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320" windowHeight="6555" activeTab="3"/>
  </bookViews>
  <sheets>
    <sheet name="2017年12月總表" sheetId="1" r:id="rId1"/>
    <sheet name="12第一週明細)" sheetId="2" r:id="rId2"/>
    <sheet name="12第二週明細" sheetId="3" r:id="rId3"/>
    <sheet name="12第三週明細" sheetId="4" r:id="rId4"/>
    <sheet name="12第四周明細" sheetId="5" r:id="rId5"/>
    <sheet name="12第五周明細" sheetId="6" r:id="rId6"/>
    <sheet name="工作表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<sst xmlns="http://schemas.openxmlformats.org/spreadsheetml/2006/main" count="1270" uniqueCount="411">
  <si>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</si>
  <si>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</si>
  <si>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</si>
  <si>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</si>
  <si>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</si>
  <si>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</si>
  <si>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</si>
  <si>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</si>
  <si>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</si>
  <si>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</si>
  <si>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</si>
  <si>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</si>
  <si>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</si>
  <si>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</si>
  <si>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</si>
  <si>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</si>
  <si>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</si>
  <si>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</si>
  <si>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</si>
  <si>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</si>
  <si>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</si>
  <si>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</si>
  <si>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</si>
  <si>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</si>
  <si>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</si>
  <si>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</si>
  <si>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</si>
  <si>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</si>
  <si>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</si>
  <si>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</si>
  <si>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</si>
  <si>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</si>
  <si>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</si>
  <si>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</si>
  <si>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</si>
  <si>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</si>
  <si>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</si>
  <si>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</si>
  <si>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</si>
  <si>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</si>
  <si>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</si>
  <si>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</t>
  </si>
  <si>
    <t>百分比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</si>
  <si>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</si>
  <si>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</si>
  <si>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</si>
  <si>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</si>
  <si>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</si>
  <si>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</si>
  <si>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</si>
  <si>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</si>
  <si>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</si>
  <si>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</si>
  <si>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</si>
  <si>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</si>
  <si>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</si>
  <si>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</si>
  <si>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 xml:space="preserve"> </t>
  </si>
  <si>
    <t>星期五</t>
  </si>
  <si>
    <t xml:space="preserve"> </t>
  </si>
  <si>
    <t>星期四</t>
  </si>
  <si>
    <t>星期五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</si>
  <si>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</si>
  <si>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</si>
  <si>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</si>
  <si>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</si>
  <si>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</si>
  <si>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</si>
  <si>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</si>
  <si>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</si>
  <si>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煮</t>
  </si>
  <si>
    <t>蒸</t>
  </si>
  <si>
    <t>燙</t>
  </si>
  <si>
    <t xml:space="preserve"> </t>
  </si>
  <si>
    <t xml:space="preserve"> </t>
  </si>
  <si>
    <t>炸</t>
  </si>
  <si>
    <t>煮</t>
  </si>
  <si>
    <t>星期一</t>
  </si>
  <si>
    <t>炒</t>
  </si>
  <si>
    <t xml:space="preserve"> </t>
  </si>
  <si>
    <t xml:space="preserve"> </t>
  </si>
  <si>
    <t xml:space="preserve"> </t>
  </si>
  <si>
    <t xml:space="preserve"> </t>
  </si>
  <si>
    <t>深色蔬菜</t>
  </si>
  <si>
    <t>炒</t>
  </si>
  <si>
    <t>炸</t>
  </si>
  <si>
    <t xml:space="preserve"> </t>
  </si>
  <si>
    <t>烤</t>
  </si>
  <si>
    <t xml:space="preserve">香Q白米飯 </t>
  </si>
  <si>
    <t xml:space="preserve"> </t>
  </si>
  <si>
    <t xml:space="preserve"> </t>
  </si>
  <si>
    <t>炒</t>
  </si>
  <si>
    <t xml:space="preserve"> </t>
  </si>
  <si>
    <t xml:space="preserve"> </t>
  </si>
  <si>
    <t>煮</t>
  </si>
  <si>
    <t xml:space="preserve">香Q白米飯 </t>
  </si>
  <si>
    <t>炒</t>
  </si>
  <si>
    <t xml:space="preserve"> </t>
  </si>
  <si>
    <t>煮</t>
  </si>
  <si>
    <t>滷</t>
  </si>
  <si>
    <t>蒸</t>
  </si>
  <si>
    <t>蒸</t>
  </si>
  <si>
    <t xml:space="preserve"> </t>
  </si>
  <si>
    <t xml:space="preserve"> </t>
  </si>
  <si>
    <t>煮</t>
  </si>
  <si>
    <t>炒</t>
  </si>
  <si>
    <t>芡</t>
  </si>
  <si>
    <t>星期</t>
  </si>
  <si>
    <t>炒</t>
  </si>
  <si>
    <t>烤</t>
  </si>
  <si>
    <t>星期</t>
  </si>
  <si>
    <t>炒</t>
  </si>
  <si>
    <t>煮</t>
  </si>
  <si>
    <t xml:space="preserve">香Q白米飯 </t>
  </si>
  <si>
    <t xml:space="preserve"> </t>
  </si>
  <si>
    <t>焗烤</t>
  </si>
  <si>
    <t>炒</t>
  </si>
  <si>
    <t>蒸</t>
  </si>
  <si>
    <t>炒</t>
  </si>
  <si>
    <t xml:space="preserve"> </t>
  </si>
  <si>
    <t>12/1 星期五</t>
  </si>
  <si>
    <t>12/4星期一</t>
  </si>
  <si>
    <t>12/5星期二</t>
  </si>
  <si>
    <t>12/6星期三</t>
  </si>
  <si>
    <t>12/7星期四</t>
  </si>
  <si>
    <t>12/8星期五</t>
  </si>
  <si>
    <t>12/11星期一</t>
  </si>
  <si>
    <t>12/12星期二</t>
  </si>
  <si>
    <t>12/13星期三</t>
  </si>
  <si>
    <t>12/14星期四</t>
  </si>
  <si>
    <t>12/15星期五</t>
  </si>
  <si>
    <t>12/18星期一</t>
  </si>
  <si>
    <t>12/19星期二</t>
  </si>
  <si>
    <t>12/20星期三</t>
  </si>
  <si>
    <t>12/21星期四</t>
  </si>
  <si>
    <t>12/22星期五</t>
  </si>
  <si>
    <t>12/25星期一</t>
  </si>
  <si>
    <t>12/28星期四</t>
  </si>
  <si>
    <t>12/26星期二</t>
  </si>
  <si>
    <t>12/27星期三</t>
  </si>
  <si>
    <t>12/29星期五</t>
  </si>
  <si>
    <t>淺色蔬菜</t>
  </si>
  <si>
    <t>黑椒豬排</t>
  </si>
  <si>
    <t>筍絲肉絲</t>
  </si>
  <si>
    <t>深色蔬菜</t>
  </si>
  <si>
    <t>金菇玉米湯</t>
  </si>
  <si>
    <t>蝦米白菜滷</t>
  </si>
  <si>
    <t>池上豬排</t>
  </si>
  <si>
    <t>玉米鳥蛋</t>
  </si>
  <si>
    <t>蔥燒豆腐(豆)</t>
  </si>
  <si>
    <t>芹香蘿蔔湯</t>
  </si>
  <si>
    <t>蒜香肉片</t>
  </si>
  <si>
    <t>番茄炒蛋</t>
  </si>
  <si>
    <t>肉燥貢丸(加)</t>
  </si>
  <si>
    <t>麵線湯</t>
  </si>
  <si>
    <t>法式風味香草雞腿</t>
  </si>
  <si>
    <t>絲瓜冬粉</t>
  </si>
  <si>
    <t>月</t>
  </si>
  <si>
    <t>五</t>
  </si>
  <si>
    <t>白米</t>
  </si>
  <si>
    <t>雞蛋</t>
  </si>
  <si>
    <t>烤</t>
  </si>
  <si>
    <t>豆</t>
  </si>
  <si>
    <t>大白菜</t>
  </si>
  <si>
    <t>加</t>
  </si>
  <si>
    <t>炸</t>
  </si>
  <si>
    <t>玉米粒</t>
  </si>
  <si>
    <t>馬鈴薯</t>
  </si>
  <si>
    <t>紅蘿蔔</t>
  </si>
  <si>
    <t>新鮮豬排</t>
  </si>
  <si>
    <t>冬瓜</t>
  </si>
  <si>
    <t>米血</t>
  </si>
  <si>
    <t>鴨肉</t>
  </si>
  <si>
    <t>新鮮筍絲</t>
  </si>
  <si>
    <t>金針菇</t>
  </si>
  <si>
    <t>五穀米</t>
  </si>
  <si>
    <t>新鮮雞排</t>
  </si>
  <si>
    <t>滷</t>
  </si>
  <si>
    <t>非基改豆腐</t>
  </si>
  <si>
    <t>新鮮雞肉</t>
  </si>
  <si>
    <t>蝦米</t>
  </si>
  <si>
    <t>木耳絲</t>
  </si>
  <si>
    <t>地瓜</t>
  </si>
  <si>
    <t>香菇</t>
  </si>
  <si>
    <t>煮</t>
  </si>
  <si>
    <t>冬粉</t>
  </si>
  <si>
    <t>高麗菜</t>
  </si>
  <si>
    <t>炒</t>
  </si>
  <si>
    <t>新鮮豬肉絲</t>
  </si>
  <si>
    <t>白蘿蔔</t>
  </si>
  <si>
    <t>豆腐小丁</t>
  </si>
  <si>
    <t>木耳</t>
  </si>
  <si>
    <t>新鮮雞腿</t>
  </si>
  <si>
    <t>煮</t>
  </si>
  <si>
    <t>焗烤</t>
  </si>
  <si>
    <t>煎</t>
  </si>
  <si>
    <t>蒸</t>
  </si>
  <si>
    <t>炒</t>
  </si>
  <si>
    <t>白米</t>
  </si>
  <si>
    <t>鳥蛋</t>
  </si>
  <si>
    <t>青蔥</t>
  </si>
  <si>
    <t>芹菜</t>
  </si>
  <si>
    <t>青花</t>
  </si>
  <si>
    <t>乳酪絲</t>
  </si>
  <si>
    <t>洋蔥</t>
  </si>
  <si>
    <t>新鮮豬肉丁</t>
  </si>
  <si>
    <t>杏鮑菇</t>
  </si>
  <si>
    <t>九層塔</t>
  </si>
  <si>
    <t>薑片</t>
  </si>
  <si>
    <t>海帶芽</t>
  </si>
  <si>
    <t>三色豆</t>
  </si>
  <si>
    <t>肉丁</t>
  </si>
  <si>
    <t>味噌</t>
  </si>
  <si>
    <t>新鮮豬肉片</t>
  </si>
  <si>
    <t>番茄</t>
  </si>
  <si>
    <t>貢丸片</t>
  </si>
  <si>
    <t>麵線</t>
  </si>
  <si>
    <t>紅蘿蔔絲</t>
  </si>
  <si>
    <t>蔥</t>
  </si>
  <si>
    <t>小黃瓜</t>
  </si>
  <si>
    <t>河粉</t>
  </si>
  <si>
    <t>非基改豆皮</t>
  </si>
  <si>
    <t>薑絲</t>
  </si>
  <si>
    <t>海茸</t>
  </si>
  <si>
    <t>白菜</t>
  </si>
  <si>
    <t>絲瓜</t>
  </si>
  <si>
    <t>新鮮豬柳</t>
  </si>
  <si>
    <t xml:space="preserve"> </t>
  </si>
  <si>
    <t>新鮮豬肉片</t>
  </si>
  <si>
    <t>新鮮豬絞肉</t>
  </si>
  <si>
    <t>新鮮筍片</t>
  </si>
  <si>
    <t>新鮮豬排骨</t>
  </si>
  <si>
    <t>新鮮雞骨腿丁</t>
  </si>
  <si>
    <t>炸</t>
  </si>
  <si>
    <t>新鮮豬肉絲</t>
  </si>
  <si>
    <t xml:space="preserve"> </t>
  </si>
  <si>
    <t>滷冬瓜鴨米血</t>
  </si>
  <si>
    <t>滷</t>
  </si>
  <si>
    <r>
      <t>永靖國小-</t>
    </r>
    <r>
      <rPr>
        <sz val="28"/>
        <rFont val="華康儷特圓"/>
        <family val="3"/>
      </rPr>
      <t>小寶</t>
    </r>
    <r>
      <rPr>
        <sz val="14"/>
        <rFont val="華康儷特圓"/>
        <family val="3"/>
      </rPr>
      <t>食品股份有限公司</t>
    </r>
  </si>
  <si>
    <t>12月第一週菜單明細(永靖國小-小寶廠商)</t>
  </si>
  <si>
    <t>12月第二週菜單明細(永靖國小-小寶廠商)</t>
  </si>
  <si>
    <t>12月第三週菜單明細( 永靖國小-小寶廠商)</t>
  </si>
  <si>
    <t>2第四週菜單明細( 永靖國小-小寶廠商)</t>
  </si>
  <si>
    <t>12月第五週菜單明細(永靖國小-小寶廠商)</t>
  </si>
  <si>
    <t>蘋果西打雞翅</t>
  </si>
  <si>
    <t>腐皮白菜(豆)</t>
  </si>
  <si>
    <t>淺色蔬菜</t>
  </si>
  <si>
    <t>奶香濃湯(芡)</t>
  </si>
  <si>
    <t>五穀飯</t>
  </si>
  <si>
    <t xml:space="preserve">香Q白米飯 </t>
  </si>
  <si>
    <t>地瓜飯</t>
  </si>
  <si>
    <t>宮保雞丁</t>
  </si>
  <si>
    <t>卡茲豬排(炸)</t>
  </si>
  <si>
    <t>番茄燒豆腐(豆)</t>
  </si>
  <si>
    <t>佛跳牆</t>
  </si>
  <si>
    <t>回鍋肉</t>
  </si>
  <si>
    <t>醬爆獅子頭</t>
  </si>
  <si>
    <t>鐵板豆芽</t>
  </si>
  <si>
    <t>麻婆豆腐(豆)</t>
  </si>
  <si>
    <t>淺色蔬菜</t>
  </si>
  <si>
    <t>深色蔬菜</t>
  </si>
  <si>
    <t>冬瓜湯</t>
  </si>
  <si>
    <t>酸辣湯(芡)(豆)</t>
  </si>
  <si>
    <t>竹筍肉絲湯</t>
  </si>
  <si>
    <t>蘿蔔排骨湯</t>
  </si>
  <si>
    <t>鐵路排骨</t>
  </si>
  <si>
    <t>富貴明蝦(炸)(海)</t>
  </si>
  <si>
    <t>咖哩豬</t>
  </si>
  <si>
    <t>三杯杏鮑菇</t>
  </si>
  <si>
    <t>韓式部隊鍋</t>
  </si>
  <si>
    <t>洋蔥炒肉絲</t>
  </si>
  <si>
    <t>焗烤青花</t>
  </si>
  <si>
    <t>醬油荷包蛋</t>
  </si>
  <si>
    <t>淺色蔬菜</t>
  </si>
  <si>
    <t>深色蔬菜</t>
  </si>
  <si>
    <t>土瓶蒸湯</t>
  </si>
  <si>
    <t>結頭菜湯</t>
  </si>
  <si>
    <t>味噌豆腐湯(豆)</t>
  </si>
  <si>
    <t>桶仔米糕</t>
  </si>
  <si>
    <t>米血鴨丁</t>
  </si>
  <si>
    <t>香菇雞</t>
  </si>
  <si>
    <t>蘿蔔燒肉</t>
  </si>
  <si>
    <t>炒三鮮(海)</t>
  </si>
  <si>
    <t>義式洋芋</t>
  </si>
  <si>
    <t>螞蟻上樹</t>
  </si>
  <si>
    <t>洋蔥燴蛋</t>
  </si>
  <si>
    <t>玉米濃湯(芡)</t>
  </si>
  <si>
    <t>筍片排骨湯</t>
  </si>
  <si>
    <t>腐皮蘿蔔湯(豆)</t>
  </si>
  <si>
    <t>匈牙利風味豬排</t>
  </si>
  <si>
    <t>義式燉肉丁</t>
  </si>
  <si>
    <t>洋蔥豬柳</t>
  </si>
  <si>
    <t>四寶肉燥</t>
  </si>
  <si>
    <t>滷燴珍菇</t>
  </si>
  <si>
    <t>咖哩雞</t>
  </si>
  <si>
    <t>蔥花蛋</t>
  </si>
  <si>
    <t>玉米蒸蛋</t>
  </si>
  <si>
    <t>酸辣湯(豆)</t>
  </si>
  <si>
    <t>芹香蘿蔔湯</t>
  </si>
  <si>
    <t>白米</t>
  </si>
  <si>
    <t>新鮮雞翅</t>
  </si>
  <si>
    <t>豆皮</t>
  </si>
  <si>
    <t>豆</t>
  </si>
  <si>
    <t>加</t>
  </si>
  <si>
    <t>玉米粒</t>
  </si>
  <si>
    <t>玉米</t>
  </si>
  <si>
    <t>大白菜</t>
  </si>
  <si>
    <t>馬鈴薯</t>
  </si>
  <si>
    <t>雞蛋</t>
  </si>
  <si>
    <t>紅蘿蔔</t>
  </si>
  <si>
    <t>五穀米</t>
  </si>
  <si>
    <t>新鮮雞排</t>
  </si>
  <si>
    <t>番茄</t>
  </si>
  <si>
    <t>白米</t>
  </si>
  <si>
    <t>新鮮雞肉</t>
  </si>
  <si>
    <t>蝦米</t>
  </si>
  <si>
    <t>蝦捲</t>
  </si>
  <si>
    <t>花生</t>
  </si>
  <si>
    <t>木耳絲</t>
  </si>
  <si>
    <t>非基改豆腐</t>
  </si>
  <si>
    <t>新鮮筍絲</t>
  </si>
  <si>
    <t>新鮮豬絞肉</t>
  </si>
  <si>
    <t>冬瓜</t>
  </si>
  <si>
    <t>地瓜</t>
  </si>
  <si>
    <t>新鮮豬排</t>
  </si>
  <si>
    <t>芋頭</t>
  </si>
  <si>
    <t>韭菜</t>
  </si>
  <si>
    <t>新鮮筍絲</t>
  </si>
  <si>
    <t>豬腳</t>
  </si>
  <si>
    <t>洋蔥</t>
  </si>
  <si>
    <t>新鮮豬肉絲</t>
  </si>
  <si>
    <t>新鮮竹筍</t>
  </si>
  <si>
    <t>豆芽菜</t>
  </si>
  <si>
    <t>新鮮豬排骨丁</t>
  </si>
  <si>
    <t>紅蘿蔔絲</t>
  </si>
  <si>
    <t>香菇</t>
  </si>
  <si>
    <t>麵</t>
  </si>
  <si>
    <t>新鮮雞腿</t>
  </si>
  <si>
    <t>高麗菜</t>
  </si>
  <si>
    <t>豆腐小丁</t>
  </si>
  <si>
    <t>白蘿蔔</t>
  </si>
  <si>
    <t>白芝麻</t>
  </si>
  <si>
    <t>絞肉</t>
  </si>
  <si>
    <t>新鮮豬排骨</t>
  </si>
  <si>
    <t xml:space="preserve"> </t>
  </si>
  <si>
    <t>肉片</t>
  </si>
  <si>
    <t>木耳</t>
  </si>
  <si>
    <t>絞肉</t>
  </si>
  <si>
    <t>菲力雞排</t>
  </si>
  <si>
    <t>普羅旺斯香草雞腿</t>
  </si>
  <si>
    <t>焗烤義大利肉醬麵(海)</t>
  </si>
  <si>
    <t>筍片肉片湯</t>
  </si>
  <si>
    <t>蘑菇鐵板麵</t>
  </si>
  <si>
    <t>香雞排(炸)</t>
  </si>
  <si>
    <t>迷迭香烤雞排</t>
  </si>
  <si>
    <t>麵</t>
  </si>
  <si>
    <t xml:space="preserve"> </t>
  </si>
  <si>
    <t>海</t>
  </si>
  <si>
    <t>蝦仁</t>
  </si>
  <si>
    <t>蝦米白菜滷(海)</t>
  </si>
  <si>
    <t>蝦</t>
  </si>
  <si>
    <t>燒賣(加)</t>
  </si>
  <si>
    <t>玉米</t>
  </si>
  <si>
    <t>泡菜</t>
  </si>
  <si>
    <t>豆皮</t>
  </si>
  <si>
    <t>熱狗棒(加)(炸)</t>
  </si>
  <si>
    <t>熱狗棒</t>
  </si>
  <si>
    <t>玉米焗烤飯</t>
  </si>
  <si>
    <t>什錦炒飯</t>
  </si>
  <si>
    <t>小饅頭(冷)</t>
  </si>
  <si>
    <t>小白饅頭</t>
  </si>
  <si>
    <t>冷</t>
  </si>
  <si>
    <t>新鮮鴨肉</t>
  </si>
  <si>
    <t>烤</t>
  </si>
  <si>
    <t>椒鹽烤雞腿</t>
  </si>
  <si>
    <t>胡椒鹽</t>
  </si>
  <si>
    <t>手工水餃(冷)</t>
  </si>
  <si>
    <t>起司豬排(加)(炸)</t>
  </si>
  <si>
    <t>水餃</t>
  </si>
  <si>
    <t>薑絲海茸</t>
  </si>
  <si>
    <t>脆皮蝦捲(加)(炸)</t>
  </si>
  <si>
    <t>卡拉雞腿堡(炸)</t>
  </si>
  <si>
    <t>銀絲卷(冷)</t>
  </si>
  <si>
    <t>銀絲卷(冷)</t>
  </si>
  <si>
    <t>香蔥豆腐湯</t>
  </si>
  <si>
    <t>香腸(加)</t>
  </si>
  <si>
    <t>香腸(加)</t>
  </si>
  <si>
    <t>烤</t>
  </si>
  <si>
    <t xml:space="preserve"> </t>
  </si>
  <si>
    <t>結頭菜湯</t>
  </si>
  <si>
    <t>結頭菜</t>
  </si>
  <si>
    <t>白蘿蔔</t>
  </si>
  <si>
    <t>肉片</t>
  </si>
  <si>
    <t>芹菜</t>
  </si>
  <si>
    <t>筍片</t>
  </si>
  <si>
    <t>筍絲</t>
  </si>
  <si>
    <t>木耳</t>
  </si>
  <si>
    <t>紅蘿蔔</t>
  </si>
  <si>
    <t>全蛋液</t>
  </si>
  <si>
    <t>香菇</t>
  </si>
  <si>
    <t>煮</t>
  </si>
  <si>
    <t>蒸</t>
  </si>
  <si>
    <t>炸</t>
  </si>
  <si>
    <t>魚排</t>
  </si>
  <si>
    <t>海</t>
  </si>
  <si>
    <t>加</t>
  </si>
  <si>
    <t>冰島鱈魚排(炸)(海)(加)</t>
  </si>
  <si>
    <t>起司蝴蝶麵</t>
  </si>
  <si>
    <t>沙茶甜不辣(加)</t>
  </si>
  <si>
    <t>甜不辣</t>
  </si>
  <si>
    <t>炒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</si>
</sst>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華康儷粗圓"/>
      <family val="3"/>
    </font>
    <font>
      <b/>
      <sz val="14"/>
      <name val="華康儷特圓"/>
      <family val="3"/>
    </font>
    <font>
      <sz val="14"/>
      <name val="華康儷特圓"/>
      <family val="3"/>
    </font>
    <font>
      <sz val="28"/>
      <name val="華康儷特圓"/>
      <family val="3"/>
    </font>
    <font>
      <sz val="8"/>
      <name val="標楷體"/>
      <family val="4"/>
    </font>
    <font>
      <sz val="9"/>
      <name val="華康儷粗黑"/>
      <family val="3"/>
    </font>
    <font>
      <sz val="8"/>
      <name val="華康儷粗黑"/>
      <family val="3"/>
    </font>
    <font>
      <sz val="8"/>
      <name val="華康儷特圓(P)"/>
      <family val="1"/>
    </font>
    <font>
      <sz val="12"/>
      <color indexed="8"/>
      <name val="華康儷特圓(P)"/>
      <family val="1"/>
    </font>
    <font>
      <sz val="16"/>
      <color indexed="8"/>
      <name val="華康儷特圓(P)"/>
      <family val="1"/>
    </font>
    <font>
      <sz val="18"/>
      <color indexed="8"/>
      <name val="華康儷特圓(P)"/>
      <family val="1"/>
    </font>
    <font>
      <sz val="14"/>
      <color indexed="8"/>
      <name val="華康儷特圓(P)"/>
      <family val="1"/>
    </font>
    <font>
      <sz val="12"/>
      <color indexed="8"/>
      <name val="華康儷粗圓"/>
      <family val="3"/>
    </font>
    <font>
      <sz val="18"/>
      <color indexed="8"/>
      <name val="華康儷粗圓"/>
      <family val="3"/>
    </font>
    <font>
      <sz val="16"/>
      <color indexed="8"/>
      <name val="華康儷粗圓"/>
      <family val="3"/>
    </font>
    <font>
      <sz val="14"/>
      <color indexed="8"/>
      <name val="華康儷粗圓"/>
      <family val="3"/>
    </font>
    <font>
      <sz val="12"/>
      <color indexed="8"/>
      <name val="華康儷粗黑"/>
      <family val="3"/>
    </font>
    <font>
      <sz val="18"/>
      <color indexed="8"/>
      <name val="華康儷粗黑"/>
      <family val="3"/>
    </font>
    <font>
      <sz val="14"/>
      <color indexed="8"/>
      <name val="華康儷粗黑"/>
      <family val="3"/>
    </font>
    <font>
      <b/>
      <sz val="14"/>
      <color indexed="8"/>
      <name val="華康隸書體W3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9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2" xfId="0" applyNumberFormat="1" applyFont="1" applyBorder="1" applyAlignment="1">
      <alignment horizontal="right"/>
    </xf>
    <xf numFmtId="231" fontId="32" fillId="0" borderId="33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3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3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202" fontId="0" fillId="0" borderId="0" xfId="0" applyNumberFormat="1" applyAlignment="1">
      <alignment vertical="center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vertical="center" textRotation="180" shrinkToFit="1"/>
    </xf>
    <xf numFmtId="0" fontId="0" fillId="25" borderId="18" xfId="0" applyFont="1" applyFill="1" applyBorder="1" applyAlignment="1">
      <alignment horizontal="left" vertical="center" shrinkToFit="1"/>
    </xf>
    <xf numFmtId="0" fontId="0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wrapText="1" shrinkToFit="1"/>
    </xf>
    <xf numFmtId="0" fontId="36" fillId="25" borderId="18" xfId="0" applyFont="1" applyFill="1" applyBorder="1" applyAlignment="1">
      <alignment horizontal="left" vertical="center" shrinkToFit="1"/>
    </xf>
    <xf numFmtId="0" fontId="29" fillId="25" borderId="25" xfId="0" applyFont="1" applyFill="1" applyBorder="1" applyAlignment="1">
      <alignment vertical="center" textRotation="180" shrinkToFit="1"/>
    </xf>
    <xf numFmtId="0" fontId="29" fillId="25" borderId="25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wrapText="1" shrinkToFit="1"/>
    </xf>
    <xf numFmtId="0" fontId="23" fillId="25" borderId="25" xfId="0" applyFont="1" applyFill="1" applyBorder="1" applyAlignment="1">
      <alignment vertical="center" textRotation="180" shrinkToFit="1"/>
    </xf>
    <xf numFmtId="0" fontId="23" fillId="25" borderId="25" xfId="0" applyFont="1" applyFill="1" applyBorder="1" applyAlignment="1">
      <alignment horizontal="left" vertical="center" shrinkToFit="1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vertical="center" textRotation="180" shrinkToFit="1"/>
    </xf>
    <xf numFmtId="0" fontId="41" fillId="25" borderId="0" xfId="0" applyFont="1" applyFill="1" applyBorder="1" applyAlignment="1">
      <alignment vertical="center"/>
    </xf>
    <xf numFmtId="0" fontId="42" fillId="25" borderId="0" xfId="33" applyFont="1" applyFill="1">
      <alignment/>
      <protection/>
    </xf>
    <xf numFmtId="0" fontId="41" fillId="25" borderId="36" xfId="0" applyFont="1" applyFill="1" applyBorder="1" applyAlignment="1">
      <alignment vertical="center"/>
    </xf>
    <xf numFmtId="0" fontId="47" fillId="25" borderId="0" xfId="33" applyFont="1" applyFill="1">
      <alignment/>
      <protection/>
    </xf>
    <xf numFmtId="0" fontId="37" fillId="25" borderId="0" xfId="33" applyFont="1" applyFill="1">
      <alignment/>
      <protection/>
    </xf>
    <xf numFmtId="0" fontId="0" fillId="25" borderId="0" xfId="33" applyFont="1" applyFill="1">
      <alignment/>
      <protection/>
    </xf>
    <xf numFmtId="0" fontId="32" fillId="25" borderId="27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48" fillId="0" borderId="0" xfId="33" applyFont="1" applyFill="1">
      <alignment/>
      <protection/>
    </xf>
    <xf numFmtId="0" fontId="49" fillId="0" borderId="0" xfId="33" applyFont="1" applyFill="1">
      <alignment/>
      <protection/>
    </xf>
    <xf numFmtId="0" fontId="50" fillId="0" borderId="0" xfId="33" applyFont="1" applyFill="1">
      <alignment/>
      <protection/>
    </xf>
    <xf numFmtId="0" fontId="51" fillId="0" borderId="0" xfId="33" applyFont="1" applyFill="1">
      <alignment/>
      <protection/>
    </xf>
    <xf numFmtId="0" fontId="39" fillId="0" borderId="37" xfId="33" applyFont="1" applyFill="1" applyBorder="1">
      <alignment/>
      <protection/>
    </xf>
    <xf numFmtId="0" fontId="39" fillId="0" borderId="38" xfId="33" applyFont="1" applyFill="1" applyBorder="1">
      <alignment/>
      <protection/>
    </xf>
    <xf numFmtId="0" fontId="39" fillId="0" borderId="39" xfId="33" applyFont="1" applyFill="1" applyBorder="1">
      <alignment/>
      <protection/>
    </xf>
    <xf numFmtId="0" fontId="39" fillId="0" borderId="40" xfId="33" applyFont="1" applyFill="1" applyBorder="1">
      <alignment/>
      <protection/>
    </xf>
    <xf numFmtId="0" fontId="39" fillId="0" borderId="41" xfId="33" applyFont="1" applyFill="1" applyBorder="1">
      <alignment/>
      <protection/>
    </xf>
    <xf numFmtId="0" fontId="39" fillId="0" borderId="42" xfId="33" applyFont="1" applyFill="1" applyBorder="1">
      <alignment/>
      <protection/>
    </xf>
    <xf numFmtId="0" fontId="39" fillId="0" borderId="43" xfId="33" applyFont="1" applyFill="1" applyBorder="1">
      <alignment/>
      <protection/>
    </xf>
    <xf numFmtId="0" fontId="39" fillId="0" borderId="44" xfId="33" applyFont="1" applyFill="1" applyBorder="1">
      <alignment/>
      <protection/>
    </xf>
    <xf numFmtId="0" fontId="39" fillId="0" borderId="0" xfId="33" applyFont="1" applyFill="1">
      <alignment/>
      <protection/>
    </xf>
    <xf numFmtId="0" fontId="39" fillId="0" borderId="45" xfId="33" applyFont="1" applyFill="1" applyBorder="1">
      <alignment/>
      <protection/>
    </xf>
    <xf numFmtId="0" fontId="39" fillId="0" borderId="46" xfId="33" applyFont="1" applyFill="1" applyBorder="1">
      <alignment/>
      <protection/>
    </xf>
    <xf numFmtId="0" fontId="39" fillId="0" borderId="47" xfId="33" applyFont="1" applyFill="1" applyBorder="1">
      <alignment/>
      <protection/>
    </xf>
    <xf numFmtId="0" fontId="39" fillId="0" borderId="48" xfId="33" applyFont="1" applyFill="1" applyBorder="1">
      <alignment/>
      <protection/>
    </xf>
    <xf numFmtId="0" fontId="39" fillId="0" borderId="49" xfId="33" applyFont="1" applyFill="1" applyBorder="1">
      <alignment/>
      <protection/>
    </xf>
    <xf numFmtId="0" fontId="39" fillId="0" borderId="50" xfId="33" applyFont="1" applyFill="1" applyBorder="1">
      <alignment/>
      <protection/>
    </xf>
    <xf numFmtId="0" fontId="39" fillId="0" borderId="51" xfId="33" applyFont="1" applyFill="1" applyBorder="1">
      <alignment/>
      <protection/>
    </xf>
    <xf numFmtId="0" fontId="39" fillId="0" borderId="52" xfId="33" applyFont="1" applyFill="1" applyBorder="1">
      <alignment/>
      <protection/>
    </xf>
    <xf numFmtId="0" fontId="39" fillId="0" borderId="53" xfId="33" applyFont="1" applyFill="1" applyBorder="1">
      <alignment/>
      <protection/>
    </xf>
    <xf numFmtId="0" fontId="39" fillId="0" borderId="54" xfId="33" applyFont="1" applyFill="1" applyBorder="1">
      <alignment/>
      <protection/>
    </xf>
    <xf numFmtId="0" fontId="39" fillId="0" borderId="55" xfId="33" applyFont="1" applyFill="1" applyBorder="1">
      <alignment/>
      <protection/>
    </xf>
    <xf numFmtId="0" fontId="45" fillId="0" borderId="0" xfId="33" applyFont="1" applyFill="1">
      <alignment/>
      <protection/>
    </xf>
    <xf numFmtId="0" fontId="52" fillId="0" borderId="0" xfId="33" applyFont="1" applyFill="1">
      <alignment/>
      <protection/>
    </xf>
    <xf numFmtId="0" fontId="53" fillId="0" borderId="0" xfId="33" applyFont="1" applyFill="1">
      <alignment/>
      <protection/>
    </xf>
    <xf numFmtId="0" fontId="54" fillId="0" borderId="0" xfId="33" applyFont="1" applyFill="1">
      <alignment/>
      <protection/>
    </xf>
    <xf numFmtId="0" fontId="55" fillId="0" borderId="0" xfId="33" applyFont="1" applyFill="1">
      <alignment/>
      <protection/>
    </xf>
    <xf numFmtId="0" fontId="39" fillId="0" borderId="56" xfId="33" applyFont="1" applyFill="1" applyBorder="1">
      <alignment/>
      <protection/>
    </xf>
    <xf numFmtId="0" fontId="39" fillId="0" borderId="57" xfId="33" applyFont="1" applyFill="1" applyBorder="1">
      <alignment/>
      <protection/>
    </xf>
    <xf numFmtId="0" fontId="40" fillId="0" borderId="0" xfId="33" applyFont="1" applyFill="1">
      <alignment/>
      <protection/>
    </xf>
    <xf numFmtId="0" fontId="44" fillId="0" borderId="37" xfId="33" applyFont="1" applyFill="1" applyBorder="1">
      <alignment/>
      <protection/>
    </xf>
    <xf numFmtId="0" fontId="44" fillId="0" borderId="38" xfId="33" applyFont="1" applyFill="1" applyBorder="1">
      <alignment/>
      <protection/>
    </xf>
    <xf numFmtId="0" fontId="44" fillId="0" borderId="58" xfId="33" applyFont="1" applyFill="1" applyBorder="1">
      <alignment/>
      <protection/>
    </xf>
    <xf numFmtId="0" fontId="44" fillId="0" borderId="43" xfId="33" applyFont="1" applyFill="1" applyBorder="1">
      <alignment/>
      <protection/>
    </xf>
    <xf numFmtId="0" fontId="44" fillId="0" borderId="0" xfId="33" applyFont="1" applyFill="1">
      <alignment/>
      <protection/>
    </xf>
    <xf numFmtId="0" fontId="44" fillId="0" borderId="45" xfId="33" applyFont="1" applyFill="1" applyBorder="1">
      <alignment/>
      <protection/>
    </xf>
    <xf numFmtId="0" fontId="44" fillId="0" borderId="46" xfId="33" applyFont="1" applyFill="1" applyBorder="1">
      <alignment/>
      <protection/>
    </xf>
    <xf numFmtId="0" fontId="44" fillId="0" borderId="59" xfId="33" applyFont="1" applyFill="1" applyBorder="1">
      <alignment/>
      <protection/>
    </xf>
    <xf numFmtId="0" fontId="44" fillId="0" borderId="60" xfId="33" applyFont="1" applyFill="1" applyBorder="1">
      <alignment/>
      <protection/>
    </xf>
    <xf numFmtId="0" fontId="56" fillId="0" borderId="0" xfId="33" applyFont="1" applyFill="1">
      <alignment/>
      <protection/>
    </xf>
    <xf numFmtId="0" fontId="57" fillId="0" borderId="0" xfId="33" applyFont="1" applyFill="1">
      <alignment/>
      <protection/>
    </xf>
    <xf numFmtId="0" fontId="38" fillId="0" borderId="37" xfId="33" applyFont="1" applyFill="1" applyBorder="1">
      <alignment/>
      <protection/>
    </xf>
    <xf numFmtId="0" fontId="38" fillId="0" borderId="38" xfId="33" applyFont="1" applyFill="1" applyBorder="1">
      <alignment/>
      <protection/>
    </xf>
    <xf numFmtId="0" fontId="38" fillId="0" borderId="58" xfId="33" applyFont="1" applyFill="1" applyBorder="1">
      <alignment/>
      <protection/>
    </xf>
    <xf numFmtId="0" fontId="38" fillId="0" borderId="0" xfId="33" applyFont="1" applyFill="1">
      <alignment/>
      <protection/>
    </xf>
    <xf numFmtId="0" fontId="38" fillId="0" borderId="45" xfId="33" applyFont="1" applyFill="1" applyBorder="1">
      <alignment/>
      <protection/>
    </xf>
    <xf numFmtId="0" fontId="38" fillId="0" borderId="46" xfId="33" applyFont="1" applyFill="1" applyBorder="1">
      <alignment/>
      <protection/>
    </xf>
    <xf numFmtId="0" fontId="38" fillId="0" borderId="59" xfId="33" applyFont="1" applyFill="1" applyBorder="1">
      <alignment/>
      <protection/>
    </xf>
    <xf numFmtId="0" fontId="46" fillId="0" borderId="0" xfId="33" applyFont="1" applyFill="1">
      <alignment/>
      <protection/>
    </xf>
    <xf numFmtId="0" fontId="58" fillId="0" borderId="0" xfId="33" applyFont="1" applyFill="1">
      <alignment/>
      <protection/>
    </xf>
    <xf numFmtId="0" fontId="37" fillId="0" borderId="0" xfId="33" applyFont="1" applyFill="1">
      <alignment/>
      <protection/>
    </xf>
    <xf numFmtId="0" fontId="23" fillId="0" borderId="25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29" fillId="0" borderId="61" xfId="0" applyFont="1" applyFill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wrapText="1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vertical="center" textRotation="180" shrinkToFit="1"/>
    </xf>
    <xf numFmtId="0" fontId="29" fillId="25" borderId="18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wrapText="1" shrinkToFit="1"/>
    </xf>
    <xf numFmtId="0" fontId="36" fillId="25" borderId="18" xfId="0" applyFont="1" applyFill="1" applyBorder="1" applyAlignment="1">
      <alignment horizontal="left" vertical="center" shrinkToFit="1"/>
    </xf>
    <xf numFmtId="0" fontId="29" fillId="26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36" fillId="0" borderId="25" xfId="0" applyFont="1" applyBorder="1" applyAlignment="1">
      <alignment horizontal="left" vertical="center" shrinkToFit="1"/>
    </xf>
    <xf numFmtId="0" fontId="29" fillId="27" borderId="18" xfId="0" applyFont="1" applyFill="1" applyBorder="1" applyAlignment="1">
      <alignment horizontal="left" vertical="center" shrinkToFit="1"/>
    </xf>
    <xf numFmtId="0" fontId="36" fillId="0" borderId="18" xfId="0" applyFont="1" applyFill="1" applyBorder="1" applyAlignment="1">
      <alignment vertical="center" textRotation="180" shrinkToFit="1"/>
    </xf>
    <xf numFmtId="0" fontId="23" fillId="27" borderId="18" xfId="0" applyFont="1" applyFill="1" applyBorder="1" applyAlignment="1">
      <alignment horizontal="left" vertical="center" shrinkToFit="1"/>
    </xf>
    <xf numFmtId="0" fontId="23" fillId="27" borderId="18" xfId="0" applyFont="1" applyFill="1" applyBorder="1" applyAlignment="1">
      <alignment vertical="center" textRotation="180" shrinkToFit="1"/>
    </xf>
    <xf numFmtId="0" fontId="58" fillId="0" borderId="62" xfId="0" applyFont="1" applyFill="1" applyBorder="1" applyAlignment="1">
      <alignment horizontal="center" vertical="center" shrinkToFit="1"/>
    </xf>
    <xf numFmtId="0" fontId="58" fillId="0" borderId="6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64" xfId="0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 shrinkToFit="1"/>
    </xf>
    <xf numFmtId="0" fontId="58" fillId="0" borderId="65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 shrinkToFit="1"/>
    </xf>
    <xf numFmtId="0" fontId="58" fillId="0" borderId="67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64" xfId="0" applyFont="1" applyFill="1" applyBorder="1" applyAlignment="1">
      <alignment horizontal="center" vertical="center" shrinkToFit="1"/>
    </xf>
    <xf numFmtId="198" fontId="47" fillId="25" borderId="68" xfId="0" applyNumberFormat="1" applyFont="1" applyFill="1" applyBorder="1" applyAlignment="1">
      <alignment horizontal="center" vertical="center" wrapText="1"/>
    </xf>
    <xf numFmtId="198" fontId="47" fillId="25" borderId="69" xfId="0" applyNumberFormat="1" applyFont="1" applyFill="1" applyBorder="1" applyAlignment="1">
      <alignment horizontal="center" vertical="center" wrapText="1"/>
    </xf>
    <xf numFmtId="198" fontId="58" fillId="0" borderId="70" xfId="0" applyNumberFormat="1" applyFont="1" applyFill="1" applyBorder="1" applyAlignment="1">
      <alignment horizontal="center" vertical="center" wrapText="1"/>
    </xf>
    <xf numFmtId="198" fontId="58" fillId="0" borderId="71" xfId="0" applyNumberFormat="1" applyFont="1" applyFill="1" applyBorder="1" applyAlignment="1">
      <alignment horizontal="center" vertical="center" wrapText="1"/>
    </xf>
    <xf numFmtId="198" fontId="58" fillId="0" borderId="72" xfId="0" applyNumberFormat="1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horizontal="center" vertical="center" shrinkToFit="1"/>
    </xf>
    <xf numFmtId="198" fontId="58" fillId="0" borderId="73" xfId="0" applyNumberFormat="1" applyFont="1" applyFill="1" applyBorder="1" applyAlignment="1">
      <alignment horizontal="center" vertical="center" wrapText="1"/>
    </xf>
    <xf numFmtId="198" fontId="58" fillId="0" borderId="74" xfId="0" applyNumberFormat="1" applyFont="1" applyFill="1" applyBorder="1" applyAlignment="1">
      <alignment horizontal="center" vertical="center" wrapText="1"/>
    </xf>
    <xf numFmtId="198" fontId="58" fillId="0" borderId="75" xfId="0" applyNumberFormat="1" applyFont="1" applyFill="1" applyBorder="1" applyAlignment="1">
      <alignment horizontal="center" vertical="center" wrapText="1"/>
    </xf>
    <xf numFmtId="198" fontId="46" fillId="25" borderId="68" xfId="0" applyNumberFormat="1" applyFont="1" applyFill="1" applyBorder="1" applyAlignment="1">
      <alignment horizontal="center" vertical="center" wrapText="1"/>
    </xf>
    <xf numFmtId="198" fontId="46" fillId="25" borderId="69" xfId="0" applyNumberFormat="1" applyFont="1" applyFill="1" applyBorder="1" applyAlignment="1">
      <alignment horizontal="center" vertical="center" wrapText="1"/>
    </xf>
    <xf numFmtId="0" fontId="58" fillId="0" borderId="76" xfId="0" applyFont="1" applyFill="1" applyBorder="1" applyAlignment="1">
      <alignment horizontal="center" vertical="center" shrinkToFit="1"/>
    </xf>
    <xf numFmtId="0" fontId="58" fillId="28" borderId="63" xfId="0" applyFont="1" applyFill="1" applyBorder="1" applyAlignment="1">
      <alignment horizontal="center" vertical="center" shrinkToFit="1"/>
    </xf>
    <xf numFmtId="0" fontId="58" fillId="28" borderId="0" xfId="0" applyFont="1" applyFill="1" applyBorder="1" applyAlignment="1">
      <alignment horizontal="center" vertical="center" shrinkToFit="1"/>
    </xf>
    <xf numFmtId="0" fontId="58" fillId="28" borderId="64" xfId="0" applyFont="1" applyFill="1" applyBorder="1" applyAlignment="1">
      <alignment horizontal="center" vertical="center" shrinkToFit="1"/>
    </xf>
    <xf numFmtId="0" fontId="58" fillId="0" borderId="77" xfId="0" applyFont="1" applyFill="1" applyBorder="1" applyAlignment="1">
      <alignment horizontal="center" vertical="center" wrapText="1"/>
    </xf>
    <xf numFmtId="0" fontId="58" fillId="0" borderId="78" xfId="0" applyFont="1" applyFill="1" applyBorder="1" applyAlignment="1">
      <alignment horizontal="center" vertical="center" wrapText="1"/>
    </xf>
    <xf numFmtId="0" fontId="58" fillId="0" borderId="79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shrinkToFit="1"/>
    </xf>
    <xf numFmtId="198" fontId="55" fillId="0" borderId="70" xfId="0" applyNumberFormat="1" applyFont="1" applyFill="1" applyBorder="1" applyAlignment="1">
      <alignment horizontal="center" vertical="center" wrapText="1"/>
    </xf>
    <xf numFmtId="198" fontId="55" fillId="0" borderId="71" xfId="0" applyNumberFormat="1" applyFont="1" applyFill="1" applyBorder="1" applyAlignment="1">
      <alignment horizontal="center" vertical="center" wrapText="1"/>
    </xf>
    <xf numFmtId="0" fontId="58" fillId="0" borderId="62" xfId="0" applyFont="1" applyFill="1" applyBorder="1" applyAlignment="1">
      <alignment horizontal="center" vertical="center" wrapText="1"/>
    </xf>
    <xf numFmtId="198" fontId="45" fillId="0" borderId="68" xfId="0" applyNumberFormat="1" applyFont="1" applyFill="1" applyBorder="1" applyAlignment="1">
      <alignment horizontal="center" vertical="center" wrapText="1"/>
    </xf>
    <xf numFmtId="198" fontId="45" fillId="0" borderId="69" xfId="0" applyNumberFormat="1" applyFont="1" applyFill="1" applyBorder="1" applyAlignment="1">
      <alignment horizontal="center" vertical="center" wrapText="1"/>
    </xf>
    <xf numFmtId="0" fontId="58" fillId="0" borderId="80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8" fillId="27" borderId="63" xfId="0" applyFont="1" applyFill="1" applyBorder="1" applyAlignment="1">
      <alignment horizontal="center" vertical="center" shrinkToFit="1"/>
    </xf>
    <xf numFmtId="0" fontId="58" fillId="27" borderId="0" xfId="0" applyFont="1" applyFill="1" applyBorder="1" applyAlignment="1">
      <alignment horizontal="center" vertical="center" shrinkToFit="1"/>
    </xf>
    <xf numFmtId="0" fontId="58" fillId="27" borderId="64" xfId="0" applyFont="1" applyFill="1" applyBorder="1" applyAlignment="1">
      <alignment horizontal="center" vertical="center" shrinkToFit="1"/>
    </xf>
    <xf numFmtId="0" fontId="55" fillId="0" borderId="64" xfId="0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 wrapText="1"/>
    </xf>
    <xf numFmtId="0" fontId="55" fillId="28" borderId="62" xfId="0" applyFont="1" applyFill="1" applyBorder="1" applyAlignment="1">
      <alignment horizontal="center" vertical="center" shrinkToFit="1"/>
    </xf>
    <xf numFmtId="0" fontId="55" fillId="10" borderId="63" xfId="0" applyFont="1" applyFill="1" applyBorder="1" applyAlignment="1">
      <alignment horizontal="center" vertical="center"/>
    </xf>
    <xf numFmtId="0" fontId="55" fillId="10" borderId="0" xfId="0" applyFont="1" applyFill="1" applyBorder="1" applyAlignment="1">
      <alignment horizontal="center" vertical="center"/>
    </xf>
    <xf numFmtId="0" fontId="55" fillId="10" borderId="64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 shrinkToFit="1"/>
    </xf>
    <xf numFmtId="198" fontId="58" fillId="10" borderId="70" xfId="0" applyNumberFormat="1" applyFont="1" applyFill="1" applyBorder="1" applyAlignment="1">
      <alignment horizontal="center" vertical="center" wrapText="1"/>
    </xf>
    <xf numFmtId="198" fontId="58" fillId="10" borderId="71" xfId="0" applyNumberFormat="1" applyFont="1" applyFill="1" applyBorder="1" applyAlignment="1">
      <alignment horizontal="center" vertical="center" wrapText="1"/>
    </xf>
    <xf numFmtId="198" fontId="58" fillId="10" borderId="72" xfId="0" applyNumberFormat="1" applyFont="1" applyFill="1" applyBorder="1" applyAlignment="1">
      <alignment horizontal="center" vertical="center" wrapText="1"/>
    </xf>
    <xf numFmtId="198" fontId="55" fillId="0" borderId="74" xfId="0" applyNumberFormat="1" applyFont="1" applyFill="1" applyBorder="1" applyAlignment="1">
      <alignment horizontal="center" vertical="center" wrapText="1"/>
    </xf>
    <xf numFmtId="198" fontId="55" fillId="0" borderId="75" xfId="0" applyNumberFormat="1" applyFont="1" applyFill="1" applyBorder="1" applyAlignment="1">
      <alignment horizontal="center" vertical="center" wrapText="1"/>
    </xf>
    <xf numFmtId="198" fontId="55" fillId="0" borderId="73" xfId="0" applyNumberFormat="1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shrinkToFit="1"/>
    </xf>
    <xf numFmtId="0" fontId="55" fillId="0" borderId="67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64" xfId="0" applyFont="1" applyFill="1" applyBorder="1" applyAlignment="1">
      <alignment horizontal="center" vertical="center" shrinkToFit="1"/>
    </xf>
    <xf numFmtId="0" fontId="55" fillId="0" borderId="65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 shrinkToFit="1"/>
    </xf>
    <xf numFmtId="0" fontId="55" fillId="28" borderId="63" xfId="0" applyFont="1" applyFill="1" applyBorder="1" applyAlignment="1">
      <alignment horizontal="center" vertical="center" shrinkToFit="1"/>
    </xf>
    <xf numFmtId="0" fontId="55" fillId="28" borderId="0" xfId="0" applyFont="1" applyFill="1" applyBorder="1" applyAlignment="1">
      <alignment horizontal="center" vertical="center" shrinkToFit="1"/>
    </xf>
    <xf numFmtId="0" fontId="55" fillId="28" borderId="64" xfId="0" applyFont="1" applyFill="1" applyBorder="1" applyAlignment="1">
      <alignment horizontal="center" vertical="center" shrinkToFit="1"/>
    </xf>
    <xf numFmtId="0" fontId="55" fillId="3" borderId="63" xfId="0" applyFont="1" applyFill="1" applyBorder="1" applyAlignment="1">
      <alignment horizontal="center" vertical="center" shrinkToFit="1"/>
    </xf>
    <xf numFmtId="0" fontId="55" fillId="3" borderId="0" xfId="0" applyFont="1" applyFill="1" applyBorder="1" applyAlignment="1">
      <alignment horizontal="center" vertical="center" shrinkToFit="1"/>
    </xf>
    <xf numFmtId="0" fontId="55" fillId="3" borderId="64" xfId="0" applyFont="1" applyFill="1" applyBorder="1" applyAlignment="1">
      <alignment horizontal="center" vertical="center" shrinkToFit="1"/>
    </xf>
    <xf numFmtId="0" fontId="55" fillId="0" borderId="67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0" fontId="55" fillId="0" borderId="80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8" fillId="28" borderId="63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horizontal="center" vertical="center"/>
    </xf>
    <xf numFmtId="0" fontId="58" fillId="28" borderId="64" xfId="0" applyFont="1" applyFill="1" applyBorder="1" applyAlignment="1">
      <alignment horizontal="center" vertical="center"/>
    </xf>
    <xf numFmtId="0" fontId="58" fillId="28" borderId="62" xfId="0" applyFont="1" applyFill="1" applyBorder="1" applyAlignment="1">
      <alignment horizontal="center" vertical="center" shrinkToFit="1"/>
    </xf>
    <xf numFmtId="198" fontId="46" fillId="0" borderId="68" xfId="0" applyNumberFormat="1" applyFont="1" applyFill="1" applyBorder="1" applyAlignment="1">
      <alignment horizontal="center" vertical="center" wrapText="1"/>
    </xf>
    <xf numFmtId="198" fontId="46" fillId="0" borderId="69" xfId="0" applyNumberFormat="1" applyFont="1" applyFill="1" applyBorder="1" applyAlignment="1">
      <alignment horizontal="center" vertical="center" wrapText="1"/>
    </xf>
    <xf numFmtId="0" fontId="58" fillId="10" borderId="63" xfId="0" applyFont="1" applyFill="1" applyBorder="1" applyAlignment="1">
      <alignment horizontal="center" vertical="center"/>
    </xf>
    <xf numFmtId="0" fontId="58" fillId="10" borderId="0" xfId="0" applyFont="1" applyFill="1" applyBorder="1" applyAlignment="1">
      <alignment horizontal="center" vertical="center"/>
    </xf>
    <xf numFmtId="0" fontId="58" fillId="10" borderId="65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36" xfId="0" applyFont="1" applyFill="1" applyBorder="1" applyAlignment="1">
      <alignment horizontal="center" vertical="center"/>
    </xf>
    <xf numFmtId="198" fontId="58" fillId="0" borderId="66" xfId="0" applyNumberFormat="1" applyFont="1" applyFill="1" applyBorder="1" applyAlignment="1">
      <alignment horizontal="center" vertical="center" wrapText="1"/>
    </xf>
    <xf numFmtId="198" fontId="58" fillId="0" borderId="62" xfId="0" applyNumberFormat="1" applyFont="1" applyFill="1" applyBorder="1" applyAlignment="1">
      <alignment horizontal="center" vertical="center" wrapText="1"/>
    </xf>
    <xf numFmtId="0" fontId="58" fillId="10" borderId="62" xfId="0" applyFont="1" applyFill="1" applyBorder="1" applyAlignment="1">
      <alignment horizontal="center" vertical="center" shrinkToFit="1"/>
    </xf>
    <xf numFmtId="0" fontId="55" fillId="0" borderId="66" xfId="0" applyFont="1" applyFill="1" applyBorder="1" applyAlignment="1">
      <alignment horizontal="center" vertical="center" wrapText="1"/>
    </xf>
    <xf numFmtId="0" fontId="55" fillId="27" borderId="63" xfId="0" applyFont="1" applyFill="1" applyBorder="1" applyAlignment="1">
      <alignment horizontal="center" vertical="center" shrinkToFit="1"/>
    </xf>
    <xf numFmtId="0" fontId="55" fillId="27" borderId="0" xfId="0" applyFont="1" applyFill="1" applyBorder="1" applyAlignment="1">
      <alignment horizontal="center" vertical="center" shrinkToFit="1"/>
    </xf>
    <xf numFmtId="0" fontId="55" fillId="27" borderId="64" xfId="0" applyFont="1" applyFill="1" applyBorder="1" applyAlignment="1">
      <alignment horizontal="center" vertical="center" shrinkToFit="1"/>
    </xf>
    <xf numFmtId="0" fontId="55" fillId="10" borderId="63" xfId="0" applyFont="1" applyFill="1" applyBorder="1" applyAlignment="1">
      <alignment horizontal="center" vertical="center" shrinkToFit="1"/>
    </xf>
    <xf numFmtId="0" fontId="55" fillId="10" borderId="0" xfId="0" applyFont="1" applyFill="1" applyBorder="1" applyAlignment="1">
      <alignment horizontal="center" vertical="center" shrinkToFit="1"/>
    </xf>
    <xf numFmtId="0" fontId="55" fillId="10" borderId="64" xfId="0" applyFont="1" applyFill="1" applyBorder="1" applyAlignment="1">
      <alignment horizontal="center" vertical="center" shrinkToFit="1"/>
    </xf>
    <xf numFmtId="0" fontId="58" fillId="3" borderId="62" xfId="0" applyFont="1" applyFill="1" applyBorder="1" applyAlignment="1">
      <alignment horizontal="center" vertical="center" shrinkToFit="1"/>
    </xf>
    <xf numFmtId="0" fontId="58" fillId="16" borderId="62" xfId="0" applyFont="1" applyFill="1" applyBorder="1" applyAlignment="1">
      <alignment horizontal="center" vertical="center" shrinkToFit="1"/>
    </xf>
    <xf numFmtId="0" fontId="58" fillId="16" borderId="76" xfId="0" applyFont="1" applyFill="1" applyBorder="1" applyAlignment="1">
      <alignment horizontal="center" vertical="center" shrinkToFit="1"/>
    </xf>
    <xf numFmtId="0" fontId="58" fillId="0" borderId="66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82" xfId="0" applyFont="1" applyBorder="1" applyAlignment="1">
      <alignment horizontal="center" vertical="center" textRotation="255" shrinkToFit="1"/>
    </xf>
    <xf numFmtId="0" fontId="32" fillId="0" borderId="17" xfId="0" applyFont="1" applyBorder="1" applyAlignment="1">
      <alignment horizontal="center" vertical="center" textRotation="255" shrinkToFit="1"/>
    </xf>
    <xf numFmtId="0" fontId="29" fillId="0" borderId="0" xfId="0" applyFont="1" applyFill="1" applyBorder="1" applyAlignment="1">
      <alignment horizontal="left" vertical="center"/>
    </xf>
    <xf numFmtId="0" fontId="28" fillId="0" borderId="83" xfId="0" applyFont="1" applyBorder="1" applyAlignment="1">
      <alignment horizontal="right" vertical="top"/>
    </xf>
    <xf numFmtId="0" fontId="32" fillId="0" borderId="0" xfId="0" applyFont="1" applyBorder="1" applyAlignment="1">
      <alignment horizontal="left" vertical="center"/>
    </xf>
    <xf numFmtId="0" fontId="32" fillId="25" borderId="17" xfId="0" applyFont="1" applyFill="1" applyBorder="1" applyAlignment="1">
      <alignment horizontal="center" vertical="center" textRotation="255" shrinkToFit="1"/>
    </xf>
    <xf numFmtId="0" fontId="29" fillId="25" borderId="27" xfId="0" applyFont="1" applyFill="1" applyBorder="1" applyAlignment="1">
      <alignment horizontal="center" vertical="center" wrapText="1" shrinkToFit="1"/>
    </xf>
    <xf numFmtId="0" fontId="29" fillId="25" borderId="18" xfId="0" applyFont="1" applyFill="1" applyBorder="1" applyAlignment="1">
      <alignment horizontal="center" vertical="center" wrapText="1" shrinkToFit="1"/>
    </xf>
    <xf numFmtId="0" fontId="29" fillId="25" borderId="31" xfId="0" applyFont="1" applyFill="1" applyBorder="1" applyAlignment="1">
      <alignment horizontal="center" vertical="center" wrapText="1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5" fillId="0" borderId="83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C21">
      <selection activeCell="M45" sqref="M45:P45"/>
    </sheetView>
  </sheetViews>
  <sheetFormatPr defaultColWidth="9.00390625" defaultRowHeight="16.5"/>
  <cols>
    <col min="1" max="2" width="6.50390625" style="130" customWidth="1"/>
    <col min="3" max="3" width="8.625" style="130" customWidth="1"/>
    <col min="4" max="4" width="13.00390625" style="130" customWidth="1"/>
    <col min="5" max="5" width="6.50390625" style="130" customWidth="1"/>
    <col min="6" max="6" width="6.25390625" style="130" customWidth="1"/>
    <col min="7" max="7" width="8.375" style="130" customWidth="1"/>
    <col min="8" max="8" width="13.375" style="130" customWidth="1"/>
    <col min="9" max="10" width="6.50390625" style="130" customWidth="1"/>
    <col min="11" max="11" width="8.375" style="130" customWidth="1"/>
    <col min="12" max="12" width="11.75390625" style="130" customWidth="1"/>
    <col min="13" max="13" width="7.50390625" style="130" customWidth="1"/>
    <col min="14" max="14" width="6.25390625" style="130" customWidth="1"/>
    <col min="15" max="15" width="8.75390625" style="130" customWidth="1"/>
    <col min="16" max="16" width="12.50390625" style="130" customWidth="1"/>
    <col min="17" max="17" width="6.75390625" style="130" customWidth="1"/>
    <col min="18" max="18" width="6.50390625" style="130" customWidth="1"/>
    <col min="19" max="19" width="8.75390625" style="130" customWidth="1"/>
    <col min="20" max="20" width="14.50390625" style="130" customWidth="1"/>
    <col min="21" max="16384" width="9.00390625" style="130" customWidth="1"/>
  </cols>
  <sheetData>
    <row r="1" spans="1:20" s="179" customFormat="1" ht="20.25" customHeight="1">
      <c r="A1" s="344" t="s">
        <v>238</v>
      </c>
      <c r="B1" s="344"/>
      <c r="C1" s="344"/>
      <c r="D1" s="344"/>
      <c r="E1" s="344"/>
      <c r="F1" s="344"/>
      <c r="G1" s="178" t="s">
        <v>33</v>
      </c>
      <c r="H1" s="178"/>
      <c r="I1" s="178"/>
      <c r="J1" s="178"/>
      <c r="K1" s="178"/>
      <c r="L1" s="178" t="s">
        <v>34</v>
      </c>
      <c r="Q1" s="178" t="s">
        <v>35</v>
      </c>
      <c r="R1" s="178"/>
      <c r="S1" s="178"/>
      <c r="T1" s="178"/>
    </row>
    <row r="2" spans="1:12" s="179" customFormat="1" ht="18" customHeight="1" thickBot="1">
      <c r="A2" s="345"/>
      <c r="B2" s="345"/>
      <c r="C2" s="345"/>
      <c r="D2" s="345"/>
      <c r="E2" s="345"/>
      <c r="F2" s="345"/>
      <c r="G2" s="180" t="s">
        <v>36</v>
      </c>
      <c r="H2" s="178"/>
      <c r="I2" s="178"/>
      <c r="J2" s="178"/>
      <c r="K2" s="178"/>
      <c r="L2" s="178"/>
    </row>
    <row r="3" spans="1:20" s="181" customFormat="1" ht="12" customHeight="1" thickBot="1">
      <c r="A3" s="281"/>
      <c r="B3" s="282"/>
      <c r="C3" s="282"/>
      <c r="D3" s="282"/>
      <c r="E3" s="281" t="s">
        <v>92</v>
      </c>
      <c r="F3" s="282"/>
      <c r="G3" s="282"/>
      <c r="H3" s="282"/>
      <c r="I3" s="281" t="s">
        <v>119</v>
      </c>
      <c r="J3" s="282"/>
      <c r="K3" s="282"/>
      <c r="L3" s="282"/>
      <c r="M3" s="272" t="s">
        <v>119</v>
      </c>
      <c r="N3" s="273"/>
      <c r="O3" s="273"/>
      <c r="P3" s="273"/>
      <c r="Q3" s="272" t="s">
        <v>120</v>
      </c>
      <c r="R3" s="273"/>
      <c r="S3" s="273"/>
      <c r="T3" s="273"/>
    </row>
    <row r="4" spans="1:20" s="188" customFormat="1" ht="20.25" customHeight="1">
      <c r="A4" s="274"/>
      <c r="B4" s="275"/>
      <c r="C4" s="275"/>
      <c r="D4" s="276"/>
      <c r="E4" s="274"/>
      <c r="F4" s="275"/>
      <c r="G4" s="275"/>
      <c r="H4" s="275"/>
      <c r="I4" s="274"/>
      <c r="J4" s="275"/>
      <c r="K4" s="275"/>
      <c r="L4" s="276"/>
      <c r="M4" s="278"/>
      <c r="N4" s="279"/>
      <c r="O4" s="279"/>
      <c r="P4" s="280"/>
      <c r="Q4" s="274" t="s">
        <v>367</v>
      </c>
      <c r="R4" s="275"/>
      <c r="S4" s="275"/>
      <c r="T4" s="276"/>
    </row>
    <row r="5" spans="1:20" s="189" customFormat="1" ht="20.25" customHeight="1">
      <c r="A5" s="262"/>
      <c r="B5" s="262"/>
      <c r="C5" s="262"/>
      <c r="D5" s="283"/>
      <c r="E5" s="262"/>
      <c r="F5" s="262"/>
      <c r="G5" s="262"/>
      <c r="H5" s="262"/>
      <c r="I5" s="277"/>
      <c r="J5" s="270"/>
      <c r="K5" s="270"/>
      <c r="L5" s="271"/>
      <c r="M5" s="277"/>
      <c r="N5" s="270"/>
      <c r="O5" s="270"/>
      <c r="P5" s="271"/>
      <c r="Q5" s="277" t="s">
        <v>244</v>
      </c>
      <c r="R5" s="270"/>
      <c r="S5" s="270"/>
      <c r="T5" s="271"/>
    </row>
    <row r="6" spans="1:20" s="189" customFormat="1" ht="20.25" customHeight="1">
      <c r="A6" s="263"/>
      <c r="B6" s="264"/>
      <c r="C6" s="264"/>
      <c r="D6" s="267"/>
      <c r="E6" s="263"/>
      <c r="F6" s="264"/>
      <c r="G6" s="264"/>
      <c r="H6" s="265"/>
      <c r="I6" s="263"/>
      <c r="J6" s="264"/>
      <c r="K6" s="264"/>
      <c r="L6" s="265"/>
      <c r="M6" s="263"/>
      <c r="N6" s="264"/>
      <c r="O6" s="264"/>
      <c r="P6" s="265"/>
      <c r="Q6" s="263" t="s">
        <v>245</v>
      </c>
      <c r="R6" s="264"/>
      <c r="S6" s="264"/>
      <c r="T6" s="265"/>
    </row>
    <row r="7" spans="1:20" s="190" customFormat="1" ht="17.25" customHeight="1">
      <c r="A7" s="262"/>
      <c r="B7" s="262"/>
      <c r="C7" s="262"/>
      <c r="D7" s="262"/>
      <c r="E7" s="266"/>
      <c r="F7" s="266"/>
      <c r="G7" s="266"/>
      <c r="H7" s="266"/>
      <c r="I7" s="277"/>
      <c r="J7" s="270"/>
      <c r="K7" s="270"/>
      <c r="L7" s="271"/>
      <c r="M7" s="277"/>
      <c r="N7" s="270"/>
      <c r="O7" s="270"/>
      <c r="P7" s="271"/>
      <c r="Q7" s="284" t="s">
        <v>385</v>
      </c>
      <c r="R7" s="285"/>
      <c r="S7" s="285"/>
      <c r="T7" s="286"/>
    </row>
    <row r="8" spans="1:20" s="191" customFormat="1" ht="20.25" customHeight="1">
      <c r="A8" s="262"/>
      <c r="B8" s="262"/>
      <c r="C8" s="262"/>
      <c r="D8" s="262"/>
      <c r="E8" s="268"/>
      <c r="F8" s="262"/>
      <c r="G8" s="262"/>
      <c r="H8" s="262"/>
      <c r="I8" s="269"/>
      <c r="J8" s="270"/>
      <c r="K8" s="270"/>
      <c r="L8" s="271"/>
      <c r="M8" s="277"/>
      <c r="N8" s="270"/>
      <c r="O8" s="270"/>
      <c r="P8" s="271"/>
      <c r="Q8" s="277" t="s">
        <v>246</v>
      </c>
      <c r="R8" s="270"/>
      <c r="S8" s="270"/>
      <c r="T8" s="271"/>
    </row>
    <row r="9" spans="1:20" s="188" customFormat="1" ht="20.25" customHeight="1">
      <c r="A9" s="293"/>
      <c r="B9" s="293"/>
      <c r="C9" s="293"/>
      <c r="D9" s="303"/>
      <c r="E9" s="293"/>
      <c r="F9" s="293"/>
      <c r="G9" s="293"/>
      <c r="H9" s="293"/>
      <c r="I9" s="287"/>
      <c r="J9" s="288"/>
      <c r="K9" s="288"/>
      <c r="L9" s="296"/>
      <c r="M9" s="287"/>
      <c r="N9" s="288"/>
      <c r="O9" s="288"/>
      <c r="P9" s="296"/>
      <c r="Q9" s="287" t="s">
        <v>247</v>
      </c>
      <c r="R9" s="288"/>
      <c r="S9" s="288"/>
      <c r="T9" s="289"/>
    </row>
    <row r="10" spans="1:20" s="200" customFormat="1" ht="11.25">
      <c r="A10" s="192" t="s">
        <v>43</v>
      </c>
      <c r="B10" s="193">
        <f>'12第一週明細)'!W12</f>
        <v>681.5</v>
      </c>
      <c r="C10" s="193" t="s">
        <v>9</v>
      </c>
      <c r="D10" s="193">
        <f>'12第一週明細)'!W8</f>
        <v>19.5</v>
      </c>
      <c r="E10" s="193" t="s">
        <v>43</v>
      </c>
      <c r="F10" s="193">
        <f>'12第一週明細)'!W20</f>
        <v>0</v>
      </c>
      <c r="G10" s="193" t="s">
        <v>9</v>
      </c>
      <c r="H10" s="194">
        <f>'12第一週明細)'!W16</f>
        <v>0</v>
      </c>
      <c r="I10" s="195" t="s">
        <v>43</v>
      </c>
      <c r="J10" s="193">
        <f>'12第一週明細)'!W28</f>
        <v>711</v>
      </c>
      <c r="K10" s="193" t="s">
        <v>9</v>
      </c>
      <c r="L10" s="194">
        <f>'12第一週明細)'!W24</f>
        <v>22</v>
      </c>
      <c r="M10" s="196" t="s">
        <v>43</v>
      </c>
      <c r="N10" s="193">
        <f>'12第一週明細)'!W36</f>
        <v>704</v>
      </c>
      <c r="O10" s="193" t="s">
        <v>9</v>
      </c>
      <c r="P10" s="197">
        <f>'12第一週明細)'!W32</f>
        <v>22</v>
      </c>
      <c r="Q10" s="198" t="s">
        <v>43</v>
      </c>
      <c r="R10" s="193">
        <f>'12第一週明細)'!W44</f>
        <v>704</v>
      </c>
      <c r="S10" s="193" t="s">
        <v>9</v>
      </c>
      <c r="T10" s="199">
        <f>'12第一週明細)'!W40</f>
        <v>22</v>
      </c>
    </row>
    <row r="11" spans="1:20" s="200" customFormat="1" ht="12" thickBot="1">
      <c r="A11" s="201" t="s">
        <v>7</v>
      </c>
      <c r="B11" s="202">
        <f>'12第一週明細)'!W6</f>
        <v>95.5</v>
      </c>
      <c r="C11" s="202" t="s">
        <v>11</v>
      </c>
      <c r="D11" s="202">
        <f>'12第一週明細)'!W10</f>
        <v>26.7</v>
      </c>
      <c r="E11" s="202" t="s">
        <v>7</v>
      </c>
      <c r="F11" s="202">
        <f>'12第一週明細)'!W14</f>
        <v>0</v>
      </c>
      <c r="G11" s="202" t="s">
        <v>11</v>
      </c>
      <c r="H11" s="203">
        <f>'12第一週明細)'!W18</f>
        <v>0</v>
      </c>
      <c r="I11" s="204" t="s">
        <v>7</v>
      </c>
      <c r="J11" s="205">
        <f>'12第一週明細)'!W22</f>
        <v>97</v>
      </c>
      <c r="K11" s="205" t="s">
        <v>11</v>
      </c>
      <c r="L11" s="206">
        <f>'12第一週明細)'!W26</f>
        <v>26.9</v>
      </c>
      <c r="M11" s="207" t="s">
        <v>7</v>
      </c>
      <c r="N11" s="208">
        <f>'12第一週明細)'!W30</f>
        <v>95.5</v>
      </c>
      <c r="O11" s="208" t="s">
        <v>11</v>
      </c>
      <c r="P11" s="209">
        <f>'12第一週明細)'!W34</f>
        <v>26.7</v>
      </c>
      <c r="Q11" s="210" t="s">
        <v>7</v>
      </c>
      <c r="R11" s="205">
        <f>'12第一週明細)'!W38</f>
        <v>95.5</v>
      </c>
      <c r="S11" s="205" t="s">
        <v>11</v>
      </c>
      <c r="T11" s="211">
        <f>'12第一週明細)'!W42</f>
        <v>26.7</v>
      </c>
    </row>
    <row r="12" spans="1:20" s="212" customFormat="1" ht="13.5" customHeight="1" thickBot="1">
      <c r="A12" s="294" t="s">
        <v>121</v>
      </c>
      <c r="B12" s="295"/>
      <c r="C12" s="295"/>
      <c r="D12" s="295"/>
      <c r="E12" s="294" t="s">
        <v>122</v>
      </c>
      <c r="F12" s="295"/>
      <c r="G12" s="295"/>
      <c r="H12" s="295"/>
      <c r="I12" s="294" t="s">
        <v>123</v>
      </c>
      <c r="J12" s="295"/>
      <c r="K12" s="295"/>
      <c r="L12" s="295"/>
      <c r="M12" s="294" t="s">
        <v>124</v>
      </c>
      <c r="N12" s="295"/>
      <c r="O12" s="295"/>
      <c r="P12" s="295"/>
      <c r="Q12" s="294" t="s">
        <v>125</v>
      </c>
      <c r="R12" s="295"/>
      <c r="S12" s="295"/>
      <c r="T12" s="295"/>
    </row>
    <row r="13" spans="1:20" s="213" customFormat="1" ht="20.25" customHeight="1">
      <c r="A13" s="291" t="s">
        <v>95</v>
      </c>
      <c r="B13" s="312"/>
      <c r="C13" s="312"/>
      <c r="D13" s="313"/>
      <c r="E13" s="291" t="s">
        <v>248</v>
      </c>
      <c r="F13" s="292"/>
      <c r="G13" s="292"/>
      <c r="H13" s="292"/>
      <c r="I13" s="274" t="s">
        <v>249</v>
      </c>
      <c r="J13" s="275"/>
      <c r="K13" s="275"/>
      <c r="L13" s="276"/>
      <c r="M13" s="278" t="s">
        <v>250</v>
      </c>
      <c r="N13" s="279"/>
      <c r="O13" s="279"/>
      <c r="P13" s="280"/>
      <c r="Q13" s="309" t="s">
        <v>350</v>
      </c>
      <c r="R13" s="310"/>
      <c r="S13" s="310"/>
      <c r="T13" s="311"/>
    </row>
    <row r="14" spans="1:20" s="214" customFormat="1" ht="20.25" customHeight="1">
      <c r="A14" s="297" t="s">
        <v>142</v>
      </c>
      <c r="B14" s="298"/>
      <c r="C14" s="298"/>
      <c r="D14" s="298"/>
      <c r="E14" s="290" t="s">
        <v>348</v>
      </c>
      <c r="F14" s="290"/>
      <c r="G14" s="290"/>
      <c r="H14" s="290"/>
      <c r="I14" s="290" t="s">
        <v>251</v>
      </c>
      <c r="J14" s="290"/>
      <c r="K14" s="290"/>
      <c r="L14" s="290"/>
      <c r="M14" s="299" t="s">
        <v>252</v>
      </c>
      <c r="N14" s="300"/>
      <c r="O14" s="300"/>
      <c r="P14" s="301"/>
      <c r="Q14" s="277" t="s">
        <v>349</v>
      </c>
      <c r="R14" s="270"/>
      <c r="S14" s="270"/>
      <c r="T14" s="271"/>
    </row>
    <row r="15" spans="1:20" s="215" customFormat="1" ht="20.25" customHeight="1">
      <c r="A15" s="297" t="s">
        <v>236</v>
      </c>
      <c r="B15" s="298"/>
      <c r="C15" s="298"/>
      <c r="D15" s="302"/>
      <c r="E15" s="297" t="s">
        <v>253</v>
      </c>
      <c r="F15" s="298"/>
      <c r="G15" s="298"/>
      <c r="H15" s="298"/>
      <c r="I15" s="305" t="s">
        <v>359</v>
      </c>
      <c r="J15" s="306"/>
      <c r="K15" s="306"/>
      <c r="L15" s="307"/>
      <c r="M15" s="263" t="s">
        <v>254</v>
      </c>
      <c r="N15" s="264"/>
      <c r="O15" s="264"/>
      <c r="P15" s="265"/>
      <c r="Q15" s="263" t="s">
        <v>255</v>
      </c>
      <c r="R15" s="264"/>
      <c r="S15" s="264"/>
      <c r="T15" s="265"/>
    </row>
    <row r="16" spans="1:20" s="214" customFormat="1" ht="20.25" customHeight="1">
      <c r="A16" s="297" t="s">
        <v>143</v>
      </c>
      <c r="B16" s="298"/>
      <c r="C16" s="298"/>
      <c r="D16" s="298"/>
      <c r="E16" s="290" t="s">
        <v>256</v>
      </c>
      <c r="F16" s="290"/>
      <c r="G16" s="290"/>
      <c r="H16" s="290"/>
      <c r="I16" s="304" t="s">
        <v>380</v>
      </c>
      <c r="J16" s="304"/>
      <c r="K16" s="304"/>
      <c r="L16" s="304"/>
      <c r="M16" s="277" t="s">
        <v>257</v>
      </c>
      <c r="N16" s="270"/>
      <c r="O16" s="270"/>
      <c r="P16" s="271"/>
      <c r="Q16" s="277" t="s">
        <v>258</v>
      </c>
      <c r="R16" s="270"/>
      <c r="S16" s="270"/>
      <c r="T16" s="271"/>
    </row>
    <row r="17" spans="1:20" s="216" customFormat="1" ht="20.25" customHeight="1">
      <c r="A17" s="308" t="s">
        <v>144</v>
      </c>
      <c r="B17" s="290"/>
      <c r="C17" s="290"/>
      <c r="D17" s="290"/>
      <c r="E17" s="290" t="s">
        <v>259</v>
      </c>
      <c r="F17" s="290"/>
      <c r="G17" s="290"/>
      <c r="H17" s="290"/>
      <c r="I17" s="290" t="s">
        <v>260</v>
      </c>
      <c r="J17" s="290"/>
      <c r="K17" s="290"/>
      <c r="L17" s="290"/>
      <c r="M17" s="277" t="s">
        <v>259</v>
      </c>
      <c r="N17" s="270"/>
      <c r="O17" s="270"/>
      <c r="P17" s="271"/>
      <c r="Q17" s="277" t="s">
        <v>260</v>
      </c>
      <c r="R17" s="270"/>
      <c r="S17" s="270"/>
      <c r="T17" s="271"/>
    </row>
    <row r="18" spans="1:20" s="213" customFormat="1" ht="20.25" customHeight="1">
      <c r="A18" s="349" t="s">
        <v>145</v>
      </c>
      <c r="B18" s="315"/>
      <c r="C18" s="315"/>
      <c r="D18" s="315"/>
      <c r="E18" s="315" t="s">
        <v>261</v>
      </c>
      <c r="F18" s="315"/>
      <c r="G18" s="315"/>
      <c r="H18" s="315"/>
      <c r="I18" s="315" t="s">
        <v>262</v>
      </c>
      <c r="J18" s="315"/>
      <c r="K18" s="315"/>
      <c r="L18" s="315"/>
      <c r="M18" s="287" t="s">
        <v>263</v>
      </c>
      <c r="N18" s="288"/>
      <c r="O18" s="288"/>
      <c r="P18" s="296"/>
      <c r="Q18" s="287" t="s">
        <v>264</v>
      </c>
      <c r="R18" s="288"/>
      <c r="S18" s="288"/>
      <c r="T18" s="289"/>
    </row>
    <row r="19" spans="1:20" s="200" customFormat="1" ht="9.75" customHeight="1">
      <c r="A19" s="192" t="s">
        <v>43</v>
      </c>
      <c r="B19" s="193">
        <f>'12第二週明細'!W12</f>
        <v>734</v>
      </c>
      <c r="C19" s="193" t="s">
        <v>9</v>
      </c>
      <c r="D19" s="193">
        <f>'12第二週明細'!W8</f>
        <v>25</v>
      </c>
      <c r="E19" s="193" t="s">
        <v>44</v>
      </c>
      <c r="F19" s="193">
        <f>'12第二週明細'!W20</f>
        <v>689</v>
      </c>
      <c r="G19" s="193" t="s">
        <v>9</v>
      </c>
      <c r="H19" s="193">
        <f>'12第二週明細'!W16</f>
        <v>20</v>
      </c>
      <c r="I19" s="193" t="s">
        <v>44</v>
      </c>
      <c r="J19" s="193">
        <f>'12第二週明細'!W28</f>
        <v>684.5</v>
      </c>
      <c r="K19" s="193" t="s">
        <v>9</v>
      </c>
      <c r="L19" s="193">
        <f>'12第二週明細'!W24</f>
        <v>19.5</v>
      </c>
      <c r="M19" s="193" t="s">
        <v>44</v>
      </c>
      <c r="N19" s="193">
        <f>'12第二週明細'!W36</f>
        <v>711.5</v>
      </c>
      <c r="O19" s="193" t="s">
        <v>9</v>
      </c>
      <c r="P19" s="194">
        <f>'12第二週明細'!W32</f>
        <v>22.5</v>
      </c>
      <c r="Q19" s="195" t="s">
        <v>27</v>
      </c>
      <c r="R19" s="193">
        <f>'12第二週明細'!W44</f>
        <v>711.5</v>
      </c>
      <c r="S19" s="193" t="s">
        <v>9</v>
      </c>
      <c r="T19" s="199">
        <f>'12第二週明細'!W40</f>
        <v>22.5</v>
      </c>
    </row>
    <row r="20" spans="1:20" s="200" customFormat="1" ht="9.75" customHeight="1" thickBot="1">
      <c r="A20" s="217" t="s">
        <v>7</v>
      </c>
      <c r="B20" s="218">
        <f>'12第二週明細'!W6</f>
        <v>95.5</v>
      </c>
      <c r="C20" s="218" t="s">
        <v>11</v>
      </c>
      <c r="D20" s="218">
        <f>'12第二週明細'!W10</f>
        <v>27.4</v>
      </c>
      <c r="E20" s="202" t="s">
        <v>7</v>
      </c>
      <c r="F20" s="202">
        <f>'12第二週明細'!W14</f>
        <v>95.5</v>
      </c>
      <c r="G20" s="202" t="s">
        <v>11</v>
      </c>
      <c r="H20" s="202">
        <f>'12第二週明細'!W18</f>
        <v>27.4</v>
      </c>
      <c r="I20" s="202" t="s">
        <v>7</v>
      </c>
      <c r="J20" s="202">
        <f>'12第二週明細'!W22</f>
        <v>95.5</v>
      </c>
      <c r="K20" s="202" t="s">
        <v>11</v>
      </c>
      <c r="L20" s="202">
        <f>'12第二週明細'!W26</f>
        <v>27.4</v>
      </c>
      <c r="M20" s="202" t="s">
        <v>7</v>
      </c>
      <c r="N20" s="202">
        <f>'12第二週明細'!W30</f>
        <v>95.5</v>
      </c>
      <c r="O20" s="202" t="s">
        <v>11</v>
      </c>
      <c r="P20" s="203">
        <f>'12第二週明細'!W34</f>
        <v>27.4</v>
      </c>
      <c r="Q20" s="204" t="s">
        <v>7</v>
      </c>
      <c r="R20" s="205">
        <f>'12第二週明細'!W38</f>
        <v>95.5</v>
      </c>
      <c r="S20" s="205" t="s">
        <v>11</v>
      </c>
      <c r="T20" s="211">
        <f>'12第二週明細'!W42</f>
        <v>27.4</v>
      </c>
    </row>
    <row r="21" spans="1:20" s="219" customFormat="1" ht="12" customHeight="1" thickBot="1">
      <c r="A21" s="294" t="s">
        <v>126</v>
      </c>
      <c r="B21" s="295"/>
      <c r="C21" s="295"/>
      <c r="D21" s="295"/>
      <c r="E21" s="294" t="s">
        <v>127</v>
      </c>
      <c r="F21" s="295"/>
      <c r="G21" s="295"/>
      <c r="H21" s="295"/>
      <c r="I21" s="294" t="s">
        <v>128</v>
      </c>
      <c r="J21" s="295"/>
      <c r="K21" s="295"/>
      <c r="L21" s="295"/>
      <c r="M21" s="294" t="s">
        <v>129</v>
      </c>
      <c r="N21" s="295"/>
      <c r="O21" s="295"/>
      <c r="P21" s="295"/>
      <c r="Q21" s="294" t="s">
        <v>130</v>
      </c>
      <c r="R21" s="295"/>
      <c r="S21" s="295"/>
      <c r="T21" s="295"/>
    </row>
    <row r="22" spans="1:20" s="213" customFormat="1" ht="20.25" customHeight="1">
      <c r="A22" s="314" t="s">
        <v>113</v>
      </c>
      <c r="B22" s="312"/>
      <c r="C22" s="312"/>
      <c r="D22" s="313"/>
      <c r="E22" s="314" t="s">
        <v>248</v>
      </c>
      <c r="F22" s="312"/>
      <c r="G22" s="312"/>
      <c r="H22" s="313"/>
      <c r="I22" s="274" t="s">
        <v>249</v>
      </c>
      <c r="J22" s="275"/>
      <c r="K22" s="275"/>
      <c r="L22" s="276"/>
      <c r="M22" s="314" t="s">
        <v>250</v>
      </c>
      <c r="N22" s="312"/>
      <c r="O22" s="312"/>
      <c r="P22" s="313"/>
      <c r="Q22" s="274" t="s">
        <v>352</v>
      </c>
      <c r="R22" s="275"/>
      <c r="S22" s="275"/>
      <c r="T22" s="276"/>
    </row>
    <row r="23" spans="1:20" s="216" customFormat="1" ht="17.25" customHeight="1">
      <c r="A23" s="317" t="s">
        <v>147</v>
      </c>
      <c r="B23" s="318"/>
      <c r="C23" s="318"/>
      <c r="D23" s="319"/>
      <c r="E23" s="350" t="s">
        <v>353</v>
      </c>
      <c r="F23" s="351"/>
      <c r="G23" s="351"/>
      <c r="H23" s="352"/>
      <c r="I23" s="321" t="s">
        <v>265</v>
      </c>
      <c r="J23" s="318"/>
      <c r="K23" s="318"/>
      <c r="L23" s="319"/>
      <c r="M23" s="353" t="s">
        <v>266</v>
      </c>
      <c r="N23" s="354"/>
      <c r="O23" s="354"/>
      <c r="P23" s="355"/>
      <c r="Q23" s="290" t="s">
        <v>354</v>
      </c>
      <c r="R23" s="290"/>
      <c r="S23" s="290"/>
      <c r="T23" s="316"/>
    </row>
    <row r="24" spans="1:20" s="214" customFormat="1" ht="20.25" customHeight="1">
      <c r="A24" s="328" t="s">
        <v>148</v>
      </c>
      <c r="B24" s="298"/>
      <c r="C24" s="298"/>
      <c r="D24" s="302"/>
      <c r="E24" s="297" t="s">
        <v>267</v>
      </c>
      <c r="F24" s="298"/>
      <c r="G24" s="298"/>
      <c r="H24" s="302"/>
      <c r="I24" s="321" t="s">
        <v>268</v>
      </c>
      <c r="J24" s="318"/>
      <c r="K24" s="318"/>
      <c r="L24" s="319"/>
      <c r="M24" s="321" t="s">
        <v>269</v>
      </c>
      <c r="N24" s="318"/>
      <c r="O24" s="318"/>
      <c r="P24" s="319"/>
      <c r="Q24" s="297" t="s">
        <v>270</v>
      </c>
      <c r="R24" s="298"/>
      <c r="S24" s="298"/>
      <c r="T24" s="320"/>
    </row>
    <row r="25" spans="1:20" s="214" customFormat="1" ht="19.5" customHeight="1">
      <c r="A25" s="317" t="s">
        <v>149</v>
      </c>
      <c r="B25" s="318"/>
      <c r="C25" s="318"/>
      <c r="D25" s="319"/>
      <c r="E25" s="297" t="s">
        <v>271</v>
      </c>
      <c r="F25" s="298"/>
      <c r="G25" s="298"/>
      <c r="H25" s="320"/>
      <c r="I25" s="321" t="s">
        <v>272</v>
      </c>
      <c r="J25" s="318"/>
      <c r="K25" s="318"/>
      <c r="L25" s="319"/>
      <c r="M25" s="322" t="s">
        <v>407</v>
      </c>
      <c r="N25" s="323"/>
      <c r="O25" s="323"/>
      <c r="P25" s="324"/>
      <c r="Q25" s="325" t="s">
        <v>369</v>
      </c>
      <c r="R25" s="326"/>
      <c r="S25" s="326"/>
      <c r="T25" s="327"/>
    </row>
    <row r="26" spans="1:20" s="216" customFormat="1" ht="16.5" customHeight="1">
      <c r="A26" s="317" t="s">
        <v>83</v>
      </c>
      <c r="B26" s="318"/>
      <c r="C26" s="318"/>
      <c r="D26" s="319"/>
      <c r="E26" s="321" t="s">
        <v>273</v>
      </c>
      <c r="F26" s="318"/>
      <c r="G26" s="318"/>
      <c r="H26" s="319"/>
      <c r="I26" s="321" t="s">
        <v>274</v>
      </c>
      <c r="J26" s="318"/>
      <c r="K26" s="318"/>
      <c r="L26" s="319"/>
      <c r="M26" s="290" t="s">
        <v>273</v>
      </c>
      <c r="N26" s="290"/>
      <c r="O26" s="290"/>
      <c r="P26" s="290"/>
      <c r="Q26" s="290" t="s">
        <v>274</v>
      </c>
      <c r="R26" s="290"/>
      <c r="S26" s="290"/>
      <c r="T26" s="290"/>
    </row>
    <row r="27" spans="1:20" s="213" customFormat="1" ht="20.25" customHeight="1">
      <c r="A27" s="329" t="s">
        <v>150</v>
      </c>
      <c r="B27" s="330"/>
      <c r="C27" s="330"/>
      <c r="D27" s="331"/>
      <c r="E27" s="332" t="s">
        <v>275</v>
      </c>
      <c r="F27" s="330"/>
      <c r="G27" s="330"/>
      <c r="H27" s="331"/>
      <c r="I27" s="332" t="s">
        <v>276</v>
      </c>
      <c r="J27" s="330"/>
      <c r="K27" s="330"/>
      <c r="L27" s="331"/>
      <c r="M27" s="315" t="s">
        <v>351</v>
      </c>
      <c r="N27" s="315"/>
      <c r="O27" s="315"/>
      <c r="P27" s="315"/>
      <c r="Q27" s="315" t="s">
        <v>277</v>
      </c>
      <c r="R27" s="315"/>
      <c r="S27" s="315"/>
      <c r="T27" s="333"/>
    </row>
    <row r="28" spans="1:20" s="224" customFormat="1" ht="10.5" customHeight="1">
      <c r="A28" s="220" t="s">
        <v>43</v>
      </c>
      <c r="B28" s="221">
        <f>'12第三週明細'!W12</f>
        <v>726.5</v>
      </c>
      <c r="C28" s="221" t="s">
        <v>9</v>
      </c>
      <c r="D28" s="222">
        <f>'12第三週明細'!W8</f>
        <v>24.5</v>
      </c>
      <c r="E28" s="223" t="s">
        <v>43</v>
      </c>
      <c r="F28" s="221">
        <f>'12第三週明細'!W20</f>
        <v>704</v>
      </c>
      <c r="G28" s="221" t="s">
        <v>9</v>
      </c>
      <c r="H28" s="221">
        <f>'12第三週明細'!W16</f>
        <v>22</v>
      </c>
      <c r="I28" s="221" t="s">
        <v>43</v>
      </c>
      <c r="J28" s="221">
        <f>'12第三週明細'!W28</f>
        <v>711.5</v>
      </c>
      <c r="K28" s="221" t="s">
        <v>9</v>
      </c>
      <c r="L28" s="221">
        <f>'12第三週明細'!W24</f>
        <v>22.5</v>
      </c>
      <c r="M28" s="221" t="s">
        <v>43</v>
      </c>
      <c r="N28" s="221">
        <f>'[1]4第三週明細'!W36</f>
        <v>662.5</v>
      </c>
      <c r="O28" s="221" t="s">
        <v>9</v>
      </c>
      <c r="P28" s="221">
        <f>'[1]4第三週明細'!W32</f>
        <v>21</v>
      </c>
      <c r="Q28" s="221" t="s">
        <v>43</v>
      </c>
      <c r="R28" s="221">
        <f>'12第三週明細'!W44</f>
        <v>711.5</v>
      </c>
      <c r="S28" s="221" t="s">
        <v>9</v>
      </c>
      <c r="T28" s="222">
        <f>'12第三週明細'!W40</f>
        <v>22.5</v>
      </c>
    </row>
    <row r="29" spans="1:20" s="224" customFormat="1" ht="10.5" customHeight="1" thickBot="1">
      <c r="A29" s="225" t="s">
        <v>7</v>
      </c>
      <c r="B29" s="226">
        <f>'12第三週明細'!W6</f>
        <v>95.5</v>
      </c>
      <c r="C29" s="226" t="s">
        <v>11</v>
      </c>
      <c r="D29" s="227">
        <f>'12第三週明細'!W10</f>
        <v>26.7</v>
      </c>
      <c r="E29" s="228" t="s">
        <v>7</v>
      </c>
      <c r="F29" s="226">
        <f>'12第三週明細'!W14</f>
        <v>95.5</v>
      </c>
      <c r="G29" s="226" t="s">
        <v>11</v>
      </c>
      <c r="H29" s="226">
        <f>'12第三週明細'!W18</f>
        <v>26.7</v>
      </c>
      <c r="I29" s="226" t="s">
        <v>7</v>
      </c>
      <c r="J29" s="226">
        <f>'12第三週明細'!W22</f>
        <v>95.5</v>
      </c>
      <c r="K29" s="226" t="s">
        <v>11</v>
      </c>
      <c r="L29" s="226">
        <f>'12第三週明細'!W26</f>
        <v>27.4</v>
      </c>
      <c r="M29" s="226" t="s">
        <v>7</v>
      </c>
      <c r="N29" s="226">
        <f>'[1]4第三週明細'!W30</f>
        <v>86.5</v>
      </c>
      <c r="O29" s="226" t="s">
        <v>11</v>
      </c>
      <c r="P29" s="226">
        <f>'[1]4第三週明細'!W34</f>
        <v>27.700000000000003</v>
      </c>
      <c r="Q29" s="226" t="s">
        <v>7</v>
      </c>
      <c r="R29" s="226">
        <f>'12第三週明細'!W38</f>
        <v>95.5</v>
      </c>
      <c r="S29" s="226" t="s">
        <v>11</v>
      </c>
      <c r="T29" s="227">
        <f>'12第三週明細'!W42</f>
        <v>27.4</v>
      </c>
    </row>
    <row r="30" spans="1:20" s="224" customFormat="1" ht="12.75" customHeight="1" thickBot="1">
      <c r="A30" s="294" t="s">
        <v>131</v>
      </c>
      <c r="B30" s="295"/>
      <c r="C30" s="295"/>
      <c r="D30" s="295"/>
      <c r="E30" s="294" t="s">
        <v>132</v>
      </c>
      <c r="F30" s="295"/>
      <c r="G30" s="295"/>
      <c r="H30" s="295"/>
      <c r="I30" s="294" t="s">
        <v>133</v>
      </c>
      <c r="J30" s="295"/>
      <c r="K30" s="295"/>
      <c r="L30" s="295"/>
      <c r="M30" s="294" t="s">
        <v>134</v>
      </c>
      <c r="N30" s="295"/>
      <c r="O30" s="295"/>
      <c r="P30" s="295"/>
      <c r="Q30" s="294" t="s">
        <v>135</v>
      </c>
      <c r="R30" s="295"/>
      <c r="S30" s="295"/>
      <c r="T30" s="295"/>
    </row>
    <row r="31" spans="1:20" s="229" customFormat="1" ht="20.25" customHeight="1">
      <c r="A31" s="274" t="s">
        <v>88</v>
      </c>
      <c r="B31" s="275"/>
      <c r="C31" s="275"/>
      <c r="D31" s="275"/>
      <c r="E31" s="274" t="s">
        <v>248</v>
      </c>
      <c r="F31" s="275"/>
      <c r="G31" s="275"/>
      <c r="H31" s="275"/>
      <c r="I31" s="274" t="s">
        <v>249</v>
      </c>
      <c r="J31" s="275"/>
      <c r="K31" s="275"/>
      <c r="L31" s="276"/>
      <c r="M31" s="278" t="s">
        <v>250</v>
      </c>
      <c r="N31" s="279"/>
      <c r="O31" s="279"/>
      <c r="P31" s="280"/>
      <c r="Q31" s="274" t="s">
        <v>278</v>
      </c>
      <c r="R31" s="275"/>
      <c r="S31" s="275"/>
      <c r="T31" s="276"/>
    </row>
    <row r="32" spans="1:20" s="230" customFormat="1" ht="20.25" customHeight="1">
      <c r="A32" s="262" t="s">
        <v>151</v>
      </c>
      <c r="B32" s="262"/>
      <c r="C32" s="262"/>
      <c r="D32" s="262"/>
      <c r="E32" s="262" t="s">
        <v>279</v>
      </c>
      <c r="F32" s="262"/>
      <c r="G32" s="262"/>
      <c r="H32" s="262"/>
      <c r="I32" s="284" t="s">
        <v>377</v>
      </c>
      <c r="J32" s="285"/>
      <c r="K32" s="285"/>
      <c r="L32" s="286"/>
      <c r="M32" s="277" t="s">
        <v>374</v>
      </c>
      <c r="N32" s="270"/>
      <c r="O32" s="270"/>
      <c r="P32" s="271"/>
      <c r="Q32" s="277" t="s">
        <v>280</v>
      </c>
      <c r="R32" s="270"/>
      <c r="S32" s="270"/>
      <c r="T32" s="271"/>
    </row>
    <row r="33" spans="1:20" s="230" customFormat="1" ht="20.25" customHeight="1">
      <c r="A33" s="263" t="s">
        <v>152</v>
      </c>
      <c r="B33" s="264"/>
      <c r="C33" s="264"/>
      <c r="D33" s="265"/>
      <c r="E33" s="263" t="s">
        <v>281</v>
      </c>
      <c r="F33" s="264"/>
      <c r="G33" s="264"/>
      <c r="H33" s="265"/>
      <c r="I33" s="340" t="s">
        <v>282</v>
      </c>
      <c r="J33" s="341"/>
      <c r="K33" s="341"/>
      <c r="L33" s="342"/>
      <c r="M33" s="263" t="s">
        <v>283</v>
      </c>
      <c r="N33" s="264"/>
      <c r="O33" s="264"/>
      <c r="P33" s="265"/>
      <c r="Q33" s="334" t="s">
        <v>365</v>
      </c>
      <c r="R33" s="335"/>
      <c r="S33" s="335"/>
      <c r="T33" s="336"/>
    </row>
    <row r="34" spans="1:20" s="230" customFormat="1" ht="20.25" customHeight="1">
      <c r="A34" s="337" t="s">
        <v>153</v>
      </c>
      <c r="B34" s="337"/>
      <c r="C34" s="337"/>
      <c r="D34" s="337"/>
      <c r="E34" s="262" t="s">
        <v>376</v>
      </c>
      <c r="F34" s="262"/>
      <c r="G34" s="262"/>
      <c r="H34" s="262"/>
      <c r="I34" s="263" t="s">
        <v>284</v>
      </c>
      <c r="J34" s="264"/>
      <c r="K34" s="264"/>
      <c r="L34" s="267"/>
      <c r="M34" s="263" t="s">
        <v>379</v>
      </c>
      <c r="N34" s="264"/>
      <c r="O34" s="264"/>
      <c r="P34" s="265"/>
      <c r="Q34" s="299" t="s">
        <v>285</v>
      </c>
      <c r="R34" s="300"/>
      <c r="S34" s="300"/>
      <c r="T34" s="301"/>
    </row>
    <row r="35" spans="1:20" s="230" customFormat="1" ht="20.25" customHeight="1">
      <c r="A35" s="262" t="s">
        <v>144</v>
      </c>
      <c r="B35" s="262"/>
      <c r="C35" s="262"/>
      <c r="D35" s="262"/>
      <c r="E35" s="262" t="s">
        <v>273</v>
      </c>
      <c r="F35" s="262"/>
      <c r="G35" s="262"/>
      <c r="H35" s="262"/>
      <c r="I35" s="262" t="s">
        <v>274</v>
      </c>
      <c r="J35" s="262"/>
      <c r="K35" s="262"/>
      <c r="L35" s="262"/>
      <c r="M35" s="277" t="s">
        <v>273</v>
      </c>
      <c r="N35" s="270"/>
      <c r="O35" s="270"/>
      <c r="P35" s="271"/>
      <c r="Q35" s="277" t="s">
        <v>274</v>
      </c>
      <c r="R35" s="270"/>
      <c r="S35" s="270"/>
      <c r="T35" s="271"/>
    </row>
    <row r="36" spans="1:20" s="229" customFormat="1" ht="20.25" customHeight="1">
      <c r="A36" s="293" t="s">
        <v>154</v>
      </c>
      <c r="B36" s="293"/>
      <c r="C36" s="293"/>
      <c r="D36" s="293"/>
      <c r="E36" s="293" t="s">
        <v>286</v>
      </c>
      <c r="F36" s="293"/>
      <c r="G36" s="293"/>
      <c r="H36" s="293"/>
      <c r="I36" s="293" t="s">
        <v>287</v>
      </c>
      <c r="J36" s="293"/>
      <c r="K36" s="293"/>
      <c r="L36" s="293"/>
      <c r="M36" s="287" t="s">
        <v>288</v>
      </c>
      <c r="N36" s="288"/>
      <c r="O36" s="288"/>
      <c r="P36" s="296"/>
      <c r="Q36" s="287" t="s">
        <v>384</v>
      </c>
      <c r="R36" s="288"/>
      <c r="S36" s="288"/>
      <c r="T36" s="289"/>
    </row>
    <row r="37" spans="1:20" s="234" customFormat="1" ht="13.5" customHeight="1">
      <c r="A37" s="231" t="s">
        <v>45</v>
      </c>
      <c r="B37" s="232">
        <f>'12第四周明細'!W12</f>
        <v>706.5</v>
      </c>
      <c r="C37" s="232" t="s">
        <v>9</v>
      </c>
      <c r="D37" s="232">
        <f>'12第四周明細'!W8</f>
        <v>22</v>
      </c>
      <c r="E37" s="232" t="s">
        <v>43</v>
      </c>
      <c r="F37" s="232">
        <f>'12第四周明細'!W20</f>
        <v>711.5</v>
      </c>
      <c r="G37" s="232" t="s">
        <v>9</v>
      </c>
      <c r="H37" s="232">
        <f>'12第四周明細'!W16</f>
        <v>22.5</v>
      </c>
      <c r="I37" s="232" t="s">
        <v>43</v>
      </c>
      <c r="J37" s="232">
        <f>'12第四周明細'!W28</f>
        <v>711.5</v>
      </c>
      <c r="K37" s="232" t="s">
        <v>9</v>
      </c>
      <c r="L37" s="232">
        <f>'12第四周明細'!W24</f>
        <v>22.5</v>
      </c>
      <c r="M37" s="232" t="s">
        <v>43</v>
      </c>
      <c r="N37" s="232">
        <f>'12第四周明細'!W36</f>
        <v>706.5</v>
      </c>
      <c r="O37" s="232" t="s">
        <v>9</v>
      </c>
      <c r="P37" s="232">
        <f>'12第四周明細'!W32</f>
        <v>22</v>
      </c>
      <c r="Q37" s="232" t="s">
        <v>43</v>
      </c>
      <c r="R37" s="232">
        <f>'12第四周明細'!W44</f>
        <v>681.5</v>
      </c>
      <c r="S37" s="232" t="s">
        <v>9</v>
      </c>
      <c r="T37" s="233">
        <f>'12第四周明細'!W40</f>
        <v>19.5</v>
      </c>
    </row>
    <row r="38" spans="1:20" s="234" customFormat="1" ht="13.5" customHeight="1" thickBot="1">
      <c r="A38" s="235" t="s">
        <v>7</v>
      </c>
      <c r="B38" s="236">
        <f>'12第四周明細'!W6</f>
        <v>96</v>
      </c>
      <c r="C38" s="236" t="s">
        <v>11</v>
      </c>
      <c r="D38" s="236">
        <f>'12第四周明細'!W10</f>
        <v>26.8</v>
      </c>
      <c r="E38" s="236" t="s">
        <v>7</v>
      </c>
      <c r="F38" s="236">
        <f>'12第四周明細'!W14</f>
        <v>95.5</v>
      </c>
      <c r="G38" s="236" t="s">
        <v>11</v>
      </c>
      <c r="H38" s="236">
        <f>'12第四周明細'!W18</f>
        <v>27.4</v>
      </c>
      <c r="I38" s="236" t="s">
        <v>7</v>
      </c>
      <c r="J38" s="236">
        <f>'12第四周明細'!W22</f>
        <v>95.5</v>
      </c>
      <c r="K38" s="236" t="s">
        <v>11</v>
      </c>
      <c r="L38" s="236">
        <f>'12第四周明細'!W26</f>
        <v>27.4</v>
      </c>
      <c r="M38" s="236" t="s">
        <v>7</v>
      </c>
      <c r="N38" s="236">
        <f>'12第四周明細'!W30</f>
        <v>96</v>
      </c>
      <c r="O38" s="236" t="s">
        <v>11</v>
      </c>
      <c r="P38" s="236">
        <f>'12第四周明細'!W34</f>
        <v>26.8</v>
      </c>
      <c r="Q38" s="236" t="s">
        <v>7</v>
      </c>
      <c r="R38" s="236">
        <f>'12第四周明細'!W38</f>
        <v>95.5</v>
      </c>
      <c r="S38" s="236" t="s">
        <v>11</v>
      </c>
      <c r="T38" s="237">
        <f>'12第四周明細'!W42</f>
        <v>26.7</v>
      </c>
    </row>
    <row r="39" spans="1:20" s="238" customFormat="1" ht="11.25" customHeight="1" thickBot="1">
      <c r="A39" s="338" t="s">
        <v>136</v>
      </c>
      <c r="B39" s="339"/>
      <c r="C39" s="339"/>
      <c r="D39" s="339"/>
      <c r="E39" s="338" t="s">
        <v>138</v>
      </c>
      <c r="F39" s="339"/>
      <c r="G39" s="339"/>
      <c r="H39" s="339"/>
      <c r="I39" s="338" t="s">
        <v>139</v>
      </c>
      <c r="J39" s="339"/>
      <c r="K39" s="339"/>
      <c r="L39" s="339"/>
      <c r="M39" s="338" t="s">
        <v>137</v>
      </c>
      <c r="N39" s="339"/>
      <c r="O39" s="339"/>
      <c r="P39" s="339"/>
      <c r="Q39" s="338" t="s">
        <v>140</v>
      </c>
      <c r="R39" s="339"/>
      <c r="S39" s="339"/>
      <c r="T39" s="339"/>
    </row>
    <row r="40" spans="1:20" s="229" customFormat="1" ht="18.75" customHeight="1">
      <c r="A40" s="274" t="s">
        <v>88</v>
      </c>
      <c r="B40" s="275"/>
      <c r="C40" s="275"/>
      <c r="D40" s="276"/>
      <c r="E40" s="274" t="s">
        <v>248</v>
      </c>
      <c r="F40" s="275"/>
      <c r="G40" s="275"/>
      <c r="H40" s="275"/>
      <c r="I40" s="274" t="s">
        <v>249</v>
      </c>
      <c r="J40" s="275"/>
      <c r="K40" s="275"/>
      <c r="L40" s="276"/>
      <c r="M40" s="274" t="s">
        <v>250</v>
      </c>
      <c r="N40" s="275"/>
      <c r="O40" s="275"/>
      <c r="P40" s="275"/>
      <c r="Q40" s="274" t="s">
        <v>368</v>
      </c>
      <c r="R40" s="275"/>
      <c r="S40" s="275"/>
      <c r="T40" s="276"/>
    </row>
    <row r="41" spans="1:20" s="239" customFormat="1" ht="20.25" customHeight="1">
      <c r="A41" s="346" t="s">
        <v>155</v>
      </c>
      <c r="B41" s="347"/>
      <c r="C41" s="347"/>
      <c r="D41" s="347"/>
      <c r="E41" s="348" t="s">
        <v>406</v>
      </c>
      <c r="F41" s="348"/>
      <c r="G41" s="348"/>
      <c r="H41" s="348"/>
      <c r="I41" s="262" t="s">
        <v>289</v>
      </c>
      <c r="J41" s="262"/>
      <c r="K41" s="262"/>
      <c r="L41" s="262"/>
      <c r="M41" s="262" t="s">
        <v>290</v>
      </c>
      <c r="N41" s="262"/>
      <c r="O41" s="262"/>
      <c r="P41" s="262"/>
      <c r="Q41" s="357" t="s">
        <v>381</v>
      </c>
      <c r="R41" s="357"/>
      <c r="S41" s="357"/>
      <c r="T41" s="358"/>
    </row>
    <row r="42" spans="1:20" s="239" customFormat="1" ht="17.25" customHeight="1">
      <c r="A42" s="343" t="s">
        <v>146</v>
      </c>
      <c r="B42" s="264"/>
      <c r="C42" s="264"/>
      <c r="D42" s="265"/>
      <c r="E42" s="263" t="s">
        <v>291</v>
      </c>
      <c r="F42" s="264"/>
      <c r="G42" s="264"/>
      <c r="H42" s="265"/>
      <c r="I42" s="263" t="s">
        <v>292</v>
      </c>
      <c r="J42" s="264"/>
      <c r="K42" s="264"/>
      <c r="L42" s="265"/>
      <c r="M42" s="263" t="s">
        <v>293</v>
      </c>
      <c r="N42" s="264"/>
      <c r="O42" s="264"/>
      <c r="P42" s="265"/>
      <c r="Q42" s="263" t="s">
        <v>294</v>
      </c>
      <c r="R42" s="264"/>
      <c r="S42" s="264"/>
      <c r="T42" s="267"/>
    </row>
    <row r="43" spans="1:20" s="230" customFormat="1" ht="20.25" customHeight="1">
      <c r="A43" s="268" t="s">
        <v>156</v>
      </c>
      <c r="B43" s="262"/>
      <c r="C43" s="262"/>
      <c r="D43" s="262"/>
      <c r="E43" s="263" t="s">
        <v>295</v>
      </c>
      <c r="F43" s="264"/>
      <c r="G43" s="264"/>
      <c r="H43" s="265"/>
      <c r="I43" s="262" t="s">
        <v>296</v>
      </c>
      <c r="J43" s="262"/>
      <c r="K43" s="262"/>
      <c r="L43" s="262"/>
      <c r="M43" s="337" t="s">
        <v>408</v>
      </c>
      <c r="N43" s="337"/>
      <c r="O43" s="337"/>
      <c r="P43" s="337"/>
      <c r="Q43" s="356" t="s">
        <v>382</v>
      </c>
      <c r="R43" s="356"/>
      <c r="S43" s="356"/>
      <c r="T43" s="356"/>
    </row>
    <row r="44" spans="1:20" s="239" customFormat="1" ht="20.25" customHeight="1">
      <c r="A44" s="268" t="s">
        <v>144</v>
      </c>
      <c r="B44" s="262"/>
      <c r="C44" s="262"/>
      <c r="D44" s="262"/>
      <c r="E44" s="268" t="s">
        <v>273</v>
      </c>
      <c r="F44" s="262"/>
      <c r="G44" s="262"/>
      <c r="H44" s="262"/>
      <c r="I44" s="268" t="s">
        <v>274</v>
      </c>
      <c r="J44" s="262"/>
      <c r="K44" s="262"/>
      <c r="L44" s="262"/>
      <c r="M44" s="262" t="s">
        <v>273</v>
      </c>
      <c r="N44" s="262"/>
      <c r="O44" s="262"/>
      <c r="P44" s="262"/>
      <c r="Q44" s="262" t="s">
        <v>274</v>
      </c>
      <c r="R44" s="262"/>
      <c r="S44" s="262"/>
      <c r="T44" s="262"/>
    </row>
    <row r="45" spans="1:20" s="229" customFormat="1" ht="20.25" customHeight="1">
      <c r="A45" s="359" t="s">
        <v>389</v>
      </c>
      <c r="B45" s="293"/>
      <c r="C45" s="293"/>
      <c r="D45" s="293"/>
      <c r="E45" s="293" t="s">
        <v>297</v>
      </c>
      <c r="F45" s="293"/>
      <c r="G45" s="293"/>
      <c r="H45" s="293"/>
      <c r="I45" s="293" t="s">
        <v>277</v>
      </c>
      <c r="J45" s="293"/>
      <c r="K45" s="293"/>
      <c r="L45" s="293"/>
      <c r="M45" s="293" t="s">
        <v>286</v>
      </c>
      <c r="N45" s="293"/>
      <c r="O45" s="293"/>
      <c r="P45" s="293"/>
      <c r="Q45" s="293" t="s">
        <v>298</v>
      </c>
      <c r="R45" s="293"/>
      <c r="S45" s="293"/>
      <c r="T45" s="303"/>
    </row>
    <row r="46" spans="1:20" s="234" customFormat="1" ht="12" customHeight="1">
      <c r="A46" s="231" t="s">
        <v>43</v>
      </c>
      <c r="B46" s="232">
        <f>'12第五周明細'!W12</f>
        <v>734</v>
      </c>
      <c r="C46" s="232" t="s">
        <v>9</v>
      </c>
      <c r="D46" s="232">
        <f>'12第五周明細'!W8</f>
        <v>25</v>
      </c>
      <c r="E46" s="232" t="s">
        <v>43</v>
      </c>
      <c r="F46" s="232">
        <f>'12第五周明細'!W20</f>
        <v>689</v>
      </c>
      <c r="G46" s="232" t="s">
        <v>9</v>
      </c>
      <c r="H46" s="232">
        <f>'12第五周明細'!W16</f>
        <v>20</v>
      </c>
      <c r="I46" s="232" t="s">
        <v>43</v>
      </c>
      <c r="J46" s="232">
        <f>'12第五周明細'!W28</f>
        <v>684.5</v>
      </c>
      <c r="K46" s="232" t="s">
        <v>9</v>
      </c>
      <c r="L46" s="232">
        <f>'12第五周明細'!W24</f>
        <v>19.5</v>
      </c>
      <c r="M46" s="232" t="s">
        <v>43</v>
      </c>
      <c r="N46" s="232">
        <f>'12第五周明細'!W36</f>
        <v>711.5</v>
      </c>
      <c r="O46" s="232" t="s">
        <v>9</v>
      </c>
      <c r="P46" s="232">
        <f>'12第五周明細'!W32</f>
        <v>22.5</v>
      </c>
      <c r="Q46" s="232" t="s">
        <v>43</v>
      </c>
      <c r="R46" s="232">
        <f>'12第五周明細'!W44</f>
        <v>711.5</v>
      </c>
      <c r="S46" s="232" t="s">
        <v>9</v>
      </c>
      <c r="T46" s="233">
        <f>'12第五周明細'!W40</f>
        <v>22.5</v>
      </c>
    </row>
    <row r="47" spans="1:20" s="234" customFormat="1" ht="12" customHeight="1" thickBot="1">
      <c r="A47" s="235" t="s">
        <v>7</v>
      </c>
      <c r="B47" s="236">
        <f>'12第五周明細'!W6</f>
        <v>95.5</v>
      </c>
      <c r="C47" s="236" t="s">
        <v>11</v>
      </c>
      <c r="D47" s="236">
        <f>'12第五周明細'!W10</f>
        <v>27.4</v>
      </c>
      <c r="E47" s="236" t="s">
        <v>7</v>
      </c>
      <c r="F47" s="236">
        <f>'12第五周明細'!W14</f>
        <v>95.5</v>
      </c>
      <c r="G47" s="236" t="s">
        <v>11</v>
      </c>
      <c r="H47" s="236">
        <f>'12第五周明細'!W18</f>
        <v>27.4</v>
      </c>
      <c r="I47" s="236" t="s">
        <v>7</v>
      </c>
      <c r="J47" s="236">
        <f>'12第五周明細'!W22</f>
        <v>95.5</v>
      </c>
      <c r="K47" s="236" t="s">
        <v>11</v>
      </c>
      <c r="L47" s="236">
        <f>'12第五周明細'!W26</f>
        <v>27.4</v>
      </c>
      <c r="M47" s="236" t="s">
        <v>7</v>
      </c>
      <c r="N47" s="236">
        <f>'12第五周明細'!W30</f>
        <v>95.5</v>
      </c>
      <c r="O47" s="236" t="s">
        <v>11</v>
      </c>
      <c r="P47" s="236">
        <f>'12第五周明細'!W34</f>
        <v>27.4</v>
      </c>
      <c r="Q47" s="236" t="s">
        <v>7</v>
      </c>
      <c r="R47" s="236">
        <f>'12第五周明細'!W38</f>
        <v>95.5</v>
      </c>
      <c r="S47" s="236" t="s">
        <v>11</v>
      </c>
      <c r="T47" s="237">
        <f>'12第五周明細'!W42</f>
        <v>27.4</v>
      </c>
    </row>
    <row r="48" s="240" customFormat="1" ht="16.5"/>
    <row r="49" s="240" customFormat="1" ht="16.5"/>
    <row r="50" s="240" customFormat="1" ht="16.5"/>
    <row r="51" s="240" customFormat="1" ht="16.5"/>
    <row r="52" s="240" customFormat="1" ht="16.5"/>
    <row r="53" s="240" customFormat="1" ht="16.5"/>
    <row r="54" s="240" customFormat="1" ht="16.5"/>
    <row r="55" s="240" customFormat="1" ht="16.5"/>
    <row r="56" s="240" customFormat="1" ht="16.5"/>
    <row r="57" s="240" customFormat="1" ht="16.5"/>
    <row r="58" s="240" customFormat="1" ht="16.5"/>
    <row r="59" s="240" customFormat="1" ht="16.5"/>
    <row r="60" s="240" customFormat="1" ht="16.5"/>
    <row r="61" s="240" customFormat="1" ht="16.5"/>
    <row r="62" s="240" customFormat="1" ht="16.5"/>
    <row r="63" s="240" customFormat="1" ht="16.5"/>
    <row r="64" s="240" customFormat="1" ht="16.5"/>
    <row r="65" s="240" customFormat="1" ht="16.5"/>
    <row r="66" s="240" customFormat="1" ht="16.5"/>
    <row r="67" s="240" customFormat="1" ht="16.5"/>
    <row r="68" s="240" customFormat="1" ht="16.5"/>
    <row r="69" s="240" customFormat="1" ht="16.5"/>
    <row r="70" s="240" customFormat="1" ht="16.5"/>
    <row r="71" s="240" customFormat="1" ht="16.5"/>
    <row r="72" s="182" customFormat="1" ht="16.5"/>
    <row r="73" s="182" customFormat="1" ht="16.5"/>
    <row r="74" s="182" customFormat="1" ht="16.5"/>
    <row r="75" s="182" customFormat="1" ht="16.5"/>
    <row r="76" s="182" customFormat="1" ht="16.5"/>
    <row r="77" s="182" customFormat="1" ht="16.5"/>
    <row r="78" s="182" customFormat="1" ht="16.5"/>
    <row r="79" s="183" customFormat="1" ht="16.5"/>
    <row r="80" s="183" customFormat="1" ht="16.5"/>
    <row r="81" spans="1:20" ht="16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</row>
    <row r="82" spans="1:20" ht="16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</row>
    <row r="83" spans="1:20" ht="16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</row>
    <row r="84" spans="1:20" ht="16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</row>
    <row r="85" spans="1:20" ht="16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</row>
    <row r="86" spans="1:20" ht="16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</row>
  </sheetData>
  <sheetProtection/>
  <mergeCells count="176">
    <mergeCell ref="A45:D45"/>
    <mergeCell ref="E45:H45"/>
    <mergeCell ref="I45:L45"/>
    <mergeCell ref="Q36:T36"/>
    <mergeCell ref="Q40:T40"/>
    <mergeCell ref="E42:H42"/>
    <mergeCell ref="M42:P42"/>
    <mergeCell ref="Q45:T45"/>
    <mergeCell ref="E43:H43"/>
    <mergeCell ref="I43:L43"/>
    <mergeCell ref="E35:H35"/>
    <mergeCell ref="Q35:T35"/>
    <mergeCell ref="M45:P45"/>
    <mergeCell ref="M44:P44"/>
    <mergeCell ref="I39:L39"/>
    <mergeCell ref="Q43:T43"/>
    <mergeCell ref="M39:P39"/>
    <mergeCell ref="Q39:T39"/>
    <mergeCell ref="Q41:T41"/>
    <mergeCell ref="M40:P40"/>
    <mergeCell ref="E23:H23"/>
    <mergeCell ref="I35:L35"/>
    <mergeCell ref="M35:P35"/>
    <mergeCell ref="M23:P23"/>
    <mergeCell ref="I30:L30"/>
    <mergeCell ref="I26:L26"/>
    <mergeCell ref="M26:P26"/>
    <mergeCell ref="I32:L32"/>
    <mergeCell ref="M30:P30"/>
    <mergeCell ref="I23:L23"/>
    <mergeCell ref="E30:H30"/>
    <mergeCell ref="A43:D43"/>
    <mergeCell ref="A42:D42"/>
    <mergeCell ref="A1:F2"/>
    <mergeCell ref="A39:D39"/>
    <mergeCell ref="A41:D41"/>
    <mergeCell ref="E41:H41"/>
    <mergeCell ref="A40:D40"/>
    <mergeCell ref="E40:H40"/>
    <mergeCell ref="A18:D18"/>
    <mergeCell ref="M41:P41"/>
    <mergeCell ref="M43:P43"/>
    <mergeCell ref="Q44:T44"/>
    <mergeCell ref="Q42:T42"/>
    <mergeCell ref="I42:L42"/>
    <mergeCell ref="A26:D26"/>
    <mergeCell ref="E26:H26"/>
    <mergeCell ref="E39:H39"/>
    <mergeCell ref="M36:P36"/>
    <mergeCell ref="A35:D35"/>
    <mergeCell ref="Q33:T33"/>
    <mergeCell ref="A34:D34"/>
    <mergeCell ref="E34:H34"/>
    <mergeCell ref="I34:L34"/>
    <mergeCell ref="Q34:T34"/>
    <mergeCell ref="A33:D33"/>
    <mergeCell ref="E33:H33"/>
    <mergeCell ref="I33:L33"/>
    <mergeCell ref="M33:P33"/>
    <mergeCell ref="M34:P34"/>
    <mergeCell ref="I40:L40"/>
    <mergeCell ref="A36:D36"/>
    <mergeCell ref="E36:H36"/>
    <mergeCell ref="I36:L36"/>
    <mergeCell ref="A44:D44"/>
    <mergeCell ref="E44:H44"/>
    <mergeCell ref="I44:L44"/>
    <mergeCell ref="I41:L41"/>
    <mergeCell ref="A30:D30"/>
    <mergeCell ref="Q32:T32"/>
    <mergeCell ref="A31:D31"/>
    <mergeCell ref="E31:H31"/>
    <mergeCell ref="I31:L31"/>
    <mergeCell ref="M31:P31"/>
    <mergeCell ref="Q31:T31"/>
    <mergeCell ref="A32:D32"/>
    <mergeCell ref="M32:P32"/>
    <mergeCell ref="E32:H32"/>
    <mergeCell ref="A23:D23"/>
    <mergeCell ref="Q25:T25"/>
    <mergeCell ref="A24:D24"/>
    <mergeCell ref="Q30:T30"/>
    <mergeCell ref="A27:D27"/>
    <mergeCell ref="E27:H27"/>
    <mergeCell ref="I27:L27"/>
    <mergeCell ref="M27:P27"/>
    <mergeCell ref="Q26:T26"/>
    <mergeCell ref="Q27:T27"/>
    <mergeCell ref="A25:D25"/>
    <mergeCell ref="E25:H25"/>
    <mergeCell ref="I25:L25"/>
    <mergeCell ref="M25:P25"/>
    <mergeCell ref="Q24:T24"/>
    <mergeCell ref="M24:P24"/>
    <mergeCell ref="I24:L24"/>
    <mergeCell ref="M21:P21"/>
    <mergeCell ref="I21:L21"/>
    <mergeCell ref="E21:H21"/>
    <mergeCell ref="M22:P22"/>
    <mergeCell ref="Q18:T18"/>
    <mergeCell ref="Q22:T22"/>
    <mergeCell ref="E24:H24"/>
    <mergeCell ref="Q21:T21"/>
    <mergeCell ref="A22:D22"/>
    <mergeCell ref="E18:H18"/>
    <mergeCell ref="I18:L18"/>
    <mergeCell ref="E22:H22"/>
    <mergeCell ref="I22:L22"/>
    <mergeCell ref="A21:D21"/>
    <mergeCell ref="Q23:T23"/>
    <mergeCell ref="M18:P18"/>
    <mergeCell ref="Q12:T12"/>
    <mergeCell ref="A12:D12"/>
    <mergeCell ref="I13:L13"/>
    <mergeCell ref="E12:H12"/>
    <mergeCell ref="Q13:T13"/>
    <mergeCell ref="A13:D13"/>
    <mergeCell ref="M13:P13"/>
    <mergeCell ref="M12:P12"/>
    <mergeCell ref="M17:P17"/>
    <mergeCell ref="I17:L17"/>
    <mergeCell ref="Q17:T17"/>
    <mergeCell ref="A17:D17"/>
    <mergeCell ref="E17:H17"/>
    <mergeCell ref="M15:P15"/>
    <mergeCell ref="A14:D14"/>
    <mergeCell ref="A15:D15"/>
    <mergeCell ref="A9:D9"/>
    <mergeCell ref="I9:L9"/>
    <mergeCell ref="E16:H16"/>
    <mergeCell ref="I16:L16"/>
    <mergeCell ref="A16:D16"/>
    <mergeCell ref="I15:L15"/>
    <mergeCell ref="E14:H14"/>
    <mergeCell ref="Q15:T15"/>
    <mergeCell ref="Q16:T16"/>
    <mergeCell ref="E15:H15"/>
    <mergeCell ref="Q14:T14"/>
    <mergeCell ref="M16:P16"/>
    <mergeCell ref="M14:P14"/>
    <mergeCell ref="I14:L14"/>
    <mergeCell ref="I5:L5"/>
    <mergeCell ref="E4:H4"/>
    <mergeCell ref="E5:H5"/>
    <mergeCell ref="E13:H13"/>
    <mergeCell ref="E9:H9"/>
    <mergeCell ref="I12:L12"/>
    <mergeCell ref="I7:L7"/>
    <mergeCell ref="Q8:T8"/>
    <mergeCell ref="M7:P7"/>
    <mergeCell ref="M8:P8"/>
    <mergeCell ref="Q6:T6"/>
    <mergeCell ref="Q7:T7"/>
    <mergeCell ref="Q9:T9"/>
    <mergeCell ref="M9:P9"/>
    <mergeCell ref="A3:D3"/>
    <mergeCell ref="A4:D4"/>
    <mergeCell ref="A5:D5"/>
    <mergeCell ref="I3:L3"/>
    <mergeCell ref="E3:H3"/>
    <mergeCell ref="I4:L4"/>
    <mergeCell ref="Q3:T3"/>
    <mergeCell ref="Q4:T4"/>
    <mergeCell ref="Q5:T5"/>
    <mergeCell ref="M3:P3"/>
    <mergeCell ref="M5:P5"/>
    <mergeCell ref="M4:P4"/>
    <mergeCell ref="A8:D8"/>
    <mergeCell ref="E6:H6"/>
    <mergeCell ref="E7:H7"/>
    <mergeCell ref="M6:P6"/>
    <mergeCell ref="I6:L6"/>
    <mergeCell ref="A7:D7"/>
    <mergeCell ref="A6:D6"/>
    <mergeCell ref="E8:H8"/>
    <mergeCell ref="I8:L8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4">
      <selection activeCell="M40" sqref="M40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11.25390625" style="93" customWidth="1"/>
    <col min="7" max="7" width="18.625" style="93" customWidth="1"/>
    <col min="8" max="8" width="5.625" style="117" customWidth="1"/>
    <col min="9" max="9" width="11.875" style="93" customWidth="1"/>
    <col min="10" max="10" width="18.625" style="93" customWidth="1"/>
    <col min="11" max="11" width="5.625" style="117" customWidth="1"/>
    <col min="12" max="12" width="11.75390625" style="93" customWidth="1"/>
    <col min="13" max="13" width="18.625" style="93" customWidth="1"/>
    <col min="14" max="14" width="5.625" style="117" customWidth="1"/>
    <col min="15" max="15" width="12.125" style="93" customWidth="1"/>
    <col min="16" max="16" width="18.625" style="93" customWidth="1"/>
    <col min="17" max="17" width="5.625" style="117" customWidth="1"/>
    <col min="18" max="18" width="11.75390625" style="93" customWidth="1"/>
    <col min="19" max="19" width="18.625" style="93" customWidth="1"/>
    <col min="20" max="20" width="5.625" style="117" customWidth="1"/>
    <col min="21" max="21" width="12.75390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65" t="s">
        <v>239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53"/>
      <c r="AB1" s="55"/>
    </row>
    <row r="2" spans="2:28" s="54" customFormat="1" ht="18.75" customHeight="1">
      <c r="B2" s="366"/>
      <c r="C2" s="367"/>
      <c r="D2" s="367"/>
      <c r="E2" s="367"/>
      <c r="F2" s="367"/>
      <c r="G2" s="367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0" customHeight="1" thickBot="1">
      <c r="B3" s="128" t="s">
        <v>25</v>
      </c>
      <c r="C3" s="128"/>
      <c r="D3" s="129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1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88" customFormat="1" ht="42">
      <c r="B5" s="19"/>
      <c r="C5" s="360"/>
      <c r="D5" s="84">
        <f>'2017年12月總表'!A4</f>
        <v>0</v>
      </c>
      <c r="E5" s="84" t="s">
        <v>92</v>
      </c>
      <c r="F5" s="21" t="s">
        <v>16</v>
      </c>
      <c r="G5" s="84">
        <f>'2017年12月總表'!A5</f>
        <v>0</v>
      </c>
      <c r="H5" s="84" t="s">
        <v>93</v>
      </c>
      <c r="I5" s="21" t="s">
        <v>16</v>
      </c>
      <c r="J5" s="84">
        <f>'2017年12月總表'!A6</f>
        <v>0</v>
      </c>
      <c r="K5" s="84" t="s">
        <v>93</v>
      </c>
      <c r="L5" s="21" t="s">
        <v>16</v>
      </c>
      <c r="M5" s="84">
        <f>'2017年12月總表'!A7</f>
        <v>0</v>
      </c>
      <c r="N5" s="84" t="s">
        <v>93</v>
      </c>
      <c r="O5" s="21" t="s">
        <v>16</v>
      </c>
      <c r="P5" s="84">
        <f>'2017年12月總表'!A8</f>
        <v>0</v>
      </c>
      <c r="Q5" s="84" t="s">
        <v>93</v>
      </c>
      <c r="R5" s="21" t="s">
        <v>16</v>
      </c>
      <c r="S5" s="84">
        <f>'2017年12月總表'!A9</f>
        <v>0</v>
      </c>
      <c r="T5" s="84" t="s">
        <v>92</v>
      </c>
      <c r="U5" s="21" t="s">
        <v>16</v>
      </c>
      <c r="V5" s="361"/>
      <c r="W5" s="85" t="s">
        <v>26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60"/>
      <c r="D6" s="159"/>
      <c r="E6" s="159"/>
      <c r="F6" s="159"/>
      <c r="G6" s="161"/>
      <c r="H6" s="161"/>
      <c r="I6" s="161"/>
      <c r="J6" s="161"/>
      <c r="K6" s="161"/>
      <c r="L6" s="161"/>
      <c r="M6" s="161"/>
      <c r="N6" s="161"/>
      <c r="O6" s="161"/>
      <c r="P6" s="26"/>
      <c r="Q6" s="26"/>
      <c r="R6" s="26"/>
      <c r="S6" s="161"/>
      <c r="T6" s="161"/>
      <c r="U6" s="161"/>
      <c r="V6" s="362"/>
      <c r="W6" s="132">
        <f>Y5*15+Y7*5+Y9*15+Y10*12</f>
        <v>95.5</v>
      </c>
      <c r="X6" s="90" t="s">
        <v>18</v>
      </c>
      <c r="Y6" s="91">
        <v>1.9</v>
      </c>
      <c r="Z6" s="124">
        <f>W6*4</f>
        <v>382</v>
      </c>
      <c r="AA6" s="92"/>
      <c r="AC6" s="68"/>
      <c r="AD6" s="68"/>
      <c r="AE6" s="68"/>
      <c r="AF6" s="68"/>
      <c r="AG6" s="67">
        <f>Z6/Z12*100</f>
        <v>54.90083357286577</v>
      </c>
    </row>
    <row r="7" spans="2:33" ht="27.75" customHeight="1">
      <c r="B7" s="24"/>
      <c r="C7" s="360"/>
      <c r="D7" s="159"/>
      <c r="E7" s="159"/>
      <c r="F7" s="159"/>
      <c r="G7" s="161"/>
      <c r="H7" s="161"/>
      <c r="I7" s="161"/>
      <c r="J7" s="161"/>
      <c r="K7" s="162"/>
      <c r="L7" s="161"/>
      <c r="M7" s="161"/>
      <c r="N7" s="161"/>
      <c r="O7" s="161"/>
      <c r="P7" s="27"/>
      <c r="Q7" s="99"/>
      <c r="R7" s="27"/>
      <c r="S7" s="161"/>
      <c r="T7" s="161"/>
      <c r="U7" s="161"/>
      <c r="V7" s="362"/>
      <c r="W7" s="94" t="s">
        <v>28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60"/>
      <c r="D8" s="159"/>
      <c r="E8" s="159"/>
      <c r="F8" s="159"/>
      <c r="G8" s="161"/>
      <c r="H8" s="161"/>
      <c r="I8" s="161"/>
      <c r="J8" s="161"/>
      <c r="K8" s="161"/>
      <c r="L8" s="161"/>
      <c r="M8" s="161"/>
      <c r="N8" s="161"/>
      <c r="O8" s="161"/>
      <c r="P8" s="27"/>
      <c r="Q8" s="99"/>
      <c r="R8" s="27"/>
      <c r="S8" s="161"/>
      <c r="T8" s="161"/>
      <c r="U8" s="161"/>
      <c r="V8" s="362"/>
      <c r="W8" s="132">
        <f>Y6*5+Y8*5+Y10*4</f>
        <v>19.5</v>
      </c>
      <c r="X8" s="95" t="s">
        <v>21</v>
      </c>
      <c r="Y8" s="91">
        <v>2</v>
      </c>
      <c r="Z8" s="124">
        <f>23*9</f>
        <v>207</v>
      </c>
      <c r="AC8" s="68"/>
      <c r="AD8" s="68"/>
      <c r="AE8" s="68"/>
      <c r="AF8" s="68"/>
      <c r="AG8" s="67">
        <f>Z8/Z12*100</f>
        <v>29.749928140270193</v>
      </c>
    </row>
    <row r="9" spans="2:33" ht="27.75" customHeight="1">
      <c r="B9" s="364" t="s">
        <v>107</v>
      </c>
      <c r="C9" s="360"/>
      <c r="D9" s="159"/>
      <c r="E9" s="160"/>
      <c r="F9" s="159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362"/>
      <c r="W9" s="94" t="s">
        <v>29</v>
      </c>
      <c r="X9" s="95" t="s">
        <v>22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368"/>
      <c r="C10" s="360"/>
      <c r="D10" s="162"/>
      <c r="E10" s="162"/>
      <c r="F10" s="161"/>
      <c r="G10" s="161"/>
      <c r="H10" s="162"/>
      <c r="I10" s="161"/>
      <c r="J10" s="161"/>
      <c r="K10" s="162"/>
      <c r="L10" s="161"/>
      <c r="M10" s="161"/>
      <c r="N10" s="162"/>
      <c r="O10" s="161"/>
      <c r="P10" s="161"/>
      <c r="Q10" s="162"/>
      <c r="R10" s="161"/>
      <c r="S10" s="161" t="s">
        <v>20</v>
      </c>
      <c r="T10" s="162"/>
      <c r="U10" s="161" t="s">
        <v>20</v>
      </c>
      <c r="V10" s="362"/>
      <c r="W10" s="132">
        <f>Y5*2+Y6*7+Y7*1+Y10*8</f>
        <v>26.7</v>
      </c>
      <c r="X10" s="127" t="s">
        <v>24</v>
      </c>
      <c r="Y10" s="101">
        <v>0</v>
      </c>
      <c r="Z10" s="65">
        <f>W10*4</f>
        <v>106.8</v>
      </c>
      <c r="AG10" s="67">
        <f>Z10/Z12*100</f>
        <v>15.349238286864042</v>
      </c>
    </row>
    <row r="11" spans="2:33" ht="27.75" customHeight="1">
      <c r="B11" s="32"/>
      <c r="C11" s="102"/>
      <c r="D11" s="162"/>
      <c r="E11" s="162"/>
      <c r="F11" s="161"/>
      <c r="G11" s="161"/>
      <c r="H11" s="162"/>
      <c r="I11" s="161"/>
      <c r="J11" s="161"/>
      <c r="K11" s="162"/>
      <c r="L11" s="161"/>
      <c r="M11" s="161" t="s">
        <v>20</v>
      </c>
      <c r="N11" s="162"/>
      <c r="O11" s="161"/>
      <c r="P11" s="161"/>
      <c r="Q11" s="162"/>
      <c r="R11" s="161"/>
      <c r="S11" s="161"/>
      <c r="T11" s="162"/>
      <c r="U11" s="161"/>
      <c r="V11" s="362"/>
      <c r="W11" s="94" t="s">
        <v>12</v>
      </c>
      <c r="X11" s="103"/>
      <c r="Y11" s="173"/>
      <c r="Z11" s="124"/>
      <c r="AG11" s="67"/>
    </row>
    <row r="12" spans="2:33" ht="27.75" customHeight="1" thickBot="1">
      <c r="B12" s="43"/>
      <c r="C12" s="105"/>
      <c r="D12" s="44"/>
      <c r="E12" s="44"/>
      <c r="F12" s="45"/>
      <c r="G12" s="45"/>
      <c r="H12" s="44"/>
      <c r="I12" s="45"/>
      <c r="J12" s="45"/>
      <c r="K12" s="44"/>
      <c r="L12" s="45"/>
      <c r="M12" s="45"/>
      <c r="N12" s="44"/>
      <c r="O12" s="45"/>
      <c r="P12" s="45"/>
      <c r="Q12" s="44"/>
      <c r="R12" s="45"/>
      <c r="S12" s="45"/>
      <c r="T12" s="44"/>
      <c r="U12" s="45"/>
      <c r="V12" s="363"/>
      <c r="W12" s="133">
        <f>Y5*70+Y6*75+Y7*25+Y8*45+Y9*60+Y10*120</f>
        <v>681.5</v>
      </c>
      <c r="X12" s="106"/>
      <c r="Y12" s="174"/>
      <c r="Z12" s="65">
        <f>SUM(Z5:Z11)</f>
        <v>695.8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19" t="s">
        <v>92</v>
      </c>
      <c r="C13" s="360"/>
      <c r="D13" s="84">
        <f>'2017年12月總表'!E4</f>
        <v>0</v>
      </c>
      <c r="E13" s="84" t="s">
        <v>92</v>
      </c>
      <c r="F13" s="84"/>
      <c r="G13" s="84">
        <f>'2017年12月總表'!E5</f>
        <v>0</v>
      </c>
      <c r="H13" s="84" t="s">
        <v>92</v>
      </c>
      <c r="I13" s="84" t="s">
        <v>32</v>
      </c>
      <c r="J13" s="84">
        <f>'2017年12月總表'!E6</f>
        <v>0</v>
      </c>
      <c r="K13" s="84" t="s">
        <v>92</v>
      </c>
      <c r="L13" s="84"/>
      <c r="M13" s="84">
        <f>'2017年12月總表'!E7</f>
        <v>0</v>
      </c>
      <c r="N13" s="84" t="s">
        <v>92</v>
      </c>
      <c r="O13" s="84"/>
      <c r="P13" s="84">
        <f>'2017年12月總表'!E8</f>
        <v>0</v>
      </c>
      <c r="Q13" s="84" t="s">
        <v>92</v>
      </c>
      <c r="R13" s="84"/>
      <c r="S13" s="84">
        <f>'2017年12月總表'!E9</f>
        <v>0</v>
      </c>
      <c r="T13" s="84" t="s">
        <v>92</v>
      </c>
      <c r="U13" s="84"/>
      <c r="V13" s="361" t="s">
        <v>73</v>
      </c>
      <c r="W13" s="85" t="s">
        <v>7</v>
      </c>
      <c r="X13" s="184" t="s">
        <v>17</v>
      </c>
      <c r="Y13" s="87"/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60"/>
      <c r="D14" s="161"/>
      <c r="E14" s="161"/>
      <c r="F14" s="161"/>
      <c r="G14" s="159"/>
      <c r="H14" s="161"/>
      <c r="I14" s="159"/>
      <c r="J14" s="161"/>
      <c r="K14" s="161"/>
      <c r="L14" s="161"/>
      <c r="M14" s="161"/>
      <c r="N14" s="161"/>
      <c r="O14" s="161"/>
      <c r="P14" s="161"/>
      <c r="Q14" s="161"/>
      <c r="R14" s="161"/>
      <c r="S14" s="159"/>
      <c r="T14" s="167"/>
      <c r="U14" s="159"/>
      <c r="V14" s="362"/>
      <c r="W14" s="132">
        <f>Y13*15+Y15*5+Y17*15+Y18*12</f>
        <v>0</v>
      </c>
      <c r="X14" s="90" t="s">
        <v>18</v>
      </c>
      <c r="Y14" s="91"/>
      <c r="Z14" s="124">
        <f>W14*4</f>
        <v>0</v>
      </c>
      <c r="AA14" s="92"/>
      <c r="AC14" s="68"/>
      <c r="AD14" s="68"/>
      <c r="AE14" s="68"/>
      <c r="AF14" s="68"/>
      <c r="AG14" s="67">
        <f>Z14/Z20*100</f>
        <v>0</v>
      </c>
    </row>
    <row r="15" spans="2:33" ht="27.75" customHeight="1">
      <c r="B15" s="24" t="s">
        <v>92</v>
      </c>
      <c r="C15" s="360"/>
      <c r="D15" s="161"/>
      <c r="E15" s="161"/>
      <c r="F15" s="161"/>
      <c r="G15" s="159"/>
      <c r="H15" s="161"/>
      <c r="I15" s="159"/>
      <c r="J15" s="161"/>
      <c r="K15" s="161"/>
      <c r="L15" s="161"/>
      <c r="M15" s="161"/>
      <c r="N15" s="161"/>
      <c r="O15" s="161"/>
      <c r="P15" s="161"/>
      <c r="Q15" s="161"/>
      <c r="R15" s="161"/>
      <c r="S15" s="159"/>
      <c r="T15" s="159"/>
      <c r="U15" s="159"/>
      <c r="V15" s="362"/>
      <c r="W15" s="94" t="s">
        <v>9</v>
      </c>
      <c r="X15" s="95" t="s">
        <v>19</v>
      </c>
      <c r="Y15" s="91"/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60"/>
      <c r="D16" s="162"/>
      <c r="E16" s="162"/>
      <c r="F16" s="161"/>
      <c r="G16" s="161"/>
      <c r="H16" s="162"/>
      <c r="I16" s="161"/>
      <c r="J16" s="161"/>
      <c r="K16" s="161"/>
      <c r="L16" s="161"/>
      <c r="M16" s="161"/>
      <c r="N16" s="162"/>
      <c r="O16" s="161"/>
      <c r="P16" s="161"/>
      <c r="Q16" s="162"/>
      <c r="R16" s="161"/>
      <c r="S16" s="161"/>
      <c r="T16" s="162"/>
      <c r="U16" s="161"/>
      <c r="V16" s="362"/>
      <c r="W16" s="132">
        <f>Y14*5+Y16*5+Y18*4</f>
        <v>0</v>
      </c>
      <c r="X16" s="95" t="s">
        <v>21</v>
      </c>
      <c r="Y16" s="91"/>
      <c r="Z16" s="124">
        <f>23*9</f>
        <v>207</v>
      </c>
      <c r="AC16" s="68"/>
      <c r="AD16" s="68"/>
      <c r="AE16" s="68"/>
      <c r="AF16" s="68"/>
      <c r="AG16" s="67">
        <f>Z16/Z20*100</f>
        <v>100</v>
      </c>
    </row>
    <row r="17" spans="2:33" ht="27.75" customHeight="1">
      <c r="B17" s="364" t="s">
        <v>48</v>
      </c>
      <c r="C17" s="360"/>
      <c r="D17" s="162"/>
      <c r="E17" s="162"/>
      <c r="F17" s="161"/>
      <c r="G17" s="161"/>
      <c r="H17" s="162"/>
      <c r="I17" s="161"/>
      <c r="J17" s="161"/>
      <c r="K17" s="162"/>
      <c r="L17" s="161"/>
      <c r="M17" s="159"/>
      <c r="N17" s="162"/>
      <c r="O17" s="159"/>
      <c r="P17" s="161"/>
      <c r="Q17" s="162"/>
      <c r="R17" s="161"/>
      <c r="S17" s="161"/>
      <c r="T17" s="162"/>
      <c r="U17" s="161"/>
      <c r="V17" s="362"/>
      <c r="W17" s="94" t="s">
        <v>11</v>
      </c>
      <c r="X17" s="95" t="s">
        <v>22</v>
      </c>
      <c r="Y17" s="91"/>
      <c r="Z17" s="124"/>
      <c r="AC17" s="68"/>
      <c r="AD17" s="68"/>
      <c r="AE17" s="68"/>
      <c r="AF17" s="68"/>
      <c r="AG17" s="67"/>
    </row>
    <row r="18" spans="2:33" ht="27.75" customHeight="1">
      <c r="B18" s="364"/>
      <c r="C18" s="360"/>
      <c r="D18" s="162"/>
      <c r="E18" s="162"/>
      <c r="F18" s="161"/>
      <c r="G18" s="161"/>
      <c r="H18" s="162"/>
      <c r="I18" s="161"/>
      <c r="J18" s="161"/>
      <c r="K18" s="162"/>
      <c r="L18" s="161"/>
      <c r="M18" s="159"/>
      <c r="N18" s="162"/>
      <c r="O18" s="159"/>
      <c r="P18" s="161"/>
      <c r="Q18" s="162"/>
      <c r="R18" s="161"/>
      <c r="S18" s="161"/>
      <c r="T18" s="162"/>
      <c r="U18" s="161"/>
      <c r="V18" s="362"/>
      <c r="W18" s="132">
        <f>Y13*2+Y14*7+Y15*1+Y18*8</f>
        <v>0</v>
      </c>
      <c r="X18" s="127" t="s">
        <v>24</v>
      </c>
      <c r="Y18" s="101"/>
      <c r="Z18" s="65">
        <f>W18*4</f>
        <v>0</v>
      </c>
      <c r="AG18" s="67">
        <f>Z18/Z20*100</f>
        <v>0</v>
      </c>
    </row>
    <row r="19" spans="2:33" ht="27.75" customHeight="1">
      <c r="B19" s="32"/>
      <c r="C19" s="102"/>
      <c r="D19" s="162"/>
      <c r="E19" s="162"/>
      <c r="F19" s="161"/>
      <c r="G19" s="161"/>
      <c r="H19" s="162"/>
      <c r="I19" s="161"/>
      <c r="J19" s="161" t="s">
        <v>20</v>
      </c>
      <c r="K19" s="162" t="s">
        <v>20</v>
      </c>
      <c r="L19" s="161" t="s">
        <v>20</v>
      </c>
      <c r="M19" s="159"/>
      <c r="N19" s="162"/>
      <c r="O19" s="159"/>
      <c r="P19" s="161"/>
      <c r="Q19" s="162"/>
      <c r="R19" s="161"/>
      <c r="S19" s="161"/>
      <c r="T19" s="162"/>
      <c r="U19" s="161"/>
      <c r="V19" s="362"/>
      <c r="W19" s="94" t="s">
        <v>12</v>
      </c>
      <c r="X19" s="103"/>
      <c r="Y19" s="91"/>
      <c r="Z19" s="124"/>
      <c r="AG19" s="67"/>
    </row>
    <row r="20" spans="2:33" ht="27.75" customHeight="1">
      <c r="B20" s="34"/>
      <c r="C20" s="104"/>
      <c r="D20" s="162"/>
      <c r="E20" s="162"/>
      <c r="F20" s="161"/>
      <c r="G20" s="161"/>
      <c r="H20" s="162"/>
      <c r="I20" s="161"/>
      <c r="J20" s="161"/>
      <c r="K20" s="162"/>
      <c r="L20" s="161"/>
      <c r="M20" s="159"/>
      <c r="N20" s="162"/>
      <c r="O20" s="159"/>
      <c r="P20" s="161"/>
      <c r="Q20" s="162"/>
      <c r="R20" s="161"/>
      <c r="S20" s="161"/>
      <c r="T20" s="162"/>
      <c r="U20" s="161"/>
      <c r="V20" s="363"/>
      <c r="W20" s="135">
        <f>Y13*70+Y14*75+Y15*25+Y16*45+Y17*60+Y18*120</f>
        <v>0</v>
      </c>
      <c r="X20" s="100"/>
      <c r="Y20" s="101"/>
      <c r="Z20" s="65">
        <f>SUM(Z13:Z19)</f>
        <v>207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88" customFormat="1" ht="27.75" customHeight="1">
      <c r="B21" s="19"/>
      <c r="C21" s="360"/>
      <c r="D21" s="84">
        <f>'2017年12月總表'!I4</f>
        <v>0</v>
      </c>
      <c r="E21" s="84" t="s">
        <v>101</v>
      </c>
      <c r="F21" s="84" t="s">
        <v>20</v>
      </c>
      <c r="G21" s="84">
        <f>'2017年12月總表'!I5</f>
        <v>0</v>
      </c>
      <c r="H21" s="84" t="s">
        <v>85</v>
      </c>
      <c r="I21" s="84"/>
      <c r="J21" s="84">
        <f>'2017年12月總表'!I6</f>
        <v>0</v>
      </c>
      <c r="K21" s="84" t="s">
        <v>108</v>
      </c>
      <c r="L21" s="84" t="s">
        <v>74</v>
      </c>
      <c r="M21" s="84">
        <f>'2017年12月總表'!I7</f>
        <v>0</v>
      </c>
      <c r="N21" s="84" t="s">
        <v>105</v>
      </c>
      <c r="O21" s="84"/>
      <c r="P21" s="84">
        <f>'2017年12月總表'!I8</f>
        <v>0</v>
      </c>
      <c r="Q21" s="84" t="s">
        <v>78</v>
      </c>
      <c r="R21" s="84" t="s">
        <v>20</v>
      </c>
      <c r="S21" s="84">
        <f>'2017年12月總表'!I9</f>
        <v>0</v>
      </c>
      <c r="T21" s="84" t="s">
        <v>68</v>
      </c>
      <c r="U21" s="84"/>
      <c r="V21" s="361" t="s">
        <v>90</v>
      </c>
      <c r="W21" s="85" t="s">
        <v>7</v>
      </c>
      <c r="X21" s="184" t="s">
        <v>17</v>
      </c>
      <c r="Y21" s="87">
        <v>5.8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24" t="s">
        <v>8</v>
      </c>
      <c r="C22" s="360"/>
      <c r="D22" s="27"/>
      <c r="E22" s="27"/>
      <c r="F22" s="27"/>
      <c r="G22" s="26"/>
      <c r="H22" s="26"/>
      <c r="I22" s="26"/>
      <c r="J22" s="161"/>
      <c r="K22" s="161"/>
      <c r="L22" s="161"/>
      <c r="M22" s="25"/>
      <c r="N22" s="25"/>
      <c r="O22" s="161"/>
      <c r="P22" s="26"/>
      <c r="Q22" s="26"/>
      <c r="R22" s="26"/>
      <c r="S22" s="25"/>
      <c r="T22" s="26"/>
      <c r="U22" s="26"/>
      <c r="V22" s="362"/>
      <c r="W22" s="132">
        <f>Y21*15+Y23*5+Y25*15+Y26*12</f>
        <v>97</v>
      </c>
      <c r="X22" s="90" t="s">
        <v>18</v>
      </c>
      <c r="Y22" s="91">
        <v>1.9</v>
      </c>
      <c r="Z22" s="124">
        <f>W22*4</f>
        <v>388</v>
      </c>
      <c r="AA22" s="92"/>
      <c r="AB22" s="68"/>
      <c r="AC22" s="68"/>
      <c r="AD22" s="68"/>
      <c r="AE22" s="68"/>
      <c r="AF22" s="68"/>
      <c r="AG22" s="67">
        <f>Z22/Z28*100</f>
        <v>55.94002306805075</v>
      </c>
    </row>
    <row r="23" spans="2:33" s="110" customFormat="1" ht="27.75" customHeight="1">
      <c r="B23" s="24"/>
      <c r="C23" s="360"/>
      <c r="D23" s="27"/>
      <c r="E23" s="27"/>
      <c r="F23" s="27"/>
      <c r="G23" s="26"/>
      <c r="H23" s="31"/>
      <c r="I23" s="26"/>
      <c r="J23" s="161"/>
      <c r="K23" s="161"/>
      <c r="L23" s="26"/>
      <c r="M23" s="25"/>
      <c r="N23" s="161"/>
      <c r="O23" s="161"/>
      <c r="P23" s="26"/>
      <c r="Q23" s="26"/>
      <c r="R23" s="26"/>
      <c r="S23" s="26"/>
      <c r="T23" s="26"/>
      <c r="U23" s="26"/>
      <c r="V23" s="362"/>
      <c r="W23" s="94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24" t="s">
        <v>10</v>
      </c>
      <c r="C24" s="360"/>
      <c r="D24" s="159"/>
      <c r="E24" s="99"/>
      <c r="F24" s="27"/>
      <c r="G24" s="26"/>
      <c r="H24" s="31"/>
      <c r="I24" s="26"/>
      <c r="J24" s="26"/>
      <c r="K24" s="31"/>
      <c r="L24" s="26"/>
      <c r="M24" s="161"/>
      <c r="N24" s="162"/>
      <c r="O24" s="161"/>
      <c r="P24" s="26"/>
      <c r="Q24" s="31"/>
      <c r="R24" s="26"/>
      <c r="S24" s="25"/>
      <c r="T24" s="31"/>
      <c r="U24" s="26"/>
      <c r="V24" s="362"/>
      <c r="W24" s="132">
        <f>Y22*5+Y24*5+Y26*4</f>
        <v>22</v>
      </c>
      <c r="X24" s="95" t="s">
        <v>21</v>
      </c>
      <c r="Y24" s="91">
        <v>2.5</v>
      </c>
      <c r="Z24" s="124">
        <f>W24*9</f>
        <v>198</v>
      </c>
      <c r="AA24" s="67"/>
      <c r="AB24" s="68"/>
      <c r="AC24" s="68"/>
      <c r="AD24" s="68"/>
      <c r="AE24" s="68"/>
      <c r="AF24" s="68"/>
      <c r="AG24" s="67">
        <f>Z24/Z28*100</f>
        <v>28.546712802768166</v>
      </c>
    </row>
    <row r="25" spans="2:33" s="110" customFormat="1" ht="27.75" customHeight="1">
      <c r="B25" s="364" t="s">
        <v>49</v>
      </c>
      <c r="C25" s="360"/>
      <c r="D25" s="159"/>
      <c r="E25" s="99"/>
      <c r="F25" s="27"/>
      <c r="G25" s="26"/>
      <c r="H25" s="31"/>
      <c r="I25" s="26"/>
      <c r="J25" s="26"/>
      <c r="K25" s="31"/>
      <c r="L25" s="26"/>
      <c r="M25" s="25"/>
      <c r="N25" s="162"/>
      <c r="O25" s="161"/>
      <c r="P25" s="26"/>
      <c r="Q25" s="31"/>
      <c r="R25" s="26"/>
      <c r="S25" s="26"/>
      <c r="T25" s="31"/>
      <c r="U25" s="26"/>
      <c r="V25" s="362"/>
      <c r="W25" s="94" t="s">
        <v>11</v>
      </c>
      <c r="X25" s="95" t="s">
        <v>22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64"/>
      <c r="C26" s="360"/>
      <c r="D26" s="159"/>
      <c r="E26" s="162"/>
      <c r="F26" s="161"/>
      <c r="G26" s="39"/>
      <c r="H26" s="31"/>
      <c r="I26" s="26"/>
      <c r="J26" s="26"/>
      <c r="K26" s="31"/>
      <c r="L26" s="26"/>
      <c r="M26" s="161"/>
      <c r="N26" s="162"/>
      <c r="O26" s="161"/>
      <c r="P26" s="26"/>
      <c r="Q26" s="31"/>
      <c r="R26" s="26"/>
      <c r="S26" s="26"/>
      <c r="T26" s="31"/>
      <c r="U26" s="26"/>
      <c r="V26" s="362"/>
      <c r="W26" s="132">
        <f>Y21*2+Y22*7+Y23*1+Y26*8</f>
        <v>26.9</v>
      </c>
      <c r="X26" s="127" t="s">
        <v>24</v>
      </c>
      <c r="Y26" s="101">
        <v>0</v>
      </c>
      <c r="Z26" s="65">
        <f>W26*4</f>
        <v>107.6</v>
      </c>
      <c r="AA26" s="67"/>
      <c r="AB26" s="68"/>
      <c r="AC26" s="67"/>
      <c r="AD26" s="67"/>
      <c r="AE26" s="67"/>
      <c r="AF26" s="67"/>
      <c r="AG26" s="67">
        <f>Z26/Z28*100</f>
        <v>15.513264129181085</v>
      </c>
    </row>
    <row r="27" spans="2:33" s="110" customFormat="1" ht="27.75" customHeight="1">
      <c r="B27" s="32"/>
      <c r="C27" s="113"/>
      <c r="D27" s="162"/>
      <c r="E27" s="162"/>
      <c r="F27" s="161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362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41"/>
      <c r="C28" s="114"/>
      <c r="D28" s="44"/>
      <c r="E28" s="44"/>
      <c r="F28" s="45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63"/>
      <c r="W28" s="135">
        <f>Y21*70+Y22*75+Y23*25+Y24*45+Y25*60+Y26*120</f>
        <v>711</v>
      </c>
      <c r="X28" s="106"/>
      <c r="Y28" s="101"/>
      <c r="Z28" s="65">
        <f aca="true" t="shared" si="2" ref="Z28:AG28">SUM(Z21:Z27)</f>
        <v>693.6</v>
      </c>
      <c r="AA28" s="65">
        <f t="shared" si="2"/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/>
      <c r="C29" s="360"/>
      <c r="D29" s="84">
        <f>'2017年12月總表'!M4</f>
        <v>0</v>
      </c>
      <c r="E29" s="84" t="s">
        <v>66</v>
      </c>
      <c r="F29" s="84"/>
      <c r="G29" s="84">
        <f>'2017年12月總表'!M5</f>
        <v>0</v>
      </c>
      <c r="H29" s="84" t="s">
        <v>109</v>
      </c>
      <c r="I29" s="84"/>
      <c r="J29" s="84">
        <f>'2017年12月總表'!M6</f>
        <v>0</v>
      </c>
      <c r="K29" s="84" t="s">
        <v>115</v>
      </c>
      <c r="L29" s="84"/>
      <c r="M29" s="84">
        <f>'2017年12月總表'!M7</f>
        <v>0</v>
      </c>
      <c r="N29" s="84" t="s">
        <v>118</v>
      </c>
      <c r="O29" s="84"/>
      <c r="P29" s="84">
        <f>'2017年12月總表'!M8</f>
        <v>0</v>
      </c>
      <c r="Q29" s="84" t="s">
        <v>78</v>
      </c>
      <c r="R29" s="84"/>
      <c r="S29" s="84">
        <f>'2017年12月總表'!M9</f>
        <v>0</v>
      </c>
      <c r="T29" s="84" t="s">
        <v>68</v>
      </c>
      <c r="U29" s="84"/>
      <c r="V29" s="361"/>
      <c r="W29" s="85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60"/>
      <c r="D30" s="26"/>
      <c r="E30" s="26"/>
      <c r="F30" s="26"/>
      <c r="G30" s="26"/>
      <c r="H30" s="26"/>
      <c r="I30" s="26"/>
      <c r="J30" s="161"/>
      <c r="K30" s="161"/>
      <c r="L30" s="161"/>
      <c r="M30" s="27"/>
      <c r="N30" s="26"/>
      <c r="O30" s="27"/>
      <c r="P30" s="26"/>
      <c r="Q30" s="26"/>
      <c r="R30" s="26"/>
      <c r="S30" s="25"/>
      <c r="T30" s="25"/>
      <c r="U30" s="25"/>
      <c r="V30" s="362"/>
      <c r="W30" s="132">
        <f>Y29*15+Y31*5+Y33*15+Y34*12</f>
        <v>95.5</v>
      </c>
      <c r="X30" s="90" t="s">
        <v>18</v>
      </c>
      <c r="Y30" s="91">
        <v>1.9</v>
      </c>
      <c r="Z30" s="124">
        <f>W30*4</f>
        <v>382</v>
      </c>
      <c r="AA30" s="92"/>
      <c r="AC30" s="68"/>
      <c r="AD30" s="68"/>
      <c r="AE30" s="68"/>
      <c r="AF30" s="68"/>
      <c r="AG30" s="67">
        <f>Z30/Z36*100</f>
        <v>55.62026790914386</v>
      </c>
    </row>
    <row r="31" spans="2:33" ht="27.75" customHeight="1">
      <c r="B31" s="89"/>
      <c r="C31" s="360"/>
      <c r="D31" s="26"/>
      <c r="E31" s="31"/>
      <c r="F31" s="26"/>
      <c r="G31" s="26"/>
      <c r="H31" s="26"/>
      <c r="I31" s="26"/>
      <c r="J31" s="161"/>
      <c r="K31" s="161"/>
      <c r="L31" s="161"/>
      <c r="M31" s="27"/>
      <c r="N31" s="26"/>
      <c r="O31" s="27"/>
      <c r="P31" s="27"/>
      <c r="Q31" s="99"/>
      <c r="R31" s="27"/>
      <c r="S31" s="25"/>
      <c r="T31" s="26"/>
      <c r="U31" s="26"/>
      <c r="V31" s="362"/>
      <c r="W31" s="94" t="s">
        <v>9</v>
      </c>
      <c r="X31" s="95" t="s">
        <v>19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60"/>
      <c r="D32" s="26"/>
      <c r="E32" s="31"/>
      <c r="F32" s="26"/>
      <c r="G32" s="26"/>
      <c r="H32" s="31"/>
      <c r="I32" s="26"/>
      <c r="J32" s="159"/>
      <c r="K32" s="162"/>
      <c r="L32" s="159"/>
      <c r="M32" s="28"/>
      <c r="N32" s="26"/>
      <c r="O32" s="27"/>
      <c r="P32" s="27"/>
      <c r="Q32" s="99"/>
      <c r="R32" s="27"/>
      <c r="S32" s="25"/>
      <c r="T32" s="26"/>
      <c r="U32" s="26"/>
      <c r="V32" s="362"/>
      <c r="W32" s="132">
        <f>Y30*5+Y32*5+Y34*4</f>
        <v>22</v>
      </c>
      <c r="X32" s="95" t="s">
        <v>21</v>
      </c>
      <c r="Y32" s="91">
        <v>2.5</v>
      </c>
      <c r="Z32" s="124">
        <f>W32*9</f>
        <v>198</v>
      </c>
      <c r="AC32" s="68"/>
      <c r="AD32" s="68"/>
      <c r="AE32" s="68"/>
      <c r="AF32" s="68"/>
      <c r="AG32" s="67">
        <f>Z32/Z36*100</f>
        <v>28.829353523587653</v>
      </c>
    </row>
    <row r="33" spans="2:33" ht="27.75" customHeight="1">
      <c r="B33" s="369" t="s">
        <v>50</v>
      </c>
      <c r="C33" s="360"/>
      <c r="D33" s="31"/>
      <c r="E33" s="31"/>
      <c r="F33" s="26"/>
      <c r="G33" s="26"/>
      <c r="H33" s="31"/>
      <c r="I33" s="26"/>
      <c r="J33" s="161"/>
      <c r="K33" s="161"/>
      <c r="L33" s="161"/>
      <c r="M33" s="27"/>
      <c r="N33" s="31"/>
      <c r="O33" s="27"/>
      <c r="P33" s="26"/>
      <c r="Q33" s="31"/>
      <c r="R33" s="26"/>
      <c r="S33" s="186"/>
      <c r="T33" s="31"/>
      <c r="U33" s="26"/>
      <c r="V33" s="362"/>
      <c r="W33" s="94" t="s">
        <v>11</v>
      </c>
      <c r="X33" s="95" t="s">
        <v>22</v>
      </c>
      <c r="Y33" s="91">
        <f>AB34</f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69"/>
      <c r="C34" s="360"/>
      <c r="D34" s="31"/>
      <c r="E34" s="31"/>
      <c r="F34" s="26"/>
      <c r="G34" s="26"/>
      <c r="H34" s="31"/>
      <c r="I34" s="26"/>
      <c r="J34" s="167"/>
      <c r="K34" s="162"/>
      <c r="L34" s="161"/>
      <c r="M34" s="27"/>
      <c r="N34" s="31"/>
      <c r="O34" s="27"/>
      <c r="P34" s="26"/>
      <c r="Q34" s="31"/>
      <c r="R34" s="26"/>
      <c r="S34" s="25"/>
      <c r="T34" s="31"/>
      <c r="U34" s="26"/>
      <c r="V34" s="362"/>
      <c r="W34" s="132">
        <f>Y29*2+Y30*7+Y31*1+Y34*8</f>
        <v>26.7</v>
      </c>
      <c r="X34" s="127" t="s">
        <v>24</v>
      </c>
      <c r="Y34" s="101">
        <v>0</v>
      </c>
      <c r="Z34" s="65">
        <f>W34*4</f>
        <v>106.8</v>
      </c>
      <c r="AG34" s="67">
        <f>Z34/Z36*100</f>
        <v>15.550378567268492</v>
      </c>
    </row>
    <row r="35" spans="2:33" ht="27.75" customHeight="1">
      <c r="B35" s="32" t="s">
        <v>47</v>
      </c>
      <c r="C35" s="102"/>
      <c r="D35" s="31"/>
      <c r="E35" s="31"/>
      <c r="F35" s="26"/>
      <c r="G35" s="26"/>
      <c r="H35" s="31"/>
      <c r="I35" s="26"/>
      <c r="J35" s="161"/>
      <c r="K35" s="162"/>
      <c r="L35" s="161"/>
      <c r="M35" s="28"/>
      <c r="N35" s="31"/>
      <c r="O35" s="27"/>
      <c r="P35" s="26"/>
      <c r="Q35" s="31"/>
      <c r="R35" s="26"/>
      <c r="S35" s="26"/>
      <c r="T35" s="26"/>
      <c r="U35" s="26"/>
      <c r="V35" s="362"/>
      <c r="W35" s="94" t="s">
        <v>12</v>
      </c>
      <c r="X35" s="103"/>
      <c r="Y35" s="91"/>
      <c r="Z35" s="124"/>
      <c r="AG35" s="67"/>
    </row>
    <row r="36" spans="2:33" ht="27.75" customHeight="1">
      <c r="B36" s="149"/>
      <c r="C36" s="104"/>
      <c r="D36" s="31"/>
      <c r="E36" s="31"/>
      <c r="F36" s="26"/>
      <c r="G36" s="26"/>
      <c r="H36" s="31"/>
      <c r="I36" s="26"/>
      <c r="J36" s="26"/>
      <c r="K36" s="31"/>
      <c r="L36" s="26"/>
      <c r="M36" s="25"/>
      <c r="N36" s="31"/>
      <c r="O36" s="26"/>
      <c r="P36" s="26"/>
      <c r="Q36" s="31"/>
      <c r="R36" s="26"/>
      <c r="S36" s="26"/>
      <c r="T36" s="31"/>
      <c r="U36" s="26"/>
      <c r="V36" s="363"/>
      <c r="W36" s="135">
        <f>Y29*70+Y30*75+Y31*25+Y32*45+Y33*60+Y34*120</f>
        <v>704</v>
      </c>
      <c r="X36" s="100"/>
      <c r="Y36" s="91"/>
      <c r="Z36" s="65">
        <f aca="true" t="shared" si="3" ref="Z36:AG36">SUM(Z29:Z35)</f>
        <v>686.8</v>
      </c>
      <c r="AA36" s="65">
        <f t="shared" si="3"/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100.00000000000001</v>
      </c>
    </row>
    <row r="37" spans="2:33" s="88" customFormat="1" ht="27.75" customHeight="1">
      <c r="B37" s="83">
        <v>12</v>
      </c>
      <c r="C37" s="360"/>
      <c r="D37" s="84" t="str">
        <f>'2017年12月總表'!Q4</f>
        <v>玉米焗烤飯</v>
      </c>
      <c r="E37" s="84" t="s">
        <v>105</v>
      </c>
      <c r="F37" s="84"/>
      <c r="G37" s="84" t="str">
        <f>'2017年12月總表'!Q5</f>
        <v>蘋果西打雞翅</v>
      </c>
      <c r="H37" s="84" t="s">
        <v>161</v>
      </c>
      <c r="I37" s="84"/>
      <c r="J37" s="84" t="str">
        <f>'2017年12月總表'!Q6</f>
        <v>腐皮白菜(豆)</v>
      </c>
      <c r="K37" s="84" t="s">
        <v>68</v>
      </c>
      <c r="L37" s="84" t="s">
        <v>20</v>
      </c>
      <c r="M37" s="84" t="str">
        <f>'2017年12月總表'!Q7</f>
        <v>香腸(加)</v>
      </c>
      <c r="N37" s="84" t="s">
        <v>387</v>
      </c>
      <c r="O37" s="84"/>
      <c r="P37" s="84" t="str">
        <f>'2017年12月總表'!Q8</f>
        <v>淺色蔬菜</v>
      </c>
      <c r="Q37" s="84" t="s">
        <v>67</v>
      </c>
      <c r="R37" s="84" t="s">
        <v>63</v>
      </c>
      <c r="S37" s="84" t="str">
        <f>'2017年12月總表'!Q9</f>
        <v>奶香濃湯(芡)</v>
      </c>
      <c r="T37" s="84" t="s">
        <v>94</v>
      </c>
      <c r="U37" s="84"/>
      <c r="V37" s="361" t="s">
        <v>89</v>
      </c>
      <c r="W37" s="85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89" t="s">
        <v>8</v>
      </c>
      <c r="C38" s="360"/>
      <c r="D38" s="27" t="s">
        <v>299</v>
      </c>
      <c r="E38" s="27"/>
      <c r="F38" s="27">
        <v>114</v>
      </c>
      <c r="G38" s="161" t="s">
        <v>300</v>
      </c>
      <c r="H38" s="161"/>
      <c r="I38" s="161">
        <v>80</v>
      </c>
      <c r="J38" s="161" t="s">
        <v>301</v>
      </c>
      <c r="K38" s="161" t="s">
        <v>302</v>
      </c>
      <c r="L38" s="161">
        <v>20</v>
      </c>
      <c r="M38" s="161" t="s">
        <v>386</v>
      </c>
      <c r="N38" s="161" t="s">
        <v>303</v>
      </c>
      <c r="O38" s="161">
        <v>30</v>
      </c>
      <c r="P38" s="159" t="s">
        <v>273</v>
      </c>
      <c r="Q38" s="159"/>
      <c r="R38" s="159">
        <v>100</v>
      </c>
      <c r="S38" s="161" t="s">
        <v>304</v>
      </c>
      <c r="T38" s="161"/>
      <c r="U38" s="25">
        <v>10</v>
      </c>
      <c r="V38" s="362"/>
      <c r="W38" s="132">
        <f>Y37*15+Y39*5+Y41*15+Y42*12</f>
        <v>95.5</v>
      </c>
      <c r="X38" s="90" t="s">
        <v>18</v>
      </c>
      <c r="Y38" s="91">
        <v>1.9</v>
      </c>
      <c r="Z38" s="124">
        <f>W38*4</f>
        <v>382</v>
      </c>
      <c r="AA38" s="92"/>
      <c r="AC38" s="68"/>
      <c r="AD38" s="68"/>
      <c r="AE38" s="68"/>
      <c r="AF38" s="68"/>
      <c r="AG38" s="67">
        <f>Z38/Z44*100</f>
        <v>55.62026790914386</v>
      </c>
    </row>
    <row r="39" spans="2:33" ht="27.75" customHeight="1">
      <c r="B39" s="89">
        <v>1</v>
      </c>
      <c r="C39" s="360"/>
      <c r="D39" s="27" t="s">
        <v>305</v>
      </c>
      <c r="E39" s="27"/>
      <c r="F39" s="27">
        <v>15</v>
      </c>
      <c r="G39" s="161"/>
      <c r="H39" s="161"/>
      <c r="I39" s="161"/>
      <c r="J39" s="161" t="s">
        <v>306</v>
      </c>
      <c r="K39" s="161"/>
      <c r="L39" s="161">
        <v>40</v>
      </c>
      <c r="M39" s="161"/>
      <c r="N39" s="161"/>
      <c r="O39" s="161"/>
      <c r="P39" s="161"/>
      <c r="Q39" s="161"/>
      <c r="R39" s="161"/>
      <c r="S39" s="161" t="s">
        <v>307</v>
      </c>
      <c r="T39" s="161"/>
      <c r="U39" s="25">
        <v>10</v>
      </c>
      <c r="V39" s="362"/>
      <c r="W39" s="94" t="s">
        <v>9</v>
      </c>
      <c r="X39" s="95" t="s">
        <v>19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360"/>
      <c r="D40" s="28" t="s">
        <v>308</v>
      </c>
      <c r="E40" s="99"/>
      <c r="F40" s="27">
        <v>10</v>
      </c>
      <c r="G40" s="161"/>
      <c r="H40" s="161"/>
      <c r="I40" s="161"/>
      <c r="J40" s="25"/>
      <c r="K40" s="161"/>
      <c r="L40" s="161"/>
      <c r="M40" s="161"/>
      <c r="N40" s="161"/>
      <c r="O40" s="161"/>
      <c r="P40" s="161"/>
      <c r="Q40" s="161"/>
      <c r="R40" s="161"/>
      <c r="S40" s="161" t="s">
        <v>309</v>
      </c>
      <c r="T40" s="161"/>
      <c r="U40" s="25">
        <v>10</v>
      </c>
      <c r="V40" s="362"/>
      <c r="W40" s="132">
        <f>Y38*5+Y40*5+Y42*4</f>
        <v>22</v>
      </c>
      <c r="X40" s="95" t="s">
        <v>21</v>
      </c>
      <c r="Y40" s="91">
        <v>2.5</v>
      </c>
      <c r="Z40" s="124">
        <f>W40*9</f>
        <v>198</v>
      </c>
      <c r="AC40" s="68"/>
      <c r="AD40" s="68"/>
      <c r="AE40" s="68"/>
      <c r="AF40" s="68"/>
      <c r="AG40" s="67">
        <f>Z40/Z44*100</f>
        <v>28.829353523587653</v>
      </c>
    </row>
    <row r="41" spans="2:33" ht="27.75" customHeight="1">
      <c r="B41" s="369" t="s">
        <v>51</v>
      </c>
      <c r="C41" s="360"/>
      <c r="D41" s="159" t="s">
        <v>203</v>
      </c>
      <c r="E41" s="162"/>
      <c r="F41" s="161"/>
      <c r="G41" s="28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25"/>
      <c r="V41" s="362"/>
      <c r="W41" s="94" t="s">
        <v>11</v>
      </c>
      <c r="X41" s="95" t="s">
        <v>22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69"/>
      <c r="C42" s="360"/>
      <c r="D42" s="159"/>
      <c r="E42" s="162"/>
      <c r="F42" s="161"/>
      <c r="G42" s="161"/>
      <c r="H42" s="162"/>
      <c r="I42" s="161"/>
      <c r="J42" s="161"/>
      <c r="K42" s="162"/>
      <c r="L42" s="161"/>
      <c r="M42" s="161"/>
      <c r="N42" s="162"/>
      <c r="O42" s="161"/>
      <c r="P42" s="161"/>
      <c r="Q42" s="162"/>
      <c r="R42" s="161"/>
      <c r="S42" s="161"/>
      <c r="T42" s="162"/>
      <c r="U42" s="25"/>
      <c r="V42" s="362"/>
      <c r="W42" s="132">
        <f>Y37*2+Y38*7+Y39*1+Y42*8</f>
        <v>26.7</v>
      </c>
      <c r="X42" s="127" t="s">
        <v>24</v>
      </c>
      <c r="Y42" s="101">
        <v>0</v>
      </c>
      <c r="Z42" s="65">
        <f>W42*4</f>
        <v>106.8</v>
      </c>
      <c r="AG42" s="67">
        <f>Z42/Z44*100</f>
        <v>15.550378567268492</v>
      </c>
    </row>
    <row r="43" spans="2:33" ht="27.75" customHeight="1">
      <c r="B43" s="32" t="s">
        <v>47</v>
      </c>
      <c r="C43" s="102"/>
      <c r="D43" s="162"/>
      <c r="E43" s="162"/>
      <c r="F43" s="161"/>
      <c r="G43" s="161"/>
      <c r="H43" s="162"/>
      <c r="I43" s="161"/>
      <c r="J43" s="161"/>
      <c r="K43" s="162"/>
      <c r="L43" s="161"/>
      <c r="M43" s="161"/>
      <c r="N43" s="162"/>
      <c r="O43" s="161"/>
      <c r="P43" s="161"/>
      <c r="Q43" s="162"/>
      <c r="R43" s="161"/>
      <c r="S43" s="161"/>
      <c r="T43" s="162"/>
      <c r="U43" s="25"/>
      <c r="V43" s="362"/>
      <c r="W43" s="94" t="s">
        <v>12</v>
      </c>
      <c r="X43" s="103"/>
      <c r="Y43" s="173"/>
      <c r="Z43" s="124"/>
      <c r="AG43" s="67"/>
    </row>
    <row r="44" spans="2:33" ht="27.75" customHeight="1" thickBot="1">
      <c r="B44" s="151"/>
      <c r="C44" s="104"/>
      <c r="D44" s="243"/>
      <c r="E44" s="44"/>
      <c r="F44" s="241"/>
      <c r="G44" s="241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363"/>
      <c r="W44" s="134">
        <f>Y37*70+Y38*75+Y39*25+Y40*45+Y41*60+Y42*120</f>
        <v>704</v>
      </c>
      <c r="X44" s="115"/>
      <c r="Y44" s="174"/>
      <c r="Z44" s="65">
        <f aca="true" t="shared" si="4" ref="Z44:AG44">SUM(Z37:Z43)</f>
        <v>686.8</v>
      </c>
      <c r="AA44" s="65">
        <f t="shared" si="4"/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100.00000000000001</v>
      </c>
    </row>
    <row r="45" spans="2:32" s="119" customFormat="1" ht="21.75" customHeight="1">
      <c r="B45" s="116"/>
      <c r="C45" s="67"/>
      <c r="D45" s="25"/>
      <c r="E45" s="242"/>
      <c r="F45" s="125"/>
      <c r="G45" s="125"/>
      <c r="H45" s="117"/>
      <c r="I45" s="93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118"/>
      <c r="AA45" s="111"/>
      <c r="AB45" s="109"/>
      <c r="AC45" s="111"/>
      <c r="AD45" s="111"/>
      <c r="AE45" s="111"/>
      <c r="AF45" s="111"/>
    </row>
    <row r="46" spans="2:25" ht="41.25" customHeight="1">
      <c r="B46" s="109"/>
      <c r="C46" s="119"/>
      <c r="D46" s="370"/>
      <c r="E46" s="370"/>
      <c r="F46" s="370"/>
      <c r="G46" s="370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spans="4:25" ht="20.25">
      <c r="D47" s="125"/>
      <c r="E47" s="242"/>
      <c r="F47" s="125"/>
      <c r="G47" s="125"/>
      <c r="Y47" s="124"/>
    </row>
    <row r="48" spans="4:25" ht="20.25">
      <c r="D48" s="125"/>
      <c r="E48" s="242"/>
      <c r="F48" s="125"/>
      <c r="G48" s="125"/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C21:C26"/>
    <mergeCell ref="J45:Y45"/>
    <mergeCell ref="B33:B34"/>
    <mergeCell ref="V21:V28"/>
    <mergeCell ref="C37:C42"/>
    <mergeCell ref="V37:V44"/>
    <mergeCell ref="B41:B42"/>
    <mergeCell ref="B25:B26"/>
    <mergeCell ref="V29:V36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9">
      <selection activeCell="I44" sqref="I44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9.625" style="93" customWidth="1"/>
    <col min="7" max="7" width="18.625" style="93" customWidth="1"/>
    <col min="8" max="8" width="5.625" style="117" customWidth="1"/>
    <col min="9" max="9" width="9.625" style="93" customWidth="1"/>
    <col min="10" max="10" width="18.625" style="93" customWidth="1"/>
    <col min="11" max="11" width="5.625" style="117" customWidth="1"/>
    <col min="12" max="12" width="9.625" style="93" customWidth="1"/>
    <col min="13" max="13" width="18.625" style="93" customWidth="1"/>
    <col min="14" max="14" width="5.625" style="117" customWidth="1"/>
    <col min="15" max="15" width="9.625" style="93" customWidth="1"/>
    <col min="16" max="16" width="18.625" style="93" customWidth="1"/>
    <col min="17" max="17" width="5.625" style="117" customWidth="1"/>
    <col min="18" max="18" width="9.625" style="93" customWidth="1"/>
    <col min="19" max="19" width="18.625" style="93" customWidth="1"/>
    <col min="20" max="20" width="5.625" style="117" customWidth="1"/>
    <col min="21" max="21" width="9.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65" t="s">
        <v>240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53"/>
      <c r="AB1" s="55"/>
    </row>
    <row r="2" spans="2:28" s="54" customFormat="1" ht="9.75" customHeight="1">
      <c r="B2" s="366"/>
      <c r="C2" s="367"/>
      <c r="D2" s="367"/>
      <c r="E2" s="367"/>
      <c r="F2" s="367"/>
      <c r="G2" s="367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1.5" customHeight="1" thickBot="1">
      <c r="B3" s="128" t="s">
        <v>25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3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88" customFormat="1" ht="64.5" customHeight="1">
      <c r="B5" s="83">
        <v>12</v>
      </c>
      <c r="C5" s="360"/>
      <c r="D5" s="84" t="str">
        <f>'2017年12月總表'!A13</f>
        <v>香Q白米飯 </v>
      </c>
      <c r="E5" s="84" t="s">
        <v>66</v>
      </c>
      <c r="F5" s="21" t="s">
        <v>16</v>
      </c>
      <c r="G5" s="84" t="str">
        <f>'2017年12月總表'!A14</f>
        <v>黑椒豬排</v>
      </c>
      <c r="H5" s="84" t="s">
        <v>177</v>
      </c>
      <c r="I5" s="21" t="s">
        <v>16</v>
      </c>
      <c r="J5" s="84" t="str">
        <f>'2017年12月總表'!A15</f>
        <v>滷冬瓜鴨米血</v>
      </c>
      <c r="K5" s="84" t="s">
        <v>237</v>
      </c>
      <c r="L5" s="21" t="s">
        <v>16</v>
      </c>
      <c r="M5" s="84" t="str">
        <f>'2017年12月總表'!A16</f>
        <v>筍絲肉絲</v>
      </c>
      <c r="N5" s="84" t="s">
        <v>187</v>
      </c>
      <c r="O5" s="21" t="s">
        <v>16</v>
      </c>
      <c r="P5" s="84" t="str">
        <f>'2017年12月總表'!A17</f>
        <v>深色蔬菜</v>
      </c>
      <c r="Q5" s="84" t="s">
        <v>78</v>
      </c>
      <c r="R5" s="21" t="s">
        <v>16</v>
      </c>
      <c r="S5" s="84" t="str">
        <f>'2017年12月總表'!A18</f>
        <v>金菇玉米湯</v>
      </c>
      <c r="T5" s="84" t="s">
        <v>68</v>
      </c>
      <c r="U5" s="21" t="s">
        <v>16</v>
      </c>
      <c r="V5" s="361" t="s">
        <v>89</v>
      </c>
      <c r="W5" s="85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89" t="s">
        <v>8</v>
      </c>
      <c r="C6" s="360"/>
      <c r="D6" s="28" t="s">
        <v>159</v>
      </c>
      <c r="E6" s="28"/>
      <c r="F6" s="28">
        <v>114</v>
      </c>
      <c r="G6" s="159" t="s">
        <v>169</v>
      </c>
      <c r="H6" s="159"/>
      <c r="I6" s="159">
        <v>60</v>
      </c>
      <c r="J6" s="258" t="s">
        <v>170</v>
      </c>
      <c r="K6" s="258"/>
      <c r="L6" s="258">
        <v>30</v>
      </c>
      <c r="M6" s="28" t="s">
        <v>173</v>
      </c>
      <c r="N6" s="159"/>
      <c r="O6" s="159">
        <v>30</v>
      </c>
      <c r="P6" s="161" t="s">
        <v>144</v>
      </c>
      <c r="Q6" s="161"/>
      <c r="R6" s="161">
        <v>100</v>
      </c>
      <c r="S6" s="28" t="s">
        <v>174</v>
      </c>
      <c r="T6" s="27"/>
      <c r="U6" s="27">
        <v>10</v>
      </c>
      <c r="V6" s="362"/>
      <c r="W6" s="136">
        <f>Y5*15+Y7*5+Y9*15+Y10*12</f>
        <v>95.5</v>
      </c>
      <c r="X6" s="90" t="s">
        <v>18</v>
      </c>
      <c r="Y6" s="91">
        <v>2</v>
      </c>
      <c r="Z6" s="124">
        <f>W6*4</f>
        <v>382</v>
      </c>
      <c r="AA6" s="92"/>
      <c r="AC6" s="68"/>
      <c r="AD6" s="68"/>
      <c r="AE6" s="68"/>
      <c r="AF6" s="68"/>
      <c r="AG6" s="67">
        <f>Z6/Z12*100</f>
        <v>53.3072843985487</v>
      </c>
    </row>
    <row r="7" spans="2:33" ht="27.75" customHeight="1">
      <c r="B7" s="89">
        <v>4</v>
      </c>
      <c r="C7" s="360"/>
      <c r="D7" s="28"/>
      <c r="E7" s="28"/>
      <c r="F7" s="28"/>
      <c r="G7" s="159"/>
      <c r="H7" s="159"/>
      <c r="I7" s="159"/>
      <c r="J7" s="258" t="s">
        <v>171</v>
      </c>
      <c r="K7" s="258"/>
      <c r="L7" s="258">
        <v>10</v>
      </c>
      <c r="M7" s="255" t="s">
        <v>234</v>
      </c>
      <c r="N7" s="159"/>
      <c r="O7" s="159">
        <v>30</v>
      </c>
      <c r="P7" s="161"/>
      <c r="Q7" s="161"/>
      <c r="R7" s="161"/>
      <c r="S7" s="28" t="s">
        <v>166</v>
      </c>
      <c r="T7" s="27"/>
      <c r="U7" s="27">
        <v>10</v>
      </c>
      <c r="V7" s="362"/>
      <c r="W7" s="94" t="s">
        <v>9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89" t="s">
        <v>10</v>
      </c>
      <c r="C8" s="360"/>
      <c r="D8" s="28"/>
      <c r="E8" s="28"/>
      <c r="F8" s="28"/>
      <c r="G8" s="165"/>
      <c r="H8" s="159"/>
      <c r="I8" s="159"/>
      <c r="J8" s="258" t="s">
        <v>172</v>
      </c>
      <c r="K8" s="258"/>
      <c r="L8" s="258">
        <v>30</v>
      </c>
      <c r="M8" s="144"/>
      <c r="N8" s="159"/>
      <c r="O8" s="159"/>
      <c r="P8" s="161"/>
      <c r="Q8" s="162"/>
      <c r="R8" s="161"/>
      <c r="S8" s="28"/>
      <c r="T8" s="27"/>
      <c r="U8" s="27"/>
      <c r="V8" s="362"/>
      <c r="W8" s="136">
        <f>Y6*5+Y8*5+Y10*4</f>
        <v>25</v>
      </c>
      <c r="X8" s="95" t="s">
        <v>21</v>
      </c>
      <c r="Y8" s="91">
        <v>3</v>
      </c>
      <c r="Z8" s="124">
        <f>W8*9</f>
        <v>225</v>
      </c>
      <c r="AC8" s="68"/>
      <c r="AD8" s="68"/>
      <c r="AE8" s="68"/>
      <c r="AF8" s="68"/>
      <c r="AG8" s="67">
        <f>Z8/Z12*100</f>
        <v>31.398269606475022</v>
      </c>
    </row>
    <row r="9" spans="2:33" ht="27.75" customHeight="1">
      <c r="B9" s="369" t="s">
        <v>52</v>
      </c>
      <c r="C9" s="360"/>
      <c r="D9" s="28"/>
      <c r="E9" s="28"/>
      <c r="F9" s="28"/>
      <c r="G9" s="28"/>
      <c r="H9" s="99"/>
      <c r="I9" s="27"/>
      <c r="J9" s="258" t="s">
        <v>235</v>
      </c>
      <c r="K9" s="159" t="s">
        <v>227</v>
      </c>
      <c r="L9" s="258"/>
      <c r="M9" s="28"/>
      <c r="N9" s="99"/>
      <c r="O9" s="27"/>
      <c r="P9" s="161"/>
      <c r="Q9" s="162"/>
      <c r="R9" s="161"/>
      <c r="S9" s="28"/>
      <c r="T9" s="27"/>
      <c r="U9" s="27"/>
      <c r="V9" s="362"/>
      <c r="W9" s="94" t="s">
        <v>11</v>
      </c>
      <c r="X9" s="95" t="s">
        <v>22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369"/>
      <c r="C10" s="360"/>
      <c r="D10" s="28"/>
      <c r="E10" s="28"/>
      <c r="F10" s="28"/>
      <c r="G10" s="159"/>
      <c r="H10" s="99"/>
      <c r="I10" s="27"/>
      <c r="J10" s="159" t="s">
        <v>235</v>
      </c>
      <c r="K10" s="99"/>
      <c r="L10" s="27" t="s">
        <v>227</v>
      </c>
      <c r="M10" s="167" t="s">
        <v>235</v>
      </c>
      <c r="N10" s="99"/>
      <c r="O10" s="27"/>
      <c r="P10" s="27"/>
      <c r="Q10" s="99"/>
      <c r="R10" s="27"/>
      <c r="S10" s="28"/>
      <c r="T10" s="27"/>
      <c r="U10" s="27"/>
      <c r="V10" s="362"/>
      <c r="W10" s="136">
        <f>Y5*2+Y6*7+Y7*1+Y10*8</f>
        <v>27.4</v>
      </c>
      <c r="X10" s="127" t="s">
        <v>24</v>
      </c>
      <c r="Y10" s="101">
        <v>0</v>
      </c>
      <c r="Z10" s="65">
        <f>W10*4</f>
        <v>109.6</v>
      </c>
      <c r="AG10" s="67">
        <f>Z10/Z12*100</f>
        <v>15.294445994976275</v>
      </c>
    </row>
    <row r="11" spans="2:33" ht="27.75" customHeight="1">
      <c r="B11" s="32" t="s">
        <v>53</v>
      </c>
      <c r="C11" s="102"/>
      <c r="D11" s="28"/>
      <c r="E11" s="99"/>
      <c r="F11" s="28"/>
      <c r="G11" s="27"/>
      <c r="H11" s="99"/>
      <c r="I11" s="27"/>
      <c r="J11" s="244" t="s">
        <v>20</v>
      </c>
      <c r="K11" s="159"/>
      <c r="L11" s="27" t="s">
        <v>227</v>
      </c>
      <c r="M11" s="27"/>
      <c r="N11" s="99"/>
      <c r="O11" s="27"/>
      <c r="P11" s="27"/>
      <c r="Q11" s="99"/>
      <c r="R11" s="27"/>
      <c r="S11" s="187"/>
      <c r="T11" s="99"/>
      <c r="U11" s="27"/>
      <c r="V11" s="362"/>
      <c r="W11" s="94" t="s">
        <v>12</v>
      </c>
      <c r="X11" s="103"/>
      <c r="Y11" s="91"/>
      <c r="Z11" s="124"/>
      <c r="AG11" s="67"/>
    </row>
    <row r="12" spans="2:33" ht="27.75" customHeight="1">
      <c r="B12" s="149"/>
      <c r="C12" s="104"/>
      <c r="D12" s="27"/>
      <c r="E12" s="99"/>
      <c r="F12" s="27"/>
      <c r="G12" s="27"/>
      <c r="H12" s="99"/>
      <c r="I12" s="27"/>
      <c r="J12" s="244" t="s">
        <v>20</v>
      </c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363"/>
      <c r="W12" s="139">
        <f>Y5*70+Y6*75+Y7*25+Y8*45+Y9*60+Y10*120</f>
        <v>734</v>
      </c>
      <c r="X12" s="106"/>
      <c r="Y12" s="101"/>
      <c r="Z12" s="65">
        <f aca="true" t="shared" si="0" ref="Z12:AG12">SUM(Z5:Z11)</f>
        <v>716.6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12</v>
      </c>
      <c r="C13" s="360"/>
      <c r="D13" s="84" t="str">
        <f>'2017年12月總表'!E13</f>
        <v>五穀飯</v>
      </c>
      <c r="E13" s="84" t="s">
        <v>66</v>
      </c>
      <c r="F13" s="84"/>
      <c r="G13" s="84" t="str">
        <f>'2017年12月總表'!E14</f>
        <v>菲力雞排</v>
      </c>
      <c r="H13" s="84" t="s">
        <v>109</v>
      </c>
      <c r="I13" s="84" t="s">
        <v>20</v>
      </c>
      <c r="J13" s="84" t="str">
        <f>'2017年12月總表'!E15</f>
        <v>番茄燒豆腐(豆)</v>
      </c>
      <c r="K13" s="84" t="s">
        <v>184</v>
      </c>
      <c r="L13" s="84" t="s">
        <v>39</v>
      </c>
      <c r="M13" s="84" t="str">
        <f>'2017年12月總表'!E16</f>
        <v>醬爆獅子頭</v>
      </c>
      <c r="N13" s="84" t="s">
        <v>68</v>
      </c>
      <c r="O13" s="84"/>
      <c r="P13" s="84" t="str">
        <f>'2017年12月總表'!E17</f>
        <v>淺色蔬菜</v>
      </c>
      <c r="Q13" s="84" t="s">
        <v>78</v>
      </c>
      <c r="R13" s="84"/>
      <c r="S13" s="84" t="str">
        <f>'2017年12月總表'!E18</f>
        <v>冬瓜湯</v>
      </c>
      <c r="T13" s="84" t="s">
        <v>68</v>
      </c>
      <c r="U13" s="84"/>
      <c r="V13" s="361" t="s">
        <v>81</v>
      </c>
      <c r="W13" s="85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89" t="s">
        <v>8</v>
      </c>
      <c r="C14" s="360"/>
      <c r="D14" s="27" t="s">
        <v>310</v>
      </c>
      <c r="E14" s="27"/>
      <c r="F14" s="27">
        <v>38</v>
      </c>
      <c r="G14" s="27" t="s">
        <v>311</v>
      </c>
      <c r="H14" s="28"/>
      <c r="I14" s="27">
        <v>60</v>
      </c>
      <c r="J14" s="27" t="s">
        <v>312</v>
      </c>
      <c r="K14" s="27"/>
      <c r="L14" s="27">
        <v>40</v>
      </c>
      <c r="M14" s="159" t="s">
        <v>321</v>
      </c>
      <c r="N14" s="159"/>
      <c r="O14" s="159">
        <v>0.3</v>
      </c>
      <c r="P14" s="161" t="s">
        <v>273</v>
      </c>
      <c r="Q14" s="161"/>
      <c r="R14" s="161">
        <v>100</v>
      </c>
      <c r="S14" s="159" t="s">
        <v>322</v>
      </c>
      <c r="T14" s="159"/>
      <c r="U14" s="159">
        <v>10</v>
      </c>
      <c r="V14" s="362"/>
      <c r="W14" s="136">
        <f>Y13*15+Y15*5+Y17*15+Y18*12</f>
        <v>95.5</v>
      </c>
      <c r="X14" s="90" t="s">
        <v>18</v>
      </c>
      <c r="Y14" s="91">
        <v>2</v>
      </c>
      <c r="Z14" s="124">
        <f>W14*4</f>
        <v>382</v>
      </c>
      <c r="AA14" s="92"/>
      <c r="AC14" s="68"/>
      <c r="AD14" s="68"/>
      <c r="AE14" s="68"/>
      <c r="AF14" s="68"/>
      <c r="AG14" s="67">
        <f>Z14/Z20*100</f>
        <v>56.87909469922573</v>
      </c>
    </row>
    <row r="15" spans="2:33" ht="27.75" customHeight="1">
      <c r="B15" s="89">
        <v>5</v>
      </c>
      <c r="C15" s="360"/>
      <c r="D15" s="27" t="s">
        <v>299</v>
      </c>
      <c r="E15" s="27"/>
      <c r="F15" s="27">
        <v>76</v>
      </c>
      <c r="G15" s="27"/>
      <c r="H15" s="28"/>
      <c r="I15" s="27"/>
      <c r="J15" s="28" t="s">
        <v>319</v>
      </c>
      <c r="K15" s="27" t="s">
        <v>302</v>
      </c>
      <c r="L15" s="27">
        <v>20</v>
      </c>
      <c r="M15" s="159"/>
      <c r="N15" s="159"/>
      <c r="O15" s="159"/>
      <c r="P15" s="161"/>
      <c r="Q15" s="161"/>
      <c r="R15" s="161"/>
      <c r="S15" s="159"/>
      <c r="T15" s="159"/>
      <c r="U15" s="159"/>
      <c r="V15" s="362"/>
      <c r="W15" s="94" t="s">
        <v>9</v>
      </c>
      <c r="X15" s="95" t="s">
        <v>19</v>
      </c>
      <c r="Y15" s="91">
        <v>2</v>
      </c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360"/>
      <c r="D16" s="99"/>
      <c r="E16" s="99"/>
      <c r="F16" s="27"/>
      <c r="G16" s="27"/>
      <c r="H16" s="99"/>
      <c r="I16" s="27"/>
      <c r="J16" s="27"/>
      <c r="K16" s="27"/>
      <c r="L16" s="27"/>
      <c r="M16" s="159"/>
      <c r="N16" s="27"/>
      <c r="O16" s="159"/>
      <c r="P16" s="161"/>
      <c r="Q16" s="162"/>
      <c r="R16" s="161"/>
      <c r="S16" s="159"/>
      <c r="T16" s="27"/>
      <c r="U16" s="159"/>
      <c r="V16" s="362"/>
      <c r="W16" s="136">
        <f>Y14*5+Y16*5+Y18*4</f>
        <v>20</v>
      </c>
      <c r="X16" s="95" t="s">
        <v>21</v>
      </c>
      <c r="Y16" s="91">
        <v>2</v>
      </c>
      <c r="Z16" s="124">
        <f>W16*9</f>
        <v>180</v>
      </c>
      <c r="AC16" s="68"/>
      <c r="AD16" s="68"/>
      <c r="AE16" s="68"/>
      <c r="AF16" s="68"/>
      <c r="AG16" s="67">
        <f>Z16/Z20*100</f>
        <v>26.801667659321023</v>
      </c>
    </row>
    <row r="17" spans="2:33" ht="27.75" customHeight="1">
      <c r="B17" s="369" t="s">
        <v>54</v>
      </c>
      <c r="C17" s="360"/>
      <c r="D17" s="99"/>
      <c r="E17" s="99"/>
      <c r="F17" s="27"/>
      <c r="G17" s="27"/>
      <c r="H17" s="99"/>
      <c r="I17" s="27"/>
      <c r="J17" s="27"/>
      <c r="K17" s="27"/>
      <c r="L17" s="27"/>
      <c r="M17" s="28"/>
      <c r="N17" s="27"/>
      <c r="O17" s="159"/>
      <c r="P17" s="161"/>
      <c r="Q17" s="162"/>
      <c r="R17" s="161"/>
      <c r="S17" s="159"/>
      <c r="T17" s="27"/>
      <c r="U17" s="159"/>
      <c r="V17" s="362"/>
      <c r="W17" s="94" t="s">
        <v>11</v>
      </c>
      <c r="X17" s="95" t="s">
        <v>22</v>
      </c>
      <c r="Y17" s="91">
        <f>AB18</f>
        <v>0</v>
      </c>
      <c r="Z17" s="124"/>
      <c r="AC17" s="68"/>
      <c r="AD17" s="68"/>
      <c r="AE17" s="68"/>
      <c r="AF17" s="68"/>
      <c r="AG17" s="67"/>
    </row>
    <row r="18" spans="2:33" ht="27.75" customHeight="1">
      <c r="B18" s="369"/>
      <c r="C18" s="360"/>
      <c r="D18" s="99"/>
      <c r="E18" s="99"/>
      <c r="F18" s="27"/>
      <c r="G18" s="27"/>
      <c r="H18" s="99"/>
      <c r="I18" s="27"/>
      <c r="J18" s="27"/>
      <c r="K18" s="99"/>
      <c r="L18" s="27"/>
      <c r="M18" s="28"/>
      <c r="N18" s="160"/>
      <c r="O18" s="159"/>
      <c r="P18" s="159"/>
      <c r="Q18" s="99"/>
      <c r="R18" s="27"/>
      <c r="S18" s="159"/>
      <c r="T18" s="160"/>
      <c r="U18" s="159"/>
      <c r="V18" s="362"/>
      <c r="W18" s="136">
        <f>Y13*2+Y14*7+Y15*1+Y18*8</f>
        <v>27.4</v>
      </c>
      <c r="X18" s="127" t="s">
        <v>24</v>
      </c>
      <c r="Y18" s="101">
        <v>0</v>
      </c>
      <c r="Z18" s="65">
        <f>W18*4</f>
        <v>109.6</v>
      </c>
      <c r="AG18" s="67">
        <f>Z18/Z20*100</f>
        <v>16.319237641453242</v>
      </c>
    </row>
    <row r="19" spans="2:33" ht="27.75" customHeight="1">
      <c r="B19" s="32" t="s">
        <v>53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144"/>
      <c r="N19" s="160"/>
      <c r="O19" s="159"/>
      <c r="P19" s="159"/>
      <c r="Q19" s="99"/>
      <c r="R19" s="27"/>
      <c r="S19" s="27"/>
      <c r="T19" s="99"/>
      <c r="U19" s="27"/>
      <c r="V19" s="362"/>
      <c r="W19" s="94" t="s">
        <v>12</v>
      </c>
      <c r="X19" s="103"/>
      <c r="Y19" s="91"/>
      <c r="Z19" s="124"/>
      <c r="AG19" s="67"/>
    </row>
    <row r="20" spans="2:33" ht="27.75" customHeight="1">
      <c r="B20" s="149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363"/>
      <c r="W20" s="139">
        <f>Y13*70+Y14*75+Y15*25+Y16*45+Y17*60+Y18*120</f>
        <v>689</v>
      </c>
      <c r="X20" s="100"/>
      <c r="Y20" s="101"/>
      <c r="Z20" s="65">
        <f>SUM(Z13:Z19)</f>
        <v>671.6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88" customFormat="1" ht="27.75" customHeight="1">
      <c r="B21" s="107">
        <v>12</v>
      </c>
      <c r="C21" s="360"/>
      <c r="D21" s="84" t="str">
        <f>'2017年12月總表'!I13</f>
        <v>香Q白米飯 </v>
      </c>
      <c r="E21" s="84" t="s">
        <v>66</v>
      </c>
      <c r="F21" s="84"/>
      <c r="G21" s="84" t="str">
        <f>'2017年12月總表'!I14</f>
        <v>宮保雞丁</v>
      </c>
      <c r="H21" s="84" t="s">
        <v>187</v>
      </c>
      <c r="I21" s="84"/>
      <c r="J21" s="84" t="str">
        <f>'2017年12月總表'!I15</f>
        <v>蝦米白菜滷(海)</v>
      </c>
      <c r="K21" s="84" t="s">
        <v>187</v>
      </c>
      <c r="L21" s="84"/>
      <c r="M21" s="84" t="str">
        <f>'2017年12月總表'!I16</f>
        <v>脆皮蝦捲(加)(炸)</v>
      </c>
      <c r="N21" s="84" t="s">
        <v>165</v>
      </c>
      <c r="O21" s="84"/>
      <c r="P21" s="84" t="str">
        <f>'2017年12月總表'!I17</f>
        <v>深色蔬菜</v>
      </c>
      <c r="Q21" s="84" t="s">
        <v>67</v>
      </c>
      <c r="R21" s="84"/>
      <c r="S21" s="84" t="str">
        <f>'2017年12月總表'!I18</f>
        <v>酸辣湯(芡)(豆)</v>
      </c>
      <c r="T21" s="84" t="s">
        <v>68</v>
      </c>
      <c r="U21" s="84"/>
      <c r="V21" s="374" t="s">
        <v>90</v>
      </c>
      <c r="W21" s="85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108" t="s">
        <v>8</v>
      </c>
      <c r="C22" s="360"/>
      <c r="D22" s="159" t="s">
        <v>299</v>
      </c>
      <c r="E22" s="159"/>
      <c r="F22" s="159">
        <v>114</v>
      </c>
      <c r="G22" s="159" t="s">
        <v>314</v>
      </c>
      <c r="H22" s="159"/>
      <c r="I22" s="159">
        <v>60</v>
      </c>
      <c r="J22" s="159" t="s">
        <v>315</v>
      </c>
      <c r="K22" s="159" t="s">
        <v>357</v>
      </c>
      <c r="L22" s="159">
        <v>10</v>
      </c>
      <c r="M22" s="159" t="s">
        <v>316</v>
      </c>
      <c r="N22" s="159" t="s">
        <v>303</v>
      </c>
      <c r="O22" s="159">
        <v>30</v>
      </c>
      <c r="P22" s="161" t="s">
        <v>274</v>
      </c>
      <c r="Q22" s="161"/>
      <c r="R22" s="161">
        <v>100</v>
      </c>
      <c r="S22" s="159" t="s">
        <v>309</v>
      </c>
      <c r="T22" s="159"/>
      <c r="U22" s="159">
        <v>10</v>
      </c>
      <c r="V22" s="375"/>
      <c r="W22" s="136">
        <f>Y21*15+Y23*5+Y25*15+Y26*12</f>
        <v>95.5</v>
      </c>
      <c r="X22" s="90" t="s">
        <v>18</v>
      </c>
      <c r="Y22" s="91">
        <v>2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57.2627791935242</v>
      </c>
    </row>
    <row r="23" spans="2:33" s="110" customFormat="1" ht="27.75" customHeight="1">
      <c r="B23" s="108">
        <v>6</v>
      </c>
      <c r="C23" s="360"/>
      <c r="D23" s="159"/>
      <c r="E23" s="159"/>
      <c r="F23" s="159"/>
      <c r="G23" s="159" t="s">
        <v>317</v>
      </c>
      <c r="H23" s="159"/>
      <c r="I23" s="159">
        <v>10</v>
      </c>
      <c r="J23" s="159" t="s">
        <v>306</v>
      </c>
      <c r="K23" s="159"/>
      <c r="L23" s="159">
        <v>60</v>
      </c>
      <c r="M23" s="159"/>
      <c r="N23" s="159"/>
      <c r="O23" s="159"/>
      <c r="P23" s="161"/>
      <c r="Q23" s="161"/>
      <c r="R23" s="161"/>
      <c r="S23" s="28" t="s">
        <v>318</v>
      </c>
      <c r="T23" s="159"/>
      <c r="U23" s="159">
        <v>10</v>
      </c>
      <c r="V23" s="375"/>
      <c r="W23" s="94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108" t="s">
        <v>10</v>
      </c>
      <c r="C24" s="360"/>
      <c r="D24" s="159"/>
      <c r="E24" s="159"/>
      <c r="F24" s="159"/>
      <c r="G24" s="167"/>
      <c r="H24" s="160"/>
      <c r="I24" s="159"/>
      <c r="J24" s="159"/>
      <c r="K24" s="159"/>
      <c r="L24" s="159"/>
      <c r="M24" s="159"/>
      <c r="N24" s="159"/>
      <c r="O24" s="159"/>
      <c r="P24" s="161"/>
      <c r="Q24" s="162"/>
      <c r="R24" s="161"/>
      <c r="S24" s="28" t="s">
        <v>319</v>
      </c>
      <c r="T24" s="159"/>
      <c r="U24" s="159">
        <v>10</v>
      </c>
      <c r="V24" s="375"/>
      <c r="W24" s="136">
        <f>Y22*5+Y24*5+Y26*4</f>
        <v>19.5</v>
      </c>
      <c r="X24" s="95" t="s">
        <v>21</v>
      </c>
      <c r="Y24" s="91">
        <v>1.9</v>
      </c>
      <c r="Z24" s="124">
        <f>W24*9</f>
        <v>175.5</v>
      </c>
      <c r="AA24" s="67"/>
      <c r="AB24" s="68"/>
      <c r="AC24" s="68"/>
      <c r="AD24" s="68"/>
      <c r="AE24" s="68"/>
      <c r="AF24" s="68"/>
      <c r="AG24" s="67">
        <f>Z24/Z28*100</f>
        <v>26.30789986508769</v>
      </c>
    </row>
    <row r="25" spans="2:33" s="110" customFormat="1" ht="27.75" customHeight="1">
      <c r="B25" s="377" t="s">
        <v>55</v>
      </c>
      <c r="C25" s="360"/>
      <c r="D25" s="159"/>
      <c r="E25" s="159"/>
      <c r="F25" s="159"/>
      <c r="G25" s="159" t="s">
        <v>356</v>
      </c>
      <c r="H25" s="160"/>
      <c r="I25" s="159"/>
      <c r="J25" s="159"/>
      <c r="K25" s="159"/>
      <c r="L25" s="159"/>
      <c r="M25" s="159"/>
      <c r="N25" s="159"/>
      <c r="O25" s="159"/>
      <c r="P25" s="161"/>
      <c r="Q25" s="162"/>
      <c r="R25" s="161"/>
      <c r="S25" s="28" t="s">
        <v>308</v>
      </c>
      <c r="T25" s="159"/>
      <c r="U25" s="159">
        <v>10</v>
      </c>
      <c r="V25" s="375"/>
      <c r="W25" s="94" t="s">
        <v>11</v>
      </c>
      <c r="X25" s="95" t="s">
        <v>22</v>
      </c>
      <c r="Y25" s="185"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77"/>
      <c r="C26" s="360"/>
      <c r="D26" s="159"/>
      <c r="E26" s="160"/>
      <c r="F26" s="159"/>
      <c r="G26" s="170"/>
      <c r="H26" s="160"/>
      <c r="I26" s="159"/>
      <c r="J26" s="159"/>
      <c r="K26" s="160"/>
      <c r="L26" s="159"/>
      <c r="M26" s="159"/>
      <c r="N26" s="160"/>
      <c r="O26" s="159"/>
      <c r="P26" s="159"/>
      <c r="Q26" s="160"/>
      <c r="R26" s="159"/>
      <c r="S26" s="28" t="s">
        <v>320</v>
      </c>
      <c r="T26" s="159"/>
      <c r="U26" s="159">
        <v>10</v>
      </c>
      <c r="V26" s="375"/>
      <c r="W26" s="136">
        <f>Y21*2+Y22*7+Y23*1+Y26*8</f>
        <v>27.4</v>
      </c>
      <c r="X26" s="127" t="s">
        <v>24</v>
      </c>
      <c r="Y26" s="101">
        <v>0</v>
      </c>
      <c r="Z26" s="65">
        <f>W26*4</f>
        <v>109.6</v>
      </c>
      <c r="AA26" s="67"/>
      <c r="AB26" s="68"/>
      <c r="AC26" s="67"/>
      <c r="AD26" s="67"/>
      <c r="AE26" s="67"/>
      <c r="AF26" s="67"/>
      <c r="AG26" s="67">
        <f>Z26/Z28*100</f>
        <v>16.429320941388095</v>
      </c>
    </row>
    <row r="27" spans="2:33" s="110" customFormat="1" ht="27.75" customHeight="1">
      <c r="B27" s="32" t="s">
        <v>53</v>
      </c>
      <c r="C27" s="113"/>
      <c r="D27" s="159"/>
      <c r="E27" s="160"/>
      <c r="F27" s="159"/>
      <c r="G27" s="159"/>
      <c r="H27" s="160"/>
      <c r="I27" s="159"/>
      <c r="J27" s="159"/>
      <c r="K27" s="160"/>
      <c r="L27" s="159"/>
      <c r="M27" s="159"/>
      <c r="N27" s="160"/>
      <c r="O27" s="159"/>
      <c r="P27" s="159"/>
      <c r="Q27" s="160"/>
      <c r="R27" s="159"/>
      <c r="S27" s="159"/>
      <c r="T27" s="160"/>
      <c r="U27" s="159"/>
      <c r="V27" s="375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150"/>
      <c r="C28" s="114"/>
      <c r="D28" s="168"/>
      <c r="E28" s="168"/>
      <c r="F28" s="169"/>
      <c r="G28" s="159"/>
      <c r="H28" s="160"/>
      <c r="I28" s="159"/>
      <c r="J28" s="169"/>
      <c r="K28" s="168"/>
      <c r="L28" s="169"/>
      <c r="M28" s="159"/>
      <c r="N28" s="160"/>
      <c r="O28" s="169"/>
      <c r="P28" s="159"/>
      <c r="Q28" s="160"/>
      <c r="R28" s="159"/>
      <c r="S28" s="159"/>
      <c r="T28" s="160"/>
      <c r="U28" s="159"/>
      <c r="V28" s="376"/>
      <c r="W28" s="139">
        <f>Y21*70+Y22*75+Y23*25+Y24*45+Y25*60+Y26*120</f>
        <v>684.5</v>
      </c>
      <c r="X28" s="106"/>
      <c r="Y28" s="91"/>
      <c r="Z28" s="65">
        <f>SUM(Z21:Z27)</f>
        <v>667.1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99.99999999999999</v>
      </c>
    </row>
    <row r="29" spans="2:33" s="88" customFormat="1" ht="27.75" customHeight="1">
      <c r="B29" s="83">
        <v>12</v>
      </c>
      <c r="C29" s="360"/>
      <c r="D29" s="84" t="str">
        <f>'2017年12月總表'!M13</f>
        <v>地瓜飯</v>
      </c>
      <c r="E29" s="84" t="s">
        <v>66</v>
      </c>
      <c r="F29" s="84" t="s">
        <v>57</v>
      </c>
      <c r="G29" s="84" t="str">
        <f>'2017年12月總表'!M14</f>
        <v>卡茲豬排(炸)</v>
      </c>
      <c r="H29" s="84" t="s">
        <v>75</v>
      </c>
      <c r="I29" s="84"/>
      <c r="J29" s="84" t="str">
        <f>'2017年12月總表'!M15</f>
        <v>佛跳牆</v>
      </c>
      <c r="K29" s="84" t="s">
        <v>184</v>
      </c>
      <c r="L29" s="84" t="s">
        <v>57</v>
      </c>
      <c r="M29" s="84" t="str">
        <f>'2017年12月總表'!M16</f>
        <v>鐵板豆芽</v>
      </c>
      <c r="N29" s="84" t="s">
        <v>187</v>
      </c>
      <c r="O29" s="84"/>
      <c r="P29" s="84" t="str">
        <f>'2017年12月總表'!M17</f>
        <v>淺色蔬菜</v>
      </c>
      <c r="Q29" s="84" t="s">
        <v>67</v>
      </c>
      <c r="R29" s="84"/>
      <c r="S29" s="84" t="str">
        <f>'2017年12月總表'!M18</f>
        <v>竹筍肉絲湯</v>
      </c>
      <c r="T29" s="84" t="s">
        <v>68</v>
      </c>
      <c r="U29" s="84"/>
      <c r="V29" s="361"/>
      <c r="W29" s="85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60"/>
      <c r="D30" s="26" t="s">
        <v>323</v>
      </c>
      <c r="E30" s="26"/>
      <c r="F30" s="26">
        <v>38</v>
      </c>
      <c r="G30" s="26" t="s">
        <v>324</v>
      </c>
      <c r="H30" s="26"/>
      <c r="I30" s="26">
        <v>60</v>
      </c>
      <c r="J30" s="25" t="s">
        <v>325</v>
      </c>
      <c r="K30" s="161"/>
      <c r="L30" s="161">
        <v>10</v>
      </c>
      <c r="M30" s="27" t="s">
        <v>326</v>
      </c>
      <c r="N30" s="26"/>
      <c r="O30" s="27">
        <v>5</v>
      </c>
      <c r="P30" s="26" t="s">
        <v>259</v>
      </c>
      <c r="Q30" s="26"/>
      <c r="R30" s="26">
        <v>100</v>
      </c>
      <c r="S30" s="25" t="s">
        <v>327</v>
      </c>
      <c r="T30" s="25"/>
      <c r="U30" s="25">
        <v>10</v>
      </c>
      <c r="V30" s="362"/>
      <c r="W30" s="136">
        <f>Y29*15+Y31*5+Y33*15+Y34*12</f>
        <v>95.5</v>
      </c>
      <c r="X30" s="90" t="s">
        <v>18</v>
      </c>
      <c r="Y30" s="91">
        <v>2</v>
      </c>
      <c r="Z30" s="124">
        <f>W30*4</f>
        <v>382</v>
      </c>
      <c r="AA30" s="92"/>
      <c r="AC30" s="68"/>
      <c r="AD30" s="68"/>
      <c r="AE30" s="68"/>
      <c r="AF30" s="68"/>
      <c r="AG30" s="67">
        <f>Z30/Z36*100</f>
        <v>55.035297507563754</v>
      </c>
    </row>
    <row r="31" spans="2:33" ht="27.75" customHeight="1">
      <c r="B31" s="89">
        <v>7</v>
      </c>
      <c r="C31" s="360"/>
      <c r="D31" s="26" t="s">
        <v>313</v>
      </c>
      <c r="E31" s="31"/>
      <c r="F31" s="26">
        <v>76</v>
      </c>
      <c r="G31" s="26"/>
      <c r="H31" s="26"/>
      <c r="I31" s="26"/>
      <c r="J31" s="25" t="s">
        <v>328</v>
      </c>
      <c r="K31" s="161"/>
      <c r="L31" s="161">
        <v>10</v>
      </c>
      <c r="M31" s="27" t="s">
        <v>329</v>
      </c>
      <c r="N31" s="26"/>
      <c r="O31" s="27">
        <v>10</v>
      </c>
      <c r="P31" s="27"/>
      <c r="Q31" s="99"/>
      <c r="R31" s="27"/>
      <c r="S31" s="25" t="s">
        <v>330</v>
      </c>
      <c r="T31" s="25"/>
      <c r="U31" s="25">
        <v>10</v>
      </c>
      <c r="V31" s="362"/>
      <c r="W31" s="94" t="s">
        <v>9</v>
      </c>
      <c r="X31" s="95" t="s">
        <v>19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60"/>
      <c r="D32" s="26"/>
      <c r="E32" s="31"/>
      <c r="F32" s="26"/>
      <c r="G32" s="26"/>
      <c r="H32" s="31"/>
      <c r="I32" s="26"/>
      <c r="J32" s="28" t="s">
        <v>331</v>
      </c>
      <c r="K32" s="162"/>
      <c r="L32" s="159">
        <v>10</v>
      </c>
      <c r="M32" s="27" t="s">
        <v>332</v>
      </c>
      <c r="N32" s="26"/>
      <c r="O32" s="27">
        <v>20</v>
      </c>
      <c r="P32" s="27"/>
      <c r="Q32" s="99"/>
      <c r="R32" s="27"/>
      <c r="S32" s="25"/>
      <c r="T32" s="26"/>
      <c r="U32" s="26"/>
      <c r="V32" s="362"/>
      <c r="W32" s="136">
        <f>Y30*5+Y32*5+Y34*4</f>
        <v>22.5</v>
      </c>
      <c r="X32" s="95" t="s">
        <v>21</v>
      </c>
      <c r="Y32" s="91">
        <v>2.5</v>
      </c>
      <c r="Z32" s="124">
        <f>W32*9</f>
        <v>202.5</v>
      </c>
      <c r="AC32" s="68"/>
      <c r="AD32" s="68"/>
      <c r="AE32" s="68"/>
      <c r="AF32" s="68"/>
      <c r="AG32" s="67">
        <f>Z32/Z36*100</f>
        <v>29.174470537386544</v>
      </c>
    </row>
    <row r="33" spans="2:33" ht="27.75" customHeight="1">
      <c r="B33" s="369" t="s">
        <v>56</v>
      </c>
      <c r="C33" s="360"/>
      <c r="D33" s="31"/>
      <c r="E33" s="31"/>
      <c r="F33" s="26"/>
      <c r="G33" s="26"/>
      <c r="H33" s="31"/>
      <c r="I33" s="26"/>
      <c r="J33" s="25" t="s">
        <v>333</v>
      </c>
      <c r="K33" s="161"/>
      <c r="L33" s="161">
        <v>10</v>
      </c>
      <c r="M33" s="27" t="s">
        <v>334</v>
      </c>
      <c r="N33" s="31"/>
      <c r="O33" s="27">
        <v>5</v>
      </c>
      <c r="P33" s="26"/>
      <c r="Q33" s="31"/>
      <c r="R33" s="26"/>
      <c r="S33" s="25"/>
      <c r="T33" s="26"/>
      <c r="U33" s="26"/>
      <c r="V33" s="362"/>
      <c r="W33" s="94" t="s">
        <v>11</v>
      </c>
      <c r="X33" s="95" t="s">
        <v>22</v>
      </c>
      <c r="Y33" s="91"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69"/>
      <c r="C34" s="360"/>
      <c r="D34" s="143"/>
      <c r="E34" s="259"/>
      <c r="F34" s="143"/>
      <c r="G34" s="26"/>
      <c r="H34" s="31"/>
      <c r="I34" s="26"/>
      <c r="J34" s="144" t="s">
        <v>335</v>
      </c>
      <c r="K34" s="162"/>
      <c r="L34" s="161">
        <v>5</v>
      </c>
      <c r="M34" s="28"/>
      <c r="N34" s="26"/>
      <c r="O34" s="27"/>
      <c r="P34" s="26"/>
      <c r="Q34" s="31"/>
      <c r="R34" s="26"/>
      <c r="S34" s="25"/>
      <c r="T34" s="31"/>
      <c r="U34" s="26"/>
      <c r="V34" s="362"/>
      <c r="W34" s="136">
        <f>Y29*2+Y30*7+Y31*1+Y34*8</f>
        <v>27.4</v>
      </c>
      <c r="X34" s="127" t="s">
        <v>24</v>
      </c>
      <c r="Y34" s="101">
        <v>0</v>
      </c>
      <c r="Z34" s="65">
        <f>W34*4</f>
        <v>109.6</v>
      </c>
      <c r="AG34" s="67">
        <f>Z34/Z36*100</f>
        <v>15.790231955049702</v>
      </c>
    </row>
    <row r="35" spans="2:33" ht="27.75" customHeight="1">
      <c r="B35" s="32" t="s">
        <v>53</v>
      </c>
      <c r="C35" s="102"/>
      <c r="D35" s="31"/>
      <c r="E35" s="31"/>
      <c r="F35" s="26"/>
      <c r="G35" s="26"/>
      <c r="H35" s="31"/>
      <c r="I35" s="26"/>
      <c r="J35" s="25"/>
      <c r="K35" s="162"/>
      <c r="L35" s="161"/>
      <c r="M35" s="27"/>
      <c r="N35" s="31"/>
      <c r="O35" s="27"/>
      <c r="P35" s="26"/>
      <c r="Q35" s="31"/>
      <c r="R35" s="26"/>
      <c r="S35" s="26"/>
      <c r="T35" s="26"/>
      <c r="U35" s="26"/>
      <c r="V35" s="362"/>
      <c r="W35" s="94" t="s">
        <v>12</v>
      </c>
      <c r="X35" s="103"/>
      <c r="Y35" s="91"/>
      <c r="Z35" s="124"/>
      <c r="AG35" s="67"/>
    </row>
    <row r="36" spans="2:33" ht="27.75" customHeight="1">
      <c r="B36" s="149"/>
      <c r="C36" s="104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63"/>
      <c r="W36" s="139">
        <f>Y29*70+Y30*75+Y31*25+Y32*45+Y33*60+Y34*120</f>
        <v>711.5</v>
      </c>
      <c r="X36" s="100"/>
      <c r="Y36" s="91"/>
      <c r="Z36" s="65">
        <f>SUM(Z29:Z35)</f>
        <v>694.1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146">
        <v>12</v>
      </c>
      <c r="C37" s="360"/>
      <c r="D37" s="84" t="str">
        <f>'2017年12月總表'!Q13</f>
        <v>焗烤義大利肉醬麵(海)</v>
      </c>
      <c r="E37" s="84" t="s">
        <v>111</v>
      </c>
      <c r="F37" s="84"/>
      <c r="G37" s="84" t="str">
        <f>'2017年12月總表'!Q14</f>
        <v>普羅旺斯香草雞腿</v>
      </c>
      <c r="H37" s="84" t="s">
        <v>161</v>
      </c>
      <c r="I37" s="84"/>
      <c r="J37" s="84" t="str">
        <f>'2017年12月總表'!Q15</f>
        <v>回鍋肉</v>
      </c>
      <c r="K37" s="84" t="s">
        <v>187</v>
      </c>
      <c r="L37" s="84"/>
      <c r="M37" s="84" t="str">
        <f>'2017年12月總表'!Q16</f>
        <v>麻婆豆腐(豆)</v>
      </c>
      <c r="N37" s="84" t="s">
        <v>94</v>
      </c>
      <c r="O37" s="84"/>
      <c r="P37" s="84" t="str">
        <f>'2017年12月總表'!Q17</f>
        <v>深色蔬菜</v>
      </c>
      <c r="Q37" s="84" t="s">
        <v>69</v>
      </c>
      <c r="R37" s="84"/>
      <c r="S37" s="84" t="str">
        <f>'2017年12月總表'!Q18</f>
        <v>蘿蔔排骨湯</v>
      </c>
      <c r="T37" s="84" t="s">
        <v>184</v>
      </c>
      <c r="U37" s="84"/>
      <c r="V37" s="361" t="s">
        <v>89</v>
      </c>
      <c r="W37" s="85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147" t="s">
        <v>8</v>
      </c>
      <c r="C38" s="360"/>
      <c r="D38" s="159" t="s">
        <v>336</v>
      </c>
      <c r="E38" s="159"/>
      <c r="F38" s="159">
        <v>120</v>
      </c>
      <c r="G38" s="159" t="s">
        <v>337</v>
      </c>
      <c r="H38" s="159"/>
      <c r="I38" s="159">
        <v>60</v>
      </c>
      <c r="J38" s="28" t="s">
        <v>338</v>
      </c>
      <c r="K38" s="159"/>
      <c r="L38" s="159">
        <v>20</v>
      </c>
      <c r="M38" s="159" t="s">
        <v>339</v>
      </c>
      <c r="N38" s="159"/>
      <c r="O38" s="159">
        <v>60</v>
      </c>
      <c r="P38" s="161" t="s">
        <v>274</v>
      </c>
      <c r="Q38" s="161"/>
      <c r="R38" s="161">
        <v>100</v>
      </c>
      <c r="S38" s="28" t="s">
        <v>340</v>
      </c>
      <c r="T38" s="159"/>
      <c r="U38" s="159">
        <v>10</v>
      </c>
      <c r="V38" s="362"/>
      <c r="W38" s="136">
        <f>Y37*15+Y39*5+Y41*15+Y42*12</f>
        <v>95.5</v>
      </c>
      <c r="X38" s="90" t="s">
        <v>18</v>
      </c>
      <c r="Y38" s="91">
        <v>2</v>
      </c>
      <c r="Z38" s="124">
        <f>W38*4</f>
        <v>382</v>
      </c>
      <c r="AA38" s="92"/>
      <c r="AC38" s="68"/>
      <c r="AD38" s="68"/>
      <c r="AE38" s="68"/>
      <c r="AF38" s="68"/>
      <c r="AG38" s="67">
        <f>Z38/Z44*100</f>
        <v>55.035297507563754</v>
      </c>
    </row>
    <row r="39" spans="2:33" ht="27.75" customHeight="1">
      <c r="B39" s="147">
        <v>8</v>
      </c>
      <c r="C39" s="360"/>
      <c r="D39" s="28" t="s">
        <v>304</v>
      </c>
      <c r="E39" s="159"/>
      <c r="F39" s="159">
        <v>20</v>
      </c>
      <c r="G39" s="159" t="s">
        <v>341</v>
      </c>
      <c r="H39" s="159"/>
      <c r="I39" s="159">
        <v>5</v>
      </c>
      <c r="J39" s="159" t="s">
        <v>309</v>
      </c>
      <c r="K39" s="159"/>
      <c r="L39" s="159">
        <v>10</v>
      </c>
      <c r="M39" s="159" t="s">
        <v>342</v>
      </c>
      <c r="N39" s="159"/>
      <c r="O39" s="159">
        <v>10</v>
      </c>
      <c r="P39" s="161"/>
      <c r="Q39" s="161"/>
      <c r="R39" s="161"/>
      <c r="S39" s="159" t="s">
        <v>343</v>
      </c>
      <c r="T39" s="167"/>
      <c r="U39" s="159">
        <v>10</v>
      </c>
      <c r="V39" s="362"/>
      <c r="W39" s="94" t="s">
        <v>9</v>
      </c>
      <c r="X39" s="95" t="s">
        <v>19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147" t="s">
        <v>10</v>
      </c>
      <c r="C40" s="360"/>
      <c r="D40" s="159" t="s">
        <v>347</v>
      </c>
      <c r="E40" s="159"/>
      <c r="F40" s="159">
        <v>10</v>
      </c>
      <c r="G40" s="159"/>
      <c r="H40" s="159"/>
      <c r="I40" s="159"/>
      <c r="J40" s="159" t="s">
        <v>345</v>
      </c>
      <c r="K40" s="159"/>
      <c r="L40" s="159">
        <v>20</v>
      </c>
      <c r="M40" s="159"/>
      <c r="N40" s="159"/>
      <c r="O40" s="159"/>
      <c r="P40" s="161"/>
      <c r="Q40" s="162"/>
      <c r="R40" s="161"/>
      <c r="S40" s="159"/>
      <c r="T40" s="159"/>
      <c r="U40" s="159"/>
      <c r="V40" s="362"/>
      <c r="W40" s="136">
        <f>Y38*5+Y40*5+Y42*4</f>
        <v>22.5</v>
      </c>
      <c r="X40" s="95" t="s">
        <v>21</v>
      </c>
      <c r="Y40" s="91">
        <v>2.5</v>
      </c>
      <c r="Z40" s="124">
        <f>W40*9</f>
        <v>202.5</v>
      </c>
      <c r="AC40" s="68"/>
      <c r="AD40" s="68"/>
      <c r="AE40" s="68"/>
      <c r="AF40" s="68"/>
      <c r="AG40" s="67">
        <f>Z40/Z44*100</f>
        <v>29.174470537386544</v>
      </c>
    </row>
    <row r="41" spans="2:33" ht="27.75" customHeight="1">
      <c r="B41" s="373" t="s">
        <v>58</v>
      </c>
      <c r="C41" s="360"/>
      <c r="D41" s="159" t="s">
        <v>358</v>
      </c>
      <c r="E41" s="159" t="s">
        <v>357</v>
      </c>
      <c r="F41" s="159">
        <v>20</v>
      </c>
      <c r="G41" s="159"/>
      <c r="H41" s="159"/>
      <c r="I41" s="159"/>
      <c r="J41" s="159" t="s">
        <v>346</v>
      </c>
      <c r="K41" s="159"/>
      <c r="L41" s="159">
        <v>10</v>
      </c>
      <c r="M41" s="159"/>
      <c r="N41" s="160"/>
      <c r="O41" s="159"/>
      <c r="P41" s="161"/>
      <c r="Q41" s="162"/>
      <c r="R41" s="161"/>
      <c r="S41" s="159"/>
      <c r="T41" s="159"/>
      <c r="U41" s="159"/>
      <c r="V41" s="362"/>
      <c r="W41" s="94" t="s">
        <v>11</v>
      </c>
      <c r="X41" s="95" t="s">
        <v>22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73"/>
      <c r="C42" s="360"/>
      <c r="D42" s="159" t="s">
        <v>344</v>
      </c>
      <c r="E42" s="160"/>
      <c r="F42" s="159"/>
      <c r="G42" s="159"/>
      <c r="H42" s="160"/>
      <c r="I42" s="159"/>
      <c r="J42" s="159"/>
      <c r="K42" s="159"/>
      <c r="L42" s="159"/>
      <c r="M42" s="159"/>
      <c r="N42" s="160"/>
      <c r="O42" s="159"/>
      <c r="P42" s="159"/>
      <c r="Q42" s="160"/>
      <c r="R42" s="159"/>
      <c r="S42" s="28"/>
      <c r="T42" s="160"/>
      <c r="U42" s="159"/>
      <c r="V42" s="362"/>
      <c r="W42" s="136">
        <f>Y37*2+Y38*7+Y39*1+Y42*8</f>
        <v>27.4</v>
      </c>
      <c r="X42" s="127" t="s">
        <v>24</v>
      </c>
      <c r="Y42" s="101">
        <v>0</v>
      </c>
      <c r="Z42" s="65">
        <f>W42*4</f>
        <v>109.6</v>
      </c>
      <c r="AG42" s="67">
        <f>Z42/Z44*100</f>
        <v>15.790231955049702</v>
      </c>
    </row>
    <row r="43" spans="2:33" ht="27.75" customHeight="1">
      <c r="B43" s="154" t="s">
        <v>53</v>
      </c>
      <c r="C43" s="102"/>
      <c r="D43" s="159"/>
      <c r="E43" s="160"/>
      <c r="F43" s="159"/>
      <c r="G43" s="159"/>
      <c r="H43" s="160"/>
      <c r="I43" s="159"/>
      <c r="J43" s="167"/>
      <c r="K43" s="160"/>
      <c r="L43" s="159"/>
      <c r="M43" s="159"/>
      <c r="N43" s="160"/>
      <c r="O43" s="159"/>
      <c r="P43" s="159"/>
      <c r="Q43" s="160"/>
      <c r="R43" s="159"/>
      <c r="S43" s="159"/>
      <c r="T43" s="160"/>
      <c r="U43" s="159"/>
      <c r="V43" s="362"/>
      <c r="W43" s="94" t="s">
        <v>12</v>
      </c>
      <c r="X43" s="103"/>
      <c r="Y43" s="173"/>
      <c r="Z43" s="124"/>
      <c r="AG43" s="67"/>
    </row>
    <row r="44" spans="2:33" ht="27.75" customHeight="1" thickBot="1">
      <c r="B44" s="155"/>
      <c r="C44" s="104"/>
      <c r="D44" s="168"/>
      <c r="E44" s="168"/>
      <c r="F44" s="169"/>
      <c r="G44" s="169"/>
      <c r="H44" s="168"/>
      <c r="I44" s="169"/>
      <c r="J44" s="168"/>
      <c r="K44" s="168"/>
      <c r="L44" s="169"/>
      <c r="M44" s="169"/>
      <c r="N44" s="160"/>
      <c r="O44" s="159"/>
      <c r="P44" s="169"/>
      <c r="Q44" s="168"/>
      <c r="R44" s="169"/>
      <c r="S44" s="169"/>
      <c r="T44" s="168"/>
      <c r="U44" s="169"/>
      <c r="V44" s="363"/>
      <c r="W44" s="138">
        <f>Y37*70+Y38*75+Y39*25+Y40*45+Y41*60+Y42*120</f>
        <v>711.5</v>
      </c>
      <c r="X44" s="115"/>
      <c r="Y44" s="174"/>
      <c r="Z44" s="65">
        <f>SUM(Z37:Z43)</f>
        <v>694.1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72"/>
      <c r="E46" s="372"/>
      <c r="F46" s="372"/>
      <c r="G46" s="372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tabSelected="1" zoomScale="60" zoomScaleNormal="60" zoomScalePageLayoutView="0" workbookViewId="0" topLeftCell="A1">
      <selection activeCell="H43" sqref="H43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9.625" style="93" customWidth="1"/>
    <col min="7" max="7" width="18.625" style="93" customWidth="1"/>
    <col min="8" max="8" width="5.625" style="117" customWidth="1"/>
    <col min="9" max="9" width="9.625" style="93" customWidth="1"/>
    <col min="10" max="10" width="18.625" style="93" customWidth="1"/>
    <col min="11" max="11" width="5.625" style="117" customWidth="1"/>
    <col min="12" max="12" width="9.625" style="93" customWidth="1"/>
    <col min="13" max="13" width="18.625" style="93" customWidth="1"/>
    <col min="14" max="14" width="5.625" style="117" customWidth="1"/>
    <col min="15" max="15" width="9.625" style="93" customWidth="1"/>
    <col min="16" max="16" width="18.625" style="93" customWidth="1"/>
    <col min="17" max="17" width="5.625" style="117" customWidth="1"/>
    <col min="18" max="18" width="9.625" style="93" customWidth="1"/>
    <col min="19" max="19" width="18.625" style="93" customWidth="1"/>
    <col min="20" max="20" width="5.625" style="117" customWidth="1"/>
    <col min="21" max="21" width="9.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65" t="s">
        <v>241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53"/>
      <c r="AB1" s="55"/>
    </row>
    <row r="2" spans="2:28" s="54" customFormat="1" ht="13.5" customHeight="1">
      <c r="B2" s="366"/>
      <c r="C2" s="367"/>
      <c r="D2" s="367"/>
      <c r="E2" s="367"/>
      <c r="F2" s="367"/>
      <c r="G2" s="367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2.25" customHeight="1" thickBot="1">
      <c r="B3" s="128" t="s">
        <v>25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3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88" customFormat="1" ht="64.5" customHeight="1">
      <c r="B5" s="146">
        <v>12</v>
      </c>
      <c r="C5" s="360"/>
      <c r="D5" s="84" t="str">
        <f>'2017年12月總表'!A22</f>
        <v>香Q白米飯 </v>
      </c>
      <c r="E5" s="84" t="s">
        <v>66</v>
      </c>
      <c r="F5" s="84" t="s">
        <v>16</v>
      </c>
      <c r="G5" s="84" t="str">
        <f>'2017年12月總表'!A23</f>
        <v>池上豬排</v>
      </c>
      <c r="H5" s="84" t="s">
        <v>161</v>
      </c>
      <c r="I5" s="84" t="s">
        <v>16</v>
      </c>
      <c r="J5" s="84" t="str">
        <f>'2017年12月總表'!A24</f>
        <v>玉米鳥蛋</v>
      </c>
      <c r="K5" s="84" t="s">
        <v>187</v>
      </c>
      <c r="L5" s="84" t="s">
        <v>16</v>
      </c>
      <c r="M5" s="84" t="str">
        <f>'2017年12月總表'!A25</f>
        <v>蔥燒豆腐(豆)</v>
      </c>
      <c r="N5" s="84" t="s">
        <v>193</v>
      </c>
      <c r="O5" s="84" t="s">
        <v>37</v>
      </c>
      <c r="P5" s="84" t="str">
        <f>'2017年12月總表'!A26</f>
        <v>深色蔬菜</v>
      </c>
      <c r="Q5" s="84" t="s">
        <v>67</v>
      </c>
      <c r="R5" s="84" t="s">
        <v>37</v>
      </c>
      <c r="S5" s="84" t="str">
        <f>'2017年12月總表'!A27</f>
        <v>芹香蘿蔔湯</v>
      </c>
      <c r="T5" s="84" t="s">
        <v>94</v>
      </c>
      <c r="U5" s="84" t="s">
        <v>16</v>
      </c>
      <c r="V5" s="361" t="s">
        <v>89</v>
      </c>
      <c r="W5" s="85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147" t="s">
        <v>8</v>
      </c>
      <c r="C6" s="360"/>
      <c r="D6" s="159" t="s">
        <v>198</v>
      </c>
      <c r="E6" s="159"/>
      <c r="F6" s="159">
        <v>114</v>
      </c>
      <c r="G6" s="28" t="s">
        <v>169</v>
      </c>
      <c r="H6" s="28"/>
      <c r="I6" s="159">
        <v>60</v>
      </c>
      <c r="J6" s="159" t="s">
        <v>166</v>
      </c>
      <c r="K6" s="159"/>
      <c r="L6" s="159">
        <v>40</v>
      </c>
      <c r="M6" s="159" t="s">
        <v>178</v>
      </c>
      <c r="N6" s="159" t="s">
        <v>162</v>
      </c>
      <c r="O6" s="159">
        <v>60</v>
      </c>
      <c r="P6" s="161" t="s">
        <v>144</v>
      </c>
      <c r="Q6" s="161"/>
      <c r="R6" s="161">
        <v>100</v>
      </c>
      <c r="S6" s="28" t="s">
        <v>201</v>
      </c>
      <c r="T6" s="159"/>
      <c r="U6" s="159">
        <v>5</v>
      </c>
      <c r="V6" s="362"/>
      <c r="W6" s="136">
        <f>Y5*15+Y7*5+Y9*15+Y10*12</f>
        <v>95.5</v>
      </c>
      <c r="X6" s="90" t="s">
        <v>18</v>
      </c>
      <c r="Y6" s="91">
        <v>1.9</v>
      </c>
      <c r="Z6" s="124">
        <f>W6*4</f>
        <v>382</v>
      </c>
      <c r="AA6" s="92"/>
      <c r="AC6" s="68"/>
      <c r="AD6" s="68"/>
      <c r="AE6" s="68"/>
      <c r="AF6" s="68"/>
      <c r="AG6" s="67">
        <f>Z6/Z12*100</f>
        <v>53.85591428168617</v>
      </c>
    </row>
    <row r="7" spans="2:33" ht="27.75" customHeight="1">
      <c r="B7" s="147">
        <v>11</v>
      </c>
      <c r="C7" s="360"/>
      <c r="D7" s="159"/>
      <c r="E7" s="159"/>
      <c r="F7" s="159"/>
      <c r="G7" s="159"/>
      <c r="H7" s="159"/>
      <c r="I7" s="159"/>
      <c r="J7" s="28" t="s">
        <v>199</v>
      </c>
      <c r="K7" s="28"/>
      <c r="L7" s="159">
        <v>20</v>
      </c>
      <c r="M7" s="159" t="s">
        <v>200</v>
      </c>
      <c r="N7" s="159"/>
      <c r="O7" s="159">
        <v>5</v>
      </c>
      <c r="P7" s="161"/>
      <c r="Q7" s="161"/>
      <c r="R7" s="161"/>
      <c r="S7" s="28" t="s">
        <v>189</v>
      </c>
      <c r="T7" s="159"/>
      <c r="U7" s="159">
        <v>10</v>
      </c>
      <c r="V7" s="362"/>
      <c r="W7" s="94" t="s">
        <v>9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147" t="s">
        <v>10</v>
      </c>
      <c r="C8" s="360"/>
      <c r="D8" s="159"/>
      <c r="E8" s="159"/>
      <c r="F8" s="159"/>
      <c r="G8" s="159"/>
      <c r="H8" s="160"/>
      <c r="I8" s="159"/>
      <c r="J8" s="28"/>
      <c r="K8" s="28"/>
      <c r="L8" s="159"/>
      <c r="M8" s="159"/>
      <c r="N8" s="159"/>
      <c r="O8" s="159"/>
      <c r="P8" s="161"/>
      <c r="Q8" s="162"/>
      <c r="R8" s="161"/>
      <c r="S8" s="159"/>
      <c r="T8" s="159"/>
      <c r="U8" s="159"/>
      <c r="V8" s="362"/>
      <c r="W8" s="136">
        <f>Y6*5+Y8*5+Y10*4</f>
        <v>24.5</v>
      </c>
      <c r="X8" s="95" t="s">
        <v>21</v>
      </c>
      <c r="Y8" s="91">
        <v>3</v>
      </c>
      <c r="Z8" s="124">
        <f>W8*9</f>
        <v>220.5</v>
      </c>
      <c r="AC8" s="68"/>
      <c r="AD8" s="68"/>
      <c r="AE8" s="68"/>
      <c r="AF8" s="68"/>
      <c r="AG8" s="67">
        <f>Z8/Z12*100</f>
        <v>31.086987170449742</v>
      </c>
    </row>
    <row r="9" spans="2:33" ht="27.75" customHeight="1">
      <c r="B9" s="373" t="s">
        <v>46</v>
      </c>
      <c r="C9" s="360"/>
      <c r="D9" s="159"/>
      <c r="E9" s="159"/>
      <c r="F9" s="159"/>
      <c r="G9" s="159"/>
      <c r="H9" s="160"/>
      <c r="I9" s="159"/>
      <c r="J9" s="28"/>
      <c r="K9" s="28"/>
      <c r="L9" s="159"/>
      <c r="M9" s="159"/>
      <c r="N9" s="159"/>
      <c r="O9" s="159"/>
      <c r="P9" s="161"/>
      <c r="Q9" s="162"/>
      <c r="R9" s="161"/>
      <c r="S9" s="159"/>
      <c r="T9" s="159"/>
      <c r="U9" s="159"/>
      <c r="V9" s="362"/>
      <c r="W9" s="94" t="s">
        <v>11</v>
      </c>
      <c r="X9" s="95" t="s">
        <v>22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373"/>
      <c r="C10" s="360"/>
      <c r="D10" s="167"/>
      <c r="E10" s="159"/>
      <c r="F10" s="159"/>
      <c r="G10" s="159"/>
      <c r="H10" s="160"/>
      <c r="I10" s="159"/>
      <c r="J10" s="28"/>
      <c r="K10" s="99"/>
      <c r="L10" s="159"/>
      <c r="M10" s="159"/>
      <c r="N10" s="159"/>
      <c r="O10" s="159"/>
      <c r="P10" s="159"/>
      <c r="Q10" s="160"/>
      <c r="R10" s="159"/>
      <c r="S10" s="159"/>
      <c r="T10" s="160"/>
      <c r="U10" s="159"/>
      <c r="V10" s="362"/>
      <c r="W10" s="136">
        <f>Y5*2+Y6*7+Y7*1+Y10*8</f>
        <v>26.7</v>
      </c>
      <c r="X10" s="127" t="s">
        <v>24</v>
      </c>
      <c r="Y10" s="101">
        <v>0</v>
      </c>
      <c r="Z10" s="65">
        <f>W10*4</f>
        <v>106.8</v>
      </c>
      <c r="AG10" s="67">
        <f>Z10/Z12*100</f>
        <v>15.057098547864092</v>
      </c>
    </row>
    <row r="11" spans="2:33" ht="27.75" customHeight="1">
      <c r="B11" s="152" t="s">
        <v>47</v>
      </c>
      <c r="C11" s="102"/>
      <c r="D11" s="159"/>
      <c r="E11" s="160"/>
      <c r="F11" s="159"/>
      <c r="G11" s="159"/>
      <c r="H11" s="160"/>
      <c r="I11" s="159"/>
      <c r="J11" s="28"/>
      <c r="K11" s="99"/>
      <c r="L11" s="159"/>
      <c r="M11" s="159"/>
      <c r="N11" s="160"/>
      <c r="O11" s="159"/>
      <c r="P11" s="159"/>
      <c r="Q11" s="160"/>
      <c r="R11" s="159"/>
      <c r="S11" s="159"/>
      <c r="T11" s="160"/>
      <c r="U11" s="159"/>
      <c r="V11" s="362"/>
      <c r="W11" s="94" t="s">
        <v>12</v>
      </c>
      <c r="X11" s="103"/>
      <c r="Y11" s="91"/>
      <c r="Z11" s="124"/>
      <c r="AG11" s="67"/>
    </row>
    <row r="12" spans="2:33" ht="27.75" customHeight="1">
      <c r="B12" s="153"/>
      <c r="C12" s="104"/>
      <c r="D12" s="160"/>
      <c r="E12" s="160"/>
      <c r="F12" s="159"/>
      <c r="G12" s="159"/>
      <c r="H12" s="160"/>
      <c r="I12" s="159"/>
      <c r="J12" s="159"/>
      <c r="K12" s="160"/>
      <c r="L12" s="159"/>
      <c r="M12" s="159"/>
      <c r="N12" s="160"/>
      <c r="O12" s="159"/>
      <c r="P12" s="159"/>
      <c r="Q12" s="160"/>
      <c r="R12" s="159"/>
      <c r="S12" s="159"/>
      <c r="T12" s="160"/>
      <c r="U12" s="159"/>
      <c r="V12" s="363"/>
      <c r="W12" s="139">
        <f>Y5*70+Y6*75+Y7*25+Y8*45+Y9*60+Y10*120</f>
        <v>726.5</v>
      </c>
      <c r="X12" s="106"/>
      <c r="Y12" s="101"/>
      <c r="Z12" s="65">
        <f>SUM(Z5:Z11)</f>
        <v>709.3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12</v>
      </c>
      <c r="C13" s="360"/>
      <c r="D13" s="84" t="str">
        <f>'2017年12月總表'!E22</f>
        <v>五穀飯</v>
      </c>
      <c r="E13" s="84" t="s">
        <v>71</v>
      </c>
      <c r="F13" s="84" t="s">
        <v>20</v>
      </c>
      <c r="G13" s="84" t="str">
        <f>'2017年12月總表'!E23</f>
        <v>香雞排(炸)</v>
      </c>
      <c r="H13" s="84" t="s">
        <v>165</v>
      </c>
      <c r="I13" s="84" t="s">
        <v>20</v>
      </c>
      <c r="J13" s="84" t="str">
        <f>'2017年12月總表'!E24</f>
        <v>咖哩豬</v>
      </c>
      <c r="K13" s="84" t="s">
        <v>84</v>
      </c>
      <c r="L13" s="84" t="s">
        <v>62</v>
      </c>
      <c r="M13" s="84" t="str">
        <f>'2017年12月總表'!E25</f>
        <v>焗烤青花</v>
      </c>
      <c r="N13" s="84" t="s">
        <v>194</v>
      </c>
      <c r="O13" s="84"/>
      <c r="P13" s="84" t="str">
        <f>'2017年12月總表'!E26</f>
        <v>淺色蔬菜</v>
      </c>
      <c r="Q13" s="84" t="s">
        <v>78</v>
      </c>
      <c r="R13" s="84" t="s">
        <v>62</v>
      </c>
      <c r="S13" s="84" t="str">
        <f>'2017年12月總表'!E27</f>
        <v>土瓶蒸湯</v>
      </c>
      <c r="T13" s="84" t="s">
        <v>70</v>
      </c>
      <c r="U13" s="84"/>
      <c r="V13" s="361" t="s">
        <v>81</v>
      </c>
      <c r="W13" s="85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89" t="s">
        <v>8</v>
      </c>
      <c r="C14" s="360"/>
      <c r="D14" s="27" t="s">
        <v>175</v>
      </c>
      <c r="E14" s="27"/>
      <c r="F14" s="27">
        <v>38</v>
      </c>
      <c r="G14" s="159" t="s">
        <v>176</v>
      </c>
      <c r="H14" s="159"/>
      <c r="I14" s="159">
        <v>60</v>
      </c>
      <c r="J14" s="159" t="s">
        <v>167</v>
      </c>
      <c r="K14" s="159"/>
      <c r="L14" s="159">
        <v>20</v>
      </c>
      <c r="M14" s="159" t="s">
        <v>202</v>
      </c>
      <c r="N14" s="159"/>
      <c r="O14" s="159">
        <v>40</v>
      </c>
      <c r="P14" s="161" t="s">
        <v>141</v>
      </c>
      <c r="Q14" s="161"/>
      <c r="R14" s="161">
        <v>100</v>
      </c>
      <c r="S14" s="159" t="s">
        <v>391</v>
      </c>
      <c r="T14" s="159"/>
      <c r="U14" s="159">
        <v>10</v>
      </c>
      <c r="V14" s="362"/>
      <c r="W14" s="136">
        <f>Y13*15+Y15*5+Y17*15+Y18*12</f>
        <v>95.5</v>
      </c>
      <c r="X14" s="90" t="s">
        <v>18</v>
      </c>
      <c r="Y14" s="91">
        <v>1.9</v>
      </c>
      <c r="Z14" s="124">
        <f>W14*4</f>
        <v>382</v>
      </c>
      <c r="AA14" s="92"/>
      <c r="AC14" s="68"/>
      <c r="AD14" s="68"/>
      <c r="AE14" s="68"/>
      <c r="AF14" s="68"/>
      <c r="AG14" s="67">
        <f>Z14/Z20*100</f>
        <v>55.62026790914386</v>
      </c>
    </row>
    <row r="15" spans="2:33" ht="27.75" customHeight="1">
      <c r="B15" s="89">
        <v>12</v>
      </c>
      <c r="C15" s="360"/>
      <c r="D15" s="27" t="s">
        <v>159</v>
      </c>
      <c r="E15" s="27"/>
      <c r="F15" s="27">
        <v>76</v>
      </c>
      <c r="G15" s="159"/>
      <c r="H15" s="159"/>
      <c r="I15" s="159"/>
      <c r="J15" s="159" t="s">
        <v>168</v>
      </c>
      <c r="K15" s="159"/>
      <c r="L15" s="159">
        <v>20</v>
      </c>
      <c r="M15" s="159" t="s">
        <v>167</v>
      </c>
      <c r="N15" s="159"/>
      <c r="O15" s="159">
        <v>10</v>
      </c>
      <c r="P15" s="161"/>
      <c r="Q15" s="161"/>
      <c r="R15" s="161"/>
      <c r="S15" s="159" t="s">
        <v>392</v>
      </c>
      <c r="T15" s="159"/>
      <c r="U15" s="159">
        <v>10</v>
      </c>
      <c r="V15" s="362"/>
      <c r="W15" s="94" t="s">
        <v>9</v>
      </c>
      <c r="X15" s="95" t="s">
        <v>19</v>
      </c>
      <c r="Y15" s="91">
        <v>2</v>
      </c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360"/>
      <c r="D16" s="160"/>
      <c r="E16" s="160"/>
      <c r="F16" s="159"/>
      <c r="G16" s="159"/>
      <c r="H16" s="159"/>
      <c r="I16" s="159"/>
      <c r="J16" s="159" t="s">
        <v>204</v>
      </c>
      <c r="K16" s="159"/>
      <c r="L16" s="159">
        <v>20</v>
      </c>
      <c r="M16" s="159" t="s">
        <v>168</v>
      </c>
      <c r="N16" s="159"/>
      <c r="O16" s="159">
        <v>5</v>
      </c>
      <c r="P16" s="161"/>
      <c r="Q16" s="162"/>
      <c r="R16" s="161"/>
      <c r="S16" s="159" t="s">
        <v>393</v>
      </c>
      <c r="T16" s="164"/>
      <c r="U16" s="175">
        <v>10</v>
      </c>
      <c r="V16" s="362"/>
      <c r="W16" s="136">
        <f>Y14*5+Y16*5+Y18*4</f>
        <v>22</v>
      </c>
      <c r="X16" s="95" t="s">
        <v>21</v>
      </c>
      <c r="Y16" s="91">
        <v>2.5</v>
      </c>
      <c r="Z16" s="124">
        <f>W16*9</f>
        <v>198</v>
      </c>
      <c r="AC16" s="68"/>
      <c r="AD16" s="68"/>
      <c r="AE16" s="68"/>
      <c r="AF16" s="68"/>
      <c r="AG16" s="67">
        <f>Z16/Z20*100</f>
        <v>28.829353523587653</v>
      </c>
    </row>
    <row r="17" spans="2:33" ht="27.75" customHeight="1">
      <c r="B17" s="369" t="s">
        <v>48</v>
      </c>
      <c r="C17" s="360"/>
      <c r="D17" s="160"/>
      <c r="E17" s="160"/>
      <c r="F17" s="159"/>
      <c r="G17" s="159"/>
      <c r="H17" s="160"/>
      <c r="I17" s="159"/>
      <c r="J17" s="159" t="s">
        <v>205</v>
      </c>
      <c r="K17" s="159"/>
      <c r="L17" s="159">
        <v>20</v>
      </c>
      <c r="M17" s="159" t="s">
        <v>203</v>
      </c>
      <c r="N17" s="160"/>
      <c r="O17" s="159">
        <v>10</v>
      </c>
      <c r="P17" s="161"/>
      <c r="Q17" s="162"/>
      <c r="R17" s="161"/>
      <c r="S17" s="28"/>
      <c r="T17" s="159"/>
      <c r="U17" s="159"/>
      <c r="V17" s="362"/>
      <c r="W17" s="94" t="s">
        <v>11</v>
      </c>
      <c r="X17" s="95" t="s">
        <v>22</v>
      </c>
      <c r="Y17" s="91">
        <f>AB18</f>
        <v>0</v>
      </c>
      <c r="Z17" s="124"/>
      <c r="AC17" s="68"/>
      <c r="AD17" s="68"/>
      <c r="AE17" s="68"/>
      <c r="AF17" s="68"/>
      <c r="AG17" s="67"/>
    </row>
    <row r="18" spans="2:33" ht="27.75" customHeight="1">
      <c r="B18" s="369"/>
      <c r="C18" s="360"/>
      <c r="D18" s="160"/>
      <c r="E18" s="160"/>
      <c r="F18" s="159"/>
      <c r="G18" s="159"/>
      <c r="H18" s="160"/>
      <c r="I18" s="159"/>
      <c r="J18" s="159"/>
      <c r="K18" s="159"/>
      <c r="L18" s="159"/>
      <c r="M18" s="159"/>
      <c r="N18" s="160"/>
      <c r="O18" s="159"/>
      <c r="P18" s="159"/>
      <c r="Q18" s="160"/>
      <c r="R18" s="159"/>
      <c r="S18" s="159"/>
      <c r="T18" s="159"/>
      <c r="U18" s="159"/>
      <c r="V18" s="362"/>
      <c r="W18" s="136">
        <f>Y13*2+Y14*7+Y15*1+Y18*8</f>
        <v>26.7</v>
      </c>
      <c r="X18" s="127" t="s">
        <v>24</v>
      </c>
      <c r="Y18" s="101">
        <v>0</v>
      </c>
      <c r="Z18" s="65">
        <f>W18*4</f>
        <v>106.8</v>
      </c>
      <c r="AG18" s="67">
        <f>Z18/Z20*100</f>
        <v>15.550378567268492</v>
      </c>
    </row>
    <row r="19" spans="2:33" ht="27.75" customHeight="1">
      <c r="B19" s="32" t="s">
        <v>47</v>
      </c>
      <c r="C19" s="102"/>
      <c r="D19" s="160"/>
      <c r="E19" s="160"/>
      <c r="F19" s="159"/>
      <c r="G19" s="159"/>
      <c r="H19" s="160"/>
      <c r="I19" s="159"/>
      <c r="J19" s="159"/>
      <c r="K19" s="160"/>
      <c r="L19" s="159"/>
      <c r="M19" s="159"/>
      <c r="N19" s="159"/>
      <c r="O19" s="159"/>
      <c r="P19" s="159"/>
      <c r="Q19" s="160"/>
      <c r="R19" s="159"/>
      <c r="S19" s="159"/>
      <c r="T19" s="163"/>
      <c r="U19" s="163"/>
      <c r="V19" s="362"/>
      <c r="W19" s="94" t="s">
        <v>12</v>
      </c>
      <c r="X19" s="103"/>
      <c r="Y19" s="91"/>
      <c r="Z19" s="124"/>
      <c r="AG19" s="67"/>
    </row>
    <row r="20" spans="2:33" ht="27.75" customHeight="1">
      <c r="B20" s="149"/>
      <c r="C20" s="104"/>
      <c r="D20" s="160"/>
      <c r="E20" s="160"/>
      <c r="F20" s="159"/>
      <c r="G20" s="159"/>
      <c r="H20" s="160"/>
      <c r="I20" s="159"/>
      <c r="J20" s="159"/>
      <c r="K20" s="160"/>
      <c r="L20" s="159"/>
      <c r="M20" s="159"/>
      <c r="N20" s="160"/>
      <c r="O20" s="159"/>
      <c r="P20" s="159"/>
      <c r="Q20" s="160"/>
      <c r="R20" s="159"/>
      <c r="S20" s="159"/>
      <c r="T20" s="160"/>
      <c r="U20" s="159"/>
      <c r="V20" s="363"/>
      <c r="W20" s="139">
        <f>Y13*70+Y14*75+Y15*25+Y16*45+Y17*60+Y18*120</f>
        <v>704</v>
      </c>
      <c r="X20" s="100"/>
      <c r="Y20" s="101"/>
      <c r="Z20" s="65">
        <f>SUM(Z13:Z19)</f>
        <v>686.8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100.00000000000001</v>
      </c>
    </row>
    <row r="21" spans="2:33" s="88" customFormat="1" ht="27.75" customHeight="1">
      <c r="B21" s="107">
        <v>12</v>
      </c>
      <c r="C21" s="360"/>
      <c r="D21" s="84" t="str">
        <f>'2017年12月總表'!I22</f>
        <v>香Q白米飯 </v>
      </c>
      <c r="E21" s="84" t="s">
        <v>117</v>
      </c>
      <c r="F21" s="84" t="s">
        <v>20</v>
      </c>
      <c r="G21" s="84" t="str">
        <f>'2017年12月總表'!I23</f>
        <v>鐵路排骨</v>
      </c>
      <c r="H21" s="84" t="s">
        <v>177</v>
      </c>
      <c r="I21" s="84" t="s">
        <v>39</v>
      </c>
      <c r="J21" s="84" t="str">
        <f>'2017年12月總表'!I24</f>
        <v>三杯杏鮑菇</v>
      </c>
      <c r="K21" s="84" t="s">
        <v>187</v>
      </c>
      <c r="L21" s="84" t="s">
        <v>20</v>
      </c>
      <c r="M21" s="84" t="str">
        <f>'2017年12月總表'!I25</f>
        <v>醬油荷包蛋</v>
      </c>
      <c r="N21" s="84" t="s">
        <v>195</v>
      </c>
      <c r="O21" s="84"/>
      <c r="P21" s="84" t="str">
        <f>'2017年12月總表'!I26</f>
        <v>深色蔬菜</v>
      </c>
      <c r="Q21" s="84" t="s">
        <v>78</v>
      </c>
      <c r="R21" s="84"/>
      <c r="S21" s="84" t="str">
        <f>'2017年12月總表'!I27</f>
        <v>結頭菜湯</v>
      </c>
      <c r="T21" s="84" t="s">
        <v>70</v>
      </c>
      <c r="U21" s="84"/>
      <c r="V21" s="361" t="s">
        <v>90</v>
      </c>
      <c r="W21" s="85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108" t="s">
        <v>8</v>
      </c>
      <c r="C22" s="360"/>
      <c r="D22" s="28" t="s">
        <v>159</v>
      </c>
      <c r="E22" s="28"/>
      <c r="F22" s="27">
        <v>114</v>
      </c>
      <c r="G22" s="28" t="s">
        <v>169</v>
      </c>
      <c r="H22" s="28"/>
      <c r="I22" s="28">
        <v>60</v>
      </c>
      <c r="J22" s="28" t="s">
        <v>206</v>
      </c>
      <c r="K22" s="28"/>
      <c r="L22" s="28">
        <v>60</v>
      </c>
      <c r="M22" s="28" t="s">
        <v>160</v>
      </c>
      <c r="N22" s="28"/>
      <c r="O22" s="27">
        <v>55</v>
      </c>
      <c r="P22" s="161" t="s">
        <v>144</v>
      </c>
      <c r="Q22" s="161"/>
      <c r="R22" s="161">
        <v>100</v>
      </c>
      <c r="S22" s="27" t="s">
        <v>209</v>
      </c>
      <c r="T22" s="143"/>
      <c r="U22" s="27">
        <v>6</v>
      </c>
      <c r="V22" s="362"/>
      <c r="W22" s="136">
        <f>Y21*15+Y23*5+Y25*15+Y26*12</f>
        <v>95.5</v>
      </c>
      <c r="X22" s="90" t="s">
        <v>18</v>
      </c>
      <c r="Y22" s="91">
        <v>2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55.035297507563754</v>
      </c>
    </row>
    <row r="23" spans="2:33" s="110" customFormat="1" ht="27.75" customHeight="1">
      <c r="B23" s="108">
        <v>13</v>
      </c>
      <c r="C23" s="360"/>
      <c r="D23" s="28"/>
      <c r="E23" s="28"/>
      <c r="F23" s="27"/>
      <c r="G23" s="28"/>
      <c r="H23" s="28"/>
      <c r="I23" s="28"/>
      <c r="J23" s="28" t="s">
        <v>207</v>
      </c>
      <c r="K23" s="28"/>
      <c r="L23" s="28">
        <v>10</v>
      </c>
      <c r="M23" s="28"/>
      <c r="N23" s="28"/>
      <c r="O23" s="27"/>
      <c r="P23" s="161"/>
      <c r="Q23" s="161"/>
      <c r="R23" s="161"/>
      <c r="S23" s="27" t="s">
        <v>178</v>
      </c>
      <c r="T23" s="27" t="s">
        <v>162</v>
      </c>
      <c r="U23" s="27">
        <v>10</v>
      </c>
      <c r="V23" s="362"/>
      <c r="W23" s="94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108" t="s">
        <v>10</v>
      </c>
      <c r="C24" s="360"/>
      <c r="D24" s="28"/>
      <c r="E24" s="28"/>
      <c r="F24" s="27"/>
      <c r="G24" s="28"/>
      <c r="H24" s="99"/>
      <c r="I24" s="28"/>
      <c r="J24" s="28" t="s">
        <v>208</v>
      </c>
      <c r="K24" s="28"/>
      <c r="L24" s="28">
        <v>10</v>
      </c>
      <c r="M24" s="28"/>
      <c r="N24" s="28"/>
      <c r="O24" s="27"/>
      <c r="P24" s="161"/>
      <c r="Q24" s="162"/>
      <c r="R24" s="161"/>
      <c r="S24" s="28"/>
      <c r="T24" s="159"/>
      <c r="U24" s="27"/>
      <c r="V24" s="362"/>
      <c r="W24" s="136">
        <f>Y22*5+Y24*5+Y26*4</f>
        <v>22.5</v>
      </c>
      <c r="X24" s="95" t="s">
        <v>21</v>
      </c>
      <c r="Y24" s="91">
        <v>2.5</v>
      </c>
      <c r="Z24" s="124">
        <f>W24*9</f>
        <v>202.5</v>
      </c>
      <c r="AA24" s="67"/>
      <c r="AB24" s="68"/>
      <c r="AC24" s="68"/>
      <c r="AD24" s="68"/>
      <c r="AE24" s="68"/>
      <c r="AF24" s="68"/>
      <c r="AG24" s="67">
        <f>Z24/Z28*100</f>
        <v>29.174470537386544</v>
      </c>
    </row>
    <row r="25" spans="2:33" s="110" customFormat="1" ht="27.75" customHeight="1">
      <c r="B25" s="377" t="s">
        <v>49</v>
      </c>
      <c r="C25" s="360"/>
      <c r="D25" s="28"/>
      <c r="E25" s="28"/>
      <c r="F25" s="27"/>
      <c r="G25" s="27"/>
      <c r="H25" s="99"/>
      <c r="I25" s="27"/>
      <c r="J25" s="27"/>
      <c r="K25" s="27"/>
      <c r="L25" s="27"/>
      <c r="M25" s="27"/>
      <c r="N25" s="28"/>
      <c r="O25" s="27"/>
      <c r="P25" s="161"/>
      <c r="Q25" s="162"/>
      <c r="R25" s="161"/>
      <c r="S25" s="27"/>
      <c r="T25" s="164"/>
      <c r="U25" s="27"/>
      <c r="V25" s="362"/>
      <c r="W25" s="94" t="s">
        <v>11</v>
      </c>
      <c r="X25" s="95" t="s">
        <v>22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77"/>
      <c r="C26" s="360"/>
      <c r="D26" s="28"/>
      <c r="E26" s="28"/>
      <c r="F26" s="27"/>
      <c r="G26" s="112"/>
      <c r="H26" s="99"/>
      <c r="I26" s="27"/>
      <c r="J26" s="28"/>
      <c r="K26" s="99"/>
      <c r="L26" s="27"/>
      <c r="M26" s="157"/>
      <c r="N26" s="99"/>
      <c r="O26" s="27"/>
      <c r="P26" s="27"/>
      <c r="Q26" s="99"/>
      <c r="R26" s="27"/>
      <c r="S26" s="27"/>
      <c r="T26" s="99"/>
      <c r="U26" s="27"/>
      <c r="V26" s="362"/>
      <c r="W26" s="137">
        <f>Y21*2+Y22*7+Y23*1+Y26*8</f>
        <v>27.4</v>
      </c>
      <c r="X26" s="127" t="s">
        <v>24</v>
      </c>
      <c r="Y26" s="101">
        <v>0</v>
      </c>
      <c r="Z26" s="65">
        <f>W26*4</f>
        <v>109.6</v>
      </c>
      <c r="AA26" s="67"/>
      <c r="AB26" s="68"/>
      <c r="AC26" s="67"/>
      <c r="AD26" s="67"/>
      <c r="AE26" s="67"/>
      <c r="AF26" s="67"/>
      <c r="AG26" s="67">
        <f>Z26/Z28*100</f>
        <v>15.790231955049702</v>
      </c>
    </row>
    <row r="27" spans="2:33" s="110" customFormat="1" ht="27.75" customHeight="1">
      <c r="B27" s="32" t="s">
        <v>47</v>
      </c>
      <c r="C27" s="113"/>
      <c r="D27" s="159" t="s">
        <v>92</v>
      </c>
      <c r="E27" s="159" t="s">
        <v>80</v>
      </c>
      <c r="F27" s="159" t="s">
        <v>92</v>
      </c>
      <c r="G27" s="27"/>
      <c r="H27" s="99"/>
      <c r="I27" s="27"/>
      <c r="J27" s="28"/>
      <c r="K27" s="99"/>
      <c r="L27" s="28"/>
      <c r="M27" s="27"/>
      <c r="N27" s="99"/>
      <c r="O27" s="27"/>
      <c r="P27" s="27"/>
      <c r="Q27" s="99"/>
      <c r="R27" s="27"/>
      <c r="S27" s="27"/>
      <c r="T27" s="99"/>
      <c r="U27" s="27"/>
      <c r="V27" s="362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150"/>
      <c r="C28" s="114"/>
      <c r="D28" s="28" t="s">
        <v>102</v>
      </c>
      <c r="E28" s="99"/>
      <c r="F28" s="27" t="s">
        <v>102</v>
      </c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363"/>
      <c r="W28" s="139">
        <f>Y21*70+Y22*75+Y23*25+Y24*45+Y25*60+Y26*120</f>
        <v>711.5</v>
      </c>
      <c r="X28" s="106"/>
      <c r="Y28" s="91"/>
      <c r="Z28" s="65">
        <f>SUM(Z21:Z27)</f>
        <v>694.1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12</v>
      </c>
      <c r="C29" s="360"/>
      <c r="D29" s="84" t="str">
        <f>'2017年12月總表'!M22</f>
        <v>地瓜飯</v>
      </c>
      <c r="E29" s="84" t="s">
        <v>66</v>
      </c>
      <c r="F29" s="84" t="s">
        <v>20</v>
      </c>
      <c r="G29" s="84" t="str">
        <f>'2017年12月總表'!M23</f>
        <v>富貴明蝦(炸)(海)</v>
      </c>
      <c r="H29" s="84" t="s">
        <v>402</v>
      </c>
      <c r="I29" s="84"/>
      <c r="J29" s="84" t="str">
        <f>'2017年12月總表'!M24</f>
        <v>韓式部隊鍋</v>
      </c>
      <c r="K29" s="84" t="s">
        <v>118</v>
      </c>
      <c r="L29" s="84"/>
      <c r="M29" s="84" t="str">
        <f>'2017年12月總表'!M25</f>
        <v>起司蝴蝶麵</v>
      </c>
      <c r="N29" s="84" t="s">
        <v>401</v>
      </c>
      <c r="O29" s="84"/>
      <c r="P29" s="84" t="str">
        <f>'2017年12月總表'!M26</f>
        <v>淺色蔬菜</v>
      </c>
      <c r="Q29" s="84" t="s">
        <v>78</v>
      </c>
      <c r="R29" s="84"/>
      <c r="S29" s="84" t="str">
        <f>'2017年12月總表'!M27</f>
        <v>筍片肉片湯</v>
      </c>
      <c r="T29" s="84" t="s">
        <v>68</v>
      </c>
      <c r="U29" s="84"/>
      <c r="V29" s="361"/>
      <c r="W29" s="85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60"/>
      <c r="D30" s="28" t="s">
        <v>182</v>
      </c>
      <c r="E30" s="27"/>
      <c r="F30" s="27">
        <v>38</v>
      </c>
      <c r="G30" s="28" t="s">
        <v>360</v>
      </c>
      <c r="H30" s="28" t="s">
        <v>357</v>
      </c>
      <c r="I30" s="28">
        <v>40</v>
      </c>
      <c r="J30" s="28" t="s">
        <v>364</v>
      </c>
      <c r="K30" s="159" t="s">
        <v>162</v>
      </c>
      <c r="L30" s="159">
        <v>10</v>
      </c>
      <c r="M30" s="28" t="s">
        <v>361</v>
      </c>
      <c r="N30" s="159" t="s">
        <v>164</v>
      </c>
      <c r="O30" s="159">
        <v>30</v>
      </c>
      <c r="P30" s="161" t="s">
        <v>141</v>
      </c>
      <c r="Q30" s="161"/>
      <c r="R30" s="161">
        <v>100</v>
      </c>
      <c r="S30" s="28" t="s">
        <v>394</v>
      </c>
      <c r="T30" s="27"/>
      <c r="U30" s="27">
        <v>10</v>
      </c>
      <c r="V30" s="362"/>
      <c r="W30" s="136">
        <f>Y29*15+Y31*5+Y33*15+Y34*12</f>
        <v>95.5</v>
      </c>
      <c r="X30" s="90" t="s">
        <v>18</v>
      </c>
      <c r="Y30" s="91">
        <v>2</v>
      </c>
      <c r="Z30" s="124">
        <f>W30*4</f>
        <v>382</v>
      </c>
      <c r="AA30" s="92"/>
      <c r="AC30" s="68"/>
      <c r="AD30" s="68"/>
      <c r="AE30" s="68"/>
      <c r="AF30" s="68"/>
      <c r="AG30" s="67">
        <f>Z30/Z36*100</f>
        <v>55.035297507563754</v>
      </c>
    </row>
    <row r="31" spans="2:33" ht="27.75" customHeight="1">
      <c r="B31" s="89">
        <v>14</v>
      </c>
      <c r="C31" s="360"/>
      <c r="D31" s="28" t="s">
        <v>159</v>
      </c>
      <c r="E31" s="27"/>
      <c r="F31" s="27">
        <v>76</v>
      </c>
      <c r="G31" s="28" t="s">
        <v>20</v>
      </c>
      <c r="H31" s="28"/>
      <c r="I31" s="28" t="s">
        <v>20</v>
      </c>
      <c r="J31" s="28" t="s">
        <v>362</v>
      </c>
      <c r="K31" s="159"/>
      <c r="L31" s="159">
        <v>10</v>
      </c>
      <c r="M31" s="28"/>
      <c r="N31" s="159"/>
      <c r="O31" s="159"/>
      <c r="P31" s="161"/>
      <c r="Q31" s="161"/>
      <c r="R31" s="161"/>
      <c r="S31" s="28" t="s">
        <v>392</v>
      </c>
      <c r="T31" s="27"/>
      <c r="U31" s="27">
        <v>10</v>
      </c>
      <c r="V31" s="362"/>
      <c r="W31" s="94" t="s">
        <v>9</v>
      </c>
      <c r="X31" s="95" t="s">
        <v>19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60"/>
      <c r="D32" s="99"/>
      <c r="E32" s="99"/>
      <c r="F32" s="27"/>
      <c r="G32" s="28"/>
      <c r="H32" s="99"/>
      <c r="I32" s="28"/>
      <c r="J32" s="28" t="s">
        <v>171</v>
      </c>
      <c r="K32" s="159"/>
      <c r="L32" s="159">
        <v>10</v>
      </c>
      <c r="M32" s="159"/>
      <c r="N32" s="159"/>
      <c r="O32" s="159"/>
      <c r="P32" s="161"/>
      <c r="Q32" s="162"/>
      <c r="R32" s="161"/>
      <c r="S32" s="28"/>
      <c r="T32" s="144"/>
      <c r="U32" s="27"/>
      <c r="V32" s="362"/>
      <c r="W32" s="136">
        <f>Y30*5+Y32*5+Y34*4</f>
        <v>22.5</v>
      </c>
      <c r="X32" s="95" t="s">
        <v>21</v>
      </c>
      <c r="Y32" s="91">
        <v>2.5</v>
      </c>
      <c r="Z32" s="124">
        <f>W32*9</f>
        <v>202.5</v>
      </c>
      <c r="AC32" s="68"/>
      <c r="AD32" s="68"/>
      <c r="AE32" s="68"/>
      <c r="AF32" s="68"/>
      <c r="AG32" s="67">
        <f>Z32/Z36*100</f>
        <v>29.174470537386544</v>
      </c>
    </row>
    <row r="33" spans="2:33" ht="27.75" customHeight="1">
      <c r="B33" s="369" t="s">
        <v>60</v>
      </c>
      <c r="C33" s="360"/>
      <c r="D33" s="99"/>
      <c r="E33" s="99"/>
      <c r="F33" s="27"/>
      <c r="G33" s="28"/>
      <c r="H33" s="99"/>
      <c r="I33" s="28"/>
      <c r="J33" s="28" t="s">
        <v>168</v>
      </c>
      <c r="K33" s="159"/>
      <c r="L33" s="159">
        <v>10</v>
      </c>
      <c r="M33" s="159"/>
      <c r="N33" s="159"/>
      <c r="O33" s="159"/>
      <c r="P33" s="161"/>
      <c r="Q33" s="162"/>
      <c r="R33" s="161"/>
      <c r="S33" s="28"/>
      <c r="T33" s="99"/>
      <c r="U33" s="27"/>
      <c r="V33" s="362"/>
      <c r="W33" s="94" t="s">
        <v>11</v>
      </c>
      <c r="X33" s="95" t="s">
        <v>22</v>
      </c>
      <c r="Y33" s="91">
        <f>AB34</f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69"/>
      <c r="C34" s="360"/>
      <c r="D34" s="28"/>
      <c r="E34" s="99"/>
      <c r="F34" s="27"/>
      <c r="G34" s="27"/>
      <c r="H34" s="99"/>
      <c r="I34" s="27"/>
      <c r="J34" s="28" t="s">
        <v>215</v>
      </c>
      <c r="K34" s="99"/>
      <c r="L34" s="28">
        <v>10</v>
      </c>
      <c r="M34" s="27"/>
      <c r="N34" s="27"/>
      <c r="O34" s="27"/>
      <c r="P34" s="27"/>
      <c r="Q34" s="99"/>
      <c r="R34" s="27"/>
      <c r="S34" s="28"/>
      <c r="T34" s="99"/>
      <c r="U34" s="27"/>
      <c r="V34" s="362"/>
      <c r="W34" s="136">
        <f>Y29*2+Y30*7+Y31*1+Y34*8</f>
        <v>27.4</v>
      </c>
      <c r="X34" s="127" t="s">
        <v>24</v>
      </c>
      <c r="Y34" s="101">
        <v>0</v>
      </c>
      <c r="Z34" s="65">
        <f>W34*4</f>
        <v>109.6</v>
      </c>
      <c r="AG34" s="67">
        <f>Z34/Z36*100</f>
        <v>15.790231955049702</v>
      </c>
    </row>
    <row r="35" spans="2:33" ht="27.75" customHeight="1">
      <c r="B35" s="32" t="s">
        <v>47</v>
      </c>
      <c r="C35" s="102"/>
      <c r="D35" s="28"/>
      <c r="E35" s="99"/>
      <c r="F35" s="27"/>
      <c r="G35" s="28"/>
      <c r="H35" s="99"/>
      <c r="I35" s="27"/>
      <c r="J35" s="27" t="s">
        <v>363</v>
      </c>
      <c r="K35" s="99"/>
      <c r="L35" s="27">
        <v>10</v>
      </c>
      <c r="M35" s="27"/>
      <c r="N35" s="99"/>
      <c r="O35" s="27"/>
      <c r="P35" s="27"/>
      <c r="Q35" s="99"/>
      <c r="R35" s="27"/>
      <c r="S35" s="27"/>
      <c r="T35" s="99"/>
      <c r="U35" s="27"/>
      <c r="V35" s="362"/>
      <c r="W35" s="94" t="s">
        <v>12</v>
      </c>
      <c r="X35" s="103"/>
      <c r="Y35" s="173"/>
      <c r="Z35" s="124"/>
      <c r="AG35" s="67"/>
    </row>
    <row r="36" spans="2:33" ht="27.75" customHeight="1" thickBot="1">
      <c r="B36" s="149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363"/>
      <c r="W36" s="139">
        <f>Y29*70+Y30*75+Y31*25+Y32*45+Y33*60+Y34*120</f>
        <v>711.5</v>
      </c>
      <c r="X36" s="100"/>
      <c r="Y36" s="174"/>
      <c r="Z36" s="65">
        <f>SUM(Z29:Z35)</f>
        <v>694.1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83">
        <v>12</v>
      </c>
      <c r="C37" s="360"/>
      <c r="D37" s="84" t="str">
        <f>'2017年12月總表'!Q22</f>
        <v>蘑菇鐵板麵</v>
      </c>
      <c r="E37" s="84" t="s">
        <v>105</v>
      </c>
      <c r="F37" s="84" t="s">
        <v>57</v>
      </c>
      <c r="G37" s="84" t="str">
        <f>'2017年12月總表'!Q23</f>
        <v>迷迭香烤雞排</v>
      </c>
      <c r="H37" s="84" t="s">
        <v>87</v>
      </c>
      <c r="I37" s="84" t="s">
        <v>38</v>
      </c>
      <c r="J37" s="84" t="str">
        <f>'2017年12月總表'!Q24</f>
        <v>洋蔥炒肉絲</v>
      </c>
      <c r="K37" s="84" t="s">
        <v>187</v>
      </c>
      <c r="L37" s="84" t="s">
        <v>59</v>
      </c>
      <c r="M37" s="84" t="str">
        <f>'2017年12月總表'!Q25</f>
        <v>小饅頭(冷)</v>
      </c>
      <c r="N37" s="84" t="s">
        <v>15</v>
      </c>
      <c r="O37" s="84"/>
      <c r="P37" s="84" t="str">
        <f>'2017年12月總表'!Q26</f>
        <v>深色蔬菜</v>
      </c>
      <c r="Q37" s="84" t="s">
        <v>67</v>
      </c>
      <c r="R37" s="84"/>
      <c r="S37" s="84" t="str">
        <f>'2017年12月總表'!Q27</f>
        <v>味噌豆腐湯(豆)</v>
      </c>
      <c r="T37" s="84" t="s">
        <v>68</v>
      </c>
      <c r="U37" s="84"/>
      <c r="V37" s="361" t="s">
        <v>89</v>
      </c>
      <c r="W37" s="85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89" t="s">
        <v>8</v>
      </c>
      <c r="C38" s="360"/>
      <c r="D38" s="28" t="s">
        <v>210</v>
      </c>
      <c r="E38" s="28"/>
      <c r="F38" s="28">
        <v>10</v>
      </c>
      <c r="G38" s="28" t="s">
        <v>179</v>
      </c>
      <c r="H38" s="28"/>
      <c r="I38" s="28">
        <v>60</v>
      </c>
      <c r="J38" s="28" t="s">
        <v>204</v>
      </c>
      <c r="K38" s="28"/>
      <c r="L38" s="28">
        <v>40</v>
      </c>
      <c r="M38" s="28" t="s">
        <v>370</v>
      </c>
      <c r="N38" s="28" t="s">
        <v>371</v>
      </c>
      <c r="O38" s="28">
        <v>30</v>
      </c>
      <c r="P38" s="25" t="s">
        <v>144</v>
      </c>
      <c r="Q38" s="25"/>
      <c r="R38" s="25">
        <v>100</v>
      </c>
      <c r="S38" s="28" t="s">
        <v>212</v>
      </c>
      <c r="T38" s="159"/>
      <c r="U38" s="159">
        <v>10</v>
      </c>
      <c r="V38" s="362"/>
      <c r="W38" s="136">
        <f>Y37*15+Y39*5+Y41*15+Y42*12</f>
        <v>95.5</v>
      </c>
      <c r="X38" s="90" t="s">
        <v>18</v>
      </c>
      <c r="Y38" s="91">
        <v>2</v>
      </c>
      <c r="Z38" s="124">
        <f>W38*4</f>
        <v>382</v>
      </c>
      <c r="AA38" s="92"/>
      <c r="AC38" s="68"/>
      <c r="AD38" s="68"/>
      <c r="AE38" s="68"/>
      <c r="AF38" s="68"/>
      <c r="AG38" s="67">
        <f>Z38/Z44*100</f>
        <v>55.035297507563754</v>
      </c>
    </row>
    <row r="39" spans="2:33" ht="27.75" customHeight="1">
      <c r="B39" s="89">
        <v>15</v>
      </c>
      <c r="C39" s="360"/>
      <c r="D39" s="28" t="s">
        <v>166</v>
      </c>
      <c r="E39" s="28"/>
      <c r="F39" s="28">
        <v>10</v>
      </c>
      <c r="G39" s="28"/>
      <c r="H39" s="28"/>
      <c r="I39" s="28"/>
      <c r="J39" s="28" t="s">
        <v>188</v>
      </c>
      <c r="K39" s="28"/>
      <c r="L39" s="28">
        <v>20</v>
      </c>
      <c r="M39" s="28"/>
      <c r="N39" s="28"/>
      <c r="O39" s="28"/>
      <c r="P39" s="25"/>
      <c r="Q39" s="25"/>
      <c r="R39" s="25"/>
      <c r="S39" s="25" t="s">
        <v>190</v>
      </c>
      <c r="T39" s="161" t="s">
        <v>162</v>
      </c>
      <c r="U39" s="161">
        <v>10</v>
      </c>
      <c r="V39" s="362"/>
      <c r="W39" s="94" t="s">
        <v>9</v>
      </c>
      <c r="X39" s="95" t="s">
        <v>19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360"/>
      <c r="D40" s="28" t="s">
        <v>20</v>
      </c>
      <c r="E40" s="28"/>
      <c r="F40" s="28" t="s">
        <v>20</v>
      </c>
      <c r="G40" s="28"/>
      <c r="H40" s="28"/>
      <c r="I40" s="28"/>
      <c r="J40" s="28"/>
      <c r="K40" s="28"/>
      <c r="L40" s="28"/>
      <c r="M40" s="28"/>
      <c r="N40" s="28"/>
      <c r="O40" s="28"/>
      <c r="P40" s="25"/>
      <c r="Q40" s="31"/>
      <c r="R40" s="25"/>
      <c r="S40" s="25"/>
      <c r="T40" s="161"/>
      <c r="U40" s="161"/>
      <c r="V40" s="362"/>
      <c r="W40" s="136">
        <f>Y38*5+Y40*5+Y42*4</f>
        <v>22.5</v>
      </c>
      <c r="X40" s="95" t="s">
        <v>21</v>
      </c>
      <c r="Y40" s="91">
        <v>2.5</v>
      </c>
      <c r="Z40" s="124">
        <f>W40*9</f>
        <v>202.5</v>
      </c>
      <c r="AC40" s="68"/>
      <c r="AD40" s="68"/>
      <c r="AE40" s="68"/>
      <c r="AF40" s="68"/>
      <c r="AG40" s="67">
        <f>Z40/Z44*100</f>
        <v>29.174470537386544</v>
      </c>
    </row>
    <row r="41" spans="2:33" ht="27.75" customHeight="1">
      <c r="B41" s="369" t="s">
        <v>61</v>
      </c>
      <c r="C41" s="360"/>
      <c r="D41" s="28" t="s">
        <v>355</v>
      </c>
      <c r="E41" s="28"/>
      <c r="F41" s="28" t="s">
        <v>20</v>
      </c>
      <c r="G41" s="28"/>
      <c r="H41" s="28"/>
      <c r="I41" s="28"/>
      <c r="J41" s="28"/>
      <c r="K41" s="28"/>
      <c r="L41" s="28"/>
      <c r="M41" s="28"/>
      <c r="N41" s="28"/>
      <c r="O41" s="28"/>
      <c r="P41" s="25"/>
      <c r="Q41" s="31"/>
      <c r="R41" s="25"/>
      <c r="S41" s="25"/>
      <c r="T41" s="161"/>
      <c r="U41" s="161"/>
      <c r="V41" s="362"/>
      <c r="W41" s="94" t="s">
        <v>11</v>
      </c>
      <c r="X41" s="95" t="s">
        <v>22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69"/>
      <c r="C42" s="360"/>
      <c r="D42" s="28"/>
      <c r="E42" s="28"/>
      <c r="F42" s="28"/>
      <c r="G42" s="28"/>
      <c r="H42" s="99"/>
      <c r="I42" s="28"/>
      <c r="J42" s="245"/>
      <c r="K42" s="99"/>
      <c r="L42" s="28"/>
      <c r="M42" s="144"/>
      <c r="N42" s="99"/>
      <c r="O42" s="28"/>
      <c r="P42" s="28"/>
      <c r="Q42" s="99"/>
      <c r="R42" s="28"/>
      <c r="S42" s="25"/>
      <c r="T42" s="161"/>
      <c r="U42" s="161"/>
      <c r="V42" s="362"/>
      <c r="W42" s="136">
        <f>Y37*2+Y38*7+Y39*1+Y42*8</f>
        <v>27.4</v>
      </c>
      <c r="X42" s="127" t="s">
        <v>24</v>
      </c>
      <c r="Y42" s="101">
        <v>0</v>
      </c>
      <c r="Z42" s="65">
        <f>W42*4</f>
        <v>109.6</v>
      </c>
      <c r="AG42" s="67">
        <f>Z42/Z44*100</f>
        <v>15.790231955049702</v>
      </c>
    </row>
    <row r="43" spans="2:33" ht="27.75" customHeight="1">
      <c r="B43" s="32" t="s">
        <v>47</v>
      </c>
      <c r="C43" s="102"/>
      <c r="D43" s="28"/>
      <c r="E43" s="99"/>
      <c r="F43" s="28"/>
      <c r="G43" s="28"/>
      <c r="H43" s="99"/>
      <c r="I43" s="28"/>
      <c r="J43" s="28"/>
      <c r="K43" s="99"/>
      <c r="L43" s="28"/>
      <c r="M43" s="28"/>
      <c r="N43" s="99"/>
      <c r="O43" s="28"/>
      <c r="P43" s="28"/>
      <c r="Q43" s="99"/>
      <c r="R43" s="28"/>
      <c r="S43" s="28"/>
      <c r="T43" s="160"/>
      <c r="U43" s="159"/>
      <c r="V43" s="362"/>
      <c r="W43" s="94" t="s">
        <v>12</v>
      </c>
      <c r="X43" s="103"/>
      <c r="Y43" s="173"/>
      <c r="Z43" s="124"/>
      <c r="AG43" s="67"/>
    </row>
    <row r="44" spans="2:33" ht="27.75" customHeight="1" thickBot="1">
      <c r="B44" s="151"/>
      <c r="C44" s="104"/>
      <c r="D44" s="246"/>
      <c r="E44" s="246"/>
      <c r="F44" s="247"/>
      <c r="G44" s="247"/>
      <c r="H44" s="246"/>
      <c r="I44" s="247"/>
      <c r="J44" s="28"/>
      <c r="K44" s="99"/>
      <c r="L44" s="28"/>
      <c r="M44" s="28"/>
      <c r="N44" s="99"/>
      <c r="O44" s="28"/>
      <c r="P44" s="247"/>
      <c r="Q44" s="246"/>
      <c r="R44" s="247"/>
      <c r="S44" s="247"/>
      <c r="T44" s="168"/>
      <c r="U44" s="169"/>
      <c r="V44" s="363"/>
      <c r="W44" s="139">
        <f>Y37*70+Y38*75+Y39*25+Y40*45+Y41*60+Y42*120</f>
        <v>711.5</v>
      </c>
      <c r="X44" s="115"/>
      <c r="Y44" s="174"/>
      <c r="Z44" s="65">
        <f>SUM(Z37:Z43)</f>
        <v>694.1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72"/>
      <c r="E46" s="372"/>
      <c r="F46" s="378"/>
      <c r="G46" s="378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C21:C26"/>
    <mergeCell ref="J45:Y45"/>
    <mergeCell ref="B33:B34"/>
    <mergeCell ref="V21:V28"/>
    <mergeCell ref="C37:C42"/>
    <mergeCell ref="V37:V44"/>
    <mergeCell ref="B41:B42"/>
    <mergeCell ref="B25:B26"/>
    <mergeCell ref="V29:V36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1">
      <selection activeCell="M41" sqref="M41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3" customWidth="1"/>
    <col min="25" max="25" width="6.625" style="126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65" t="s">
        <v>242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1"/>
      <c r="AB1" s="3"/>
    </row>
    <row r="2" spans="2:28" s="2" customFormat="1" ht="16.5" customHeight="1">
      <c r="B2" s="387"/>
      <c r="C2" s="388"/>
      <c r="D2" s="388"/>
      <c r="E2" s="388"/>
      <c r="F2" s="388"/>
      <c r="G2" s="38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8" t="s">
        <v>25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23</v>
      </c>
      <c r="F4" s="14"/>
      <c r="G4" s="14" t="s">
        <v>3</v>
      </c>
      <c r="H4" s="72" t="s">
        <v>23</v>
      </c>
      <c r="I4" s="14"/>
      <c r="J4" s="14" t="s">
        <v>4</v>
      </c>
      <c r="K4" s="72" t="s">
        <v>23</v>
      </c>
      <c r="L4" s="15"/>
      <c r="M4" s="14" t="s">
        <v>4</v>
      </c>
      <c r="N4" s="72" t="s">
        <v>23</v>
      </c>
      <c r="O4" s="14"/>
      <c r="P4" s="14" t="s">
        <v>4</v>
      </c>
      <c r="Q4" s="72" t="s">
        <v>23</v>
      </c>
      <c r="R4" s="14"/>
      <c r="S4" s="16" t="s">
        <v>5</v>
      </c>
      <c r="T4" s="72" t="s">
        <v>23</v>
      </c>
      <c r="U4" s="14"/>
      <c r="V4" s="131" t="s">
        <v>30</v>
      </c>
      <c r="W4" s="17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23" customFormat="1" ht="64.5" customHeight="1">
      <c r="B5" s="19">
        <v>12</v>
      </c>
      <c r="C5" s="381"/>
      <c r="D5" s="20" t="str">
        <f>'2017年12月總表'!A31</f>
        <v>香Q白米飯 </v>
      </c>
      <c r="E5" s="20" t="s">
        <v>66</v>
      </c>
      <c r="F5" s="21" t="s">
        <v>16</v>
      </c>
      <c r="G5" s="20" t="str">
        <f>'2017年12月總表'!A32</f>
        <v>蒜香肉片</v>
      </c>
      <c r="H5" s="20" t="s">
        <v>177</v>
      </c>
      <c r="I5" s="21" t="s">
        <v>16</v>
      </c>
      <c r="J5" s="20" t="str">
        <f>'2017年12月總表'!A33</f>
        <v>番茄炒蛋</v>
      </c>
      <c r="K5" s="20" t="s">
        <v>197</v>
      </c>
      <c r="L5" s="21" t="s">
        <v>16</v>
      </c>
      <c r="M5" s="20" t="str">
        <f>'2017年12月總表'!A34</f>
        <v>肉燥貢丸(加)</v>
      </c>
      <c r="N5" s="20" t="s">
        <v>184</v>
      </c>
      <c r="O5" s="21" t="s">
        <v>16</v>
      </c>
      <c r="P5" s="20" t="str">
        <f>'2017年12月總表'!A35</f>
        <v>深色蔬菜</v>
      </c>
      <c r="Q5" s="20" t="s">
        <v>72</v>
      </c>
      <c r="R5" s="21" t="s">
        <v>16</v>
      </c>
      <c r="S5" s="20" t="str">
        <f>'2017年12月總表'!A36</f>
        <v>麵線湯</v>
      </c>
      <c r="T5" s="20" t="s">
        <v>76</v>
      </c>
      <c r="U5" s="21" t="s">
        <v>16</v>
      </c>
      <c r="V5" s="382"/>
      <c r="W5" s="22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157</v>
      </c>
      <c r="C6" s="381"/>
      <c r="D6" s="161" t="s">
        <v>159</v>
      </c>
      <c r="E6" s="161"/>
      <c r="F6" s="161">
        <v>114</v>
      </c>
      <c r="G6" s="159" t="s">
        <v>213</v>
      </c>
      <c r="H6" s="161"/>
      <c r="I6" s="159">
        <v>60</v>
      </c>
      <c r="J6" s="25" t="s">
        <v>214</v>
      </c>
      <c r="K6" s="25"/>
      <c r="L6" s="25">
        <v>20</v>
      </c>
      <c r="M6" s="28" t="s">
        <v>229</v>
      </c>
      <c r="N6" s="161"/>
      <c r="O6" s="159">
        <v>50</v>
      </c>
      <c r="P6" s="161" t="s">
        <v>144</v>
      </c>
      <c r="Q6" s="161"/>
      <c r="R6" s="161">
        <v>100</v>
      </c>
      <c r="S6" s="161" t="s">
        <v>216</v>
      </c>
      <c r="T6" s="161"/>
      <c r="U6" s="161">
        <v>10</v>
      </c>
      <c r="V6" s="383"/>
      <c r="W6" s="140">
        <f>Y5*15+Y7*5+Y9*15+Y10*12</f>
        <v>96</v>
      </c>
      <c r="X6" s="90" t="s">
        <v>18</v>
      </c>
      <c r="Y6" s="91">
        <v>1.9</v>
      </c>
      <c r="Z6" s="124">
        <f>W6*4</f>
        <v>384</v>
      </c>
      <c r="AA6" s="92"/>
      <c r="AB6" s="68"/>
      <c r="AC6" s="68"/>
      <c r="AD6" s="68"/>
      <c r="AE6" s="68"/>
      <c r="AF6" s="68"/>
      <c r="AG6" s="67">
        <f>Z6/Z12*100</f>
        <v>55.716773070226346</v>
      </c>
    </row>
    <row r="7" spans="2:33" ht="27.75" customHeight="1">
      <c r="B7" s="24">
        <v>18</v>
      </c>
      <c r="C7" s="381"/>
      <c r="D7" s="161"/>
      <c r="E7" s="161"/>
      <c r="F7" s="161"/>
      <c r="G7" s="159"/>
      <c r="H7" s="162"/>
      <c r="I7" s="159"/>
      <c r="J7" s="25" t="s">
        <v>160</v>
      </c>
      <c r="K7" s="28"/>
      <c r="L7" s="25">
        <v>40</v>
      </c>
      <c r="M7" s="159" t="s">
        <v>215</v>
      </c>
      <c r="N7" s="161" t="s">
        <v>164</v>
      </c>
      <c r="O7" s="159">
        <v>10</v>
      </c>
      <c r="P7" s="161"/>
      <c r="Q7" s="161"/>
      <c r="R7" s="161"/>
      <c r="S7" s="161" t="s">
        <v>173</v>
      </c>
      <c r="T7" s="161"/>
      <c r="U7" s="161">
        <v>10</v>
      </c>
      <c r="V7" s="383"/>
      <c r="W7" s="30" t="s">
        <v>9</v>
      </c>
      <c r="X7" s="95" t="s">
        <v>19</v>
      </c>
      <c r="Y7" s="91">
        <v>2.1</v>
      </c>
      <c r="Z7" s="124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81"/>
      <c r="D8" s="161"/>
      <c r="E8" s="161"/>
      <c r="F8" s="161"/>
      <c r="G8" s="159"/>
      <c r="H8" s="162"/>
      <c r="I8" s="159"/>
      <c r="J8" s="25"/>
      <c r="K8" s="28"/>
      <c r="L8" s="25"/>
      <c r="M8" s="159" t="s">
        <v>119</v>
      </c>
      <c r="N8" s="162"/>
      <c r="O8" s="159"/>
      <c r="P8" s="161"/>
      <c r="Q8" s="162"/>
      <c r="R8" s="161"/>
      <c r="S8" s="159" t="s">
        <v>160</v>
      </c>
      <c r="T8" s="162"/>
      <c r="U8" s="161">
        <v>10</v>
      </c>
      <c r="V8" s="383"/>
      <c r="W8" s="140">
        <f>Y6*5+Y8*5+Y10*4</f>
        <v>22</v>
      </c>
      <c r="X8" s="95" t="s">
        <v>21</v>
      </c>
      <c r="Y8" s="91">
        <v>2.5</v>
      </c>
      <c r="Z8" s="124">
        <f>W8*9</f>
        <v>198</v>
      </c>
      <c r="AA8" s="67"/>
      <c r="AB8" s="68"/>
      <c r="AC8" s="68"/>
      <c r="AD8" s="68"/>
      <c r="AE8" s="68"/>
      <c r="AF8" s="68"/>
      <c r="AG8" s="67">
        <f>Z8/Z12*100</f>
        <v>28.728961114335462</v>
      </c>
    </row>
    <row r="9" spans="2:33" ht="27.75" customHeight="1">
      <c r="B9" s="364" t="s">
        <v>77</v>
      </c>
      <c r="C9" s="381"/>
      <c r="D9" s="161"/>
      <c r="E9" s="161"/>
      <c r="F9" s="161"/>
      <c r="G9" s="167"/>
      <c r="H9" s="162"/>
      <c r="I9" s="159"/>
      <c r="J9" s="161"/>
      <c r="K9" s="162"/>
      <c r="L9" s="161"/>
      <c r="M9" s="159"/>
      <c r="N9" s="162"/>
      <c r="O9" s="159"/>
      <c r="P9" s="161"/>
      <c r="Q9" s="162"/>
      <c r="R9" s="161"/>
      <c r="S9" s="161" t="s">
        <v>181</v>
      </c>
      <c r="T9" s="161"/>
      <c r="U9" s="161">
        <v>10</v>
      </c>
      <c r="V9" s="383"/>
      <c r="W9" s="30" t="s">
        <v>11</v>
      </c>
      <c r="X9" s="95" t="s">
        <v>22</v>
      </c>
      <c r="Y9" s="91">
        <f>AB10</f>
        <v>0</v>
      </c>
      <c r="Z9" s="124"/>
      <c r="AA9" s="67"/>
      <c r="AB9" s="68"/>
      <c r="AC9" s="68"/>
      <c r="AD9" s="68"/>
      <c r="AE9" s="68"/>
      <c r="AF9" s="68"/>
      <c r="AG9" s="67"/>
    </row>
    <row r="10" spans="2:33" ht="27.75" customHeight="1">
      <c r="B10" s="364"/>
      <c r="C10" s="381"/>
      <c r="D10" s="161"/>
      <c r="E10" s="161"/>
      <c r="F10" s="161"/>
      <c r="G10" s="161" t="s">
        <v>20</v>
      </c>
      <c r="H10" s="162"/>
      <c r="I10" s="161" t="s">
        <v>20</v>
      </c>
      <c r="J10" s="25"/>
      <c r="K10" s="162"/>
      <c r="L10" s="161" t="s">
        <v>103</v>
      </c>
      <c r="M10" s="167"/>
      <c r="N10" s="162" t="s">
        <v>82</v>
      </c>
      <c r="O10" s="159" t="s">
        <v>82</v>
      </c>
      <c r="P10" s="161"/>
      <c r="Q10" s="162"/>
      <c r="R10" s="161"/>
      <c r="S10" s="161" t="s">
        <v>217</v>
      </c>
      <c r="T10" s="162"/>
      <c r="U10" s="161">
        <v>10</v>
      </c>
      <c r="V10" s="383"/>
      <c r="W10" s="140">
        <f>Y5*2+Y6*7+Y7*1+Y10*8</f>
        <v>26.8</v>
      </c>
      <c r="X10" s="127" t="s">
        <v>24</v>
      </c>
      <c r="Y10" s="101">
        <v>0</v>
      </c>
      <c r="Z10" s="65">
        <f>W10*4</f>
        <v>107.2</v>
      </c>
      <c r="AA10" s="67"/>
      <c r="AB10" s="68"/>
      <c r="AC10" s="67"/>
      <c r="AD10" s="67"/>
      <c r="AE10" s="67"/>
      <c r="AF10" s="67"/>
      <c r="AG10" s="67">
        <f>Z10/Z12*100</f>
        <v>15.554265815438189</v>
      </c>
    </row>
    <row r="11" spans="2:33" ht="27.75" customHeight="1">
      <c r="B11" s="32" t="s">
        <v>47</v>
      </c>
      <c r="C11" s="33"/>
      <c r="D11" s="161"/>
      <c r="E11" s="162"/>
      <c r="F11" s="161"/>
      <c r="G11" s="161"/>
      <c r="H11" s="162"/>
      <c r="I11" s="161"/>
      <c r="J11" s="161"/>
      <c r="K11" s="162"/>
      <c r="L11" s="161"/>
      <c r="M11" s="159" t="s">
        <v>82</v>
      </c>
      <c r="N11" s="162"/>
      <c r="O11" s="159"/>
      <c r="P11" s="161"/>
      <c r="Q11" s="162"/>
      <c r="R11" s="161"/>
      <c r="S11" s="161" t="s">
        <v>97</v>
      </c>
      <c r="T11" s="162"/>
      <c r="U11" s="161" t="s">
        <v>97</v>
      </c>
      <c r="V11" s="383"/>
      <c r="W11" s="30" t="s">
        <v>12</v>
      </c>
      <c r="X11" s="103"/>
      <c r="Y11" s="91"/>
      <c r="Z11" s="124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 t="s">
        <v>97</v>
      </c>
      <c r="T12" s="31"/>
      <c r="U12" s="26"/>
      <c r="V12" s="384"/>
      <c r="W12" s="141">
        <f>Y5*70+Y6*75+Y7*25+Y8*45+Y9*60+Y10*120</f>
        <v>706.5</v>
      </c>
      <c r="X12" s="106"/>
      <c r="Y12" s="101"/>
      <c r="Z12" s="65">
        <f>SUM(Z5:Z11)</f>
        <v>689.2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12</v>
      </c>
      <c r="C13" s="381"/>
      <c r="D13" s="20" t="str">
        <f>'2017年12月總表'!E31</f>
        <v>五穀飯</v>
      </c>
      <c r="E13" s="20" t="s">
        <v>15</v>
      </c>
      <c r="F13" s="20"/>
      <c r="G13" s="20" t="str">
        <f>'2017年12月總表'!E32</f>
        <v>米血鴨丁</v>
      </c>
      <c r="H13" s="20" t="s">
        <v>400</v>
      </c>
      <c r="I13" s="20" t="s">
        <v>20</v>
      </c>
      <c r="J13" s="20" t="str">
        <f>'2017年12月總表'!E33</f>
        <v>蘿蔔燒肉</v>
      </c>
      <c r="K13" s="20" t="s">
        <v>184</v>
      </c>
      <c r="L13" s="20" t="s">
        <v>114</v>
      </c>
      <c r="M13" s="20" t="str">
        <f>'2017年12月總表'!E34</f>
        <v>手工水餃(冷)</v>
      </c>
      <c r="N13" s="20" t="s">
        <v>68</v>
      </c>
      <c r="O13" s="20"/>
      <c r="P13" s="20" t="str">
        <f>'2017年12月總表'!E35</f>
        <v>淺色蔬菜</v>
      </c>
      <c r="Q13" s="20" t="s">
        <v>69</v>
      </c>
      <c r="R13" s="20"/>
      <c r="S13" s="20" t="str">
        <f>'2017年12月總表'!E36</f>
        <v>玉米濃湯(芡)</v>
      </c>
      <c r="T13" s="20" t="s">
        <v>68</v>
      </c>
      <c r="U13" s="20"/>
      <c r="V13" s="382" t="s">
        <v>81</v>
      </c>
      <c r="W13" s="22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81"/>
      <c r="D14" s="161" t="s">
        <v>175</v>
      </c>
      <c r="E14" s="161"/>
      <c r="F14" s="161">
        <v>38</v>
      </c>
      <c r="G14" s="28" t="s">
        <v>171</v>
      </c>
      <c r="H14" s="161"/>
      <c r="I14" s="159">
        <v>20</v>
      </c>
      <c r="J14" s="25" t="s">
        <v>189</v>
      </c>
      <c r="K14" s="167"/>
      <c r="L14" s="161">
        <v>40</v>
      </c>
      <c r="M14" s="159" t="s">
        <v>378</v>
      </c>
      <c r="N14" s="161" t="s">
        <v>371</v>
      </c>
      <c r="O14" s="159">
        <v>30</v>
      </c>
      <c r="P14" s="161" t="s">
        <v>141</v>
      </c>
      <c r="Q14" s="161"/>
      <c r="R14" s="161">
        <v>100</v>
      </c>
      <c r="S14" s="161" t="s">
        <v>166</v>
      </c>
      <c r="T14" s="159"/>
      <c r="U14" s="161">
        <v>10</v>
      </c>
      <c r="V14" s="383"/>
      <c r="W14" s="140">
        <f>Y13*15+Y15*5+Y17*15+Y18*12</f>
        <v>95.5</v>
      </c>
      <c r="X14" s="90" t="s">
        <v>18</v>
      </c>
      <c r="Y14" s="91">
        <v>2</v>
      </c>
      <c r="Z14" s="124">
        <f>W14*4</f>
        <v>382</v>
      </c>
      <c r="AA14" s="92"/>
      <c r="AB14" s="68"/>
      <c r="AC14" s="68"/>
      <c r="AD14" s="68"/>
      <c r="AE14" s="68"/>
      <c r="AF14" s="68"/>
      <c r="AG14" s="67">
        <f>Z14/Z20*100</f>
        <v>55.035297507563754</v>
      </c>
    </row>
    <row r="15" spans="2:33" ht="27.75" customHeight="1">
      <c r="B15" s="24">
        <v>19</v>
      </c>
      <c r="C15" s="381"/>
      <c r="D15" s="161" t="s">
        <v>159</v>
      </c>
      <c r="E15" s="161"/>
      <c r="F15" s="161">
        <v>76</v>
      </c>
      <c r="G15" s="159" t="s">
        <v>372</v>
      </c>
      <c r="H15" s="161"/>
      <c r="I15" s="159">
        <v>40</v>
      </c>
      <c r="J15" s="25" t="s">
        <v>211</v>
      </c>
      <c r="K15" s="159"/>
      <c r="L15" s="161">
        <v>10</v>
      </c>
      <c r="M15" s="28" t="s">
        <v>20</v>
      </c>
      <c r="N15" s="159"/>
      <c r="O15" s="159" t="s">
        <v>20</v>
      </c>
      <c r="P15" s="161"/>
      <c r="Q15" s="161"/>
      <c r="R15" s="161"/>
      <c r="S15" s="161" t="s">
        <v>167</v>
      </c>
      <c r="T15" s="161"/>
      <c r="U15" s="161">
        <v>10</v>
      </c>
      <c r="V15" s="383"/>
      <c r="W15" s="30" t="s">
        <v>9</v>
      </c>
      <c r="X15" s="95" t="s">
        <v>19</v>
      </c>
      <c r="Y15" s="91">
        <v>2</v>
      </c>
      <c r="Z15" s="124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81"/>
      <c r="D16" s="162"/>
      <c r="E16" s="162"/>
      <c r="F16" s="161"/>
      <c r="G16" s="161"/>
      <c r="H16" s="162"/>
      <c r="I16" s="161"/>
      <c r="J16" s="25"/>
      <c r="K16" s="161"/>
      <c r="L16" s="161"/>
      <c r="M16" s="159"/>
      <c r="N16" s="161"/>
      <c r="O16" s="159"/>
      <c r="P16" s="161"/>
      <c r="Q16" s="162"/>
      <c r="R16" s="161"/>
      <c r="S16" s="161" t="s">
        <v>168</v>
      </c>
      <c r="T16" s="162"/>
      <c r="U16" s="161">
        <v>10</v>
      </c>
      <c r="V16" s="383"/>
      <c r="W16" s="140">
        <f>Y14*5+Y16*5+Y18*4</f>
        <v>22.5</v>
      </c>
      <c r="X16" s="95" t="s">
        <v>21</v>
      </c>
      <c r="Y16" s="91">
        <v>2.5</v>
      </c>
      <c r="Z16" s="124">
        <f>W16*9</f>
        <v>202.5</v>
      </c>
      <c r="AA16" s="67"/>
      <c r="AB16" s="68"/>
      <c r="AC16" s="68"/>
      <c r="AD16" s="68"/>
      <c r="AE16" s="68"/>
      <c r="AF16" s="68"/>
      <c r="AG16" s="67">
        <f>Z16/Z20*100</f>
        <v>29.174470537386544</v>
      </c>
    </row>
    <row r="17" spans="2:33" ht="27.75" customHeight="1">
      <c r="B17" s="364" t="s">
        <v>48</v>
      </c>
      <c r="C17" s="381"/>
      <c r="D17" s="162"/>
      <c r="E17" s="162"/>
      <c r="F17" s="161"/>
      <c r="G17" s="161"/>
      <c r="H17" s="162"/>
      <c r="I17" s="161"/>
      <c r="J17" s="28"/>
      <c r="K17" s="162"/>
      <c r="L17" s="161"/>
      <c r="M17" s="159"/>
      <c r="N17" s="167"/>
      <c r="O17" s="159"/>
      <c r="P17" s="161"/>
      <c r="Q17" s="162"/>
      <c r="R17" s="161"/>
      <c r="S17" s="161"/>
      <c r="T17" s="161"/>
      <c r="U17" s="161"/>
      <c r="V17" s="383"/>
      <c r="W17" s="30" t="s">
        <v>11</v>
      </c>
      <c r="X17" s="95" t="s">
        <v>22</v>
      </c>
      <c r="Y17" s="91">
        <f>AB18</f>
        <v>0</v>
      </c>
      <c r="Z17" s="124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364"/>
      <c r="C18" s="381"/>
      <c r="D18" s="162"/>
      <c r="E18" s="162"/>
      <c r="F18" s="161"/>
      <c r="G18" s="161"/>
      <c r="H18" s="162"/>
      <c r="I18" s="161"/>
      <c r="J18" s="25"/>
      <c r="K18" s="167"/>
      <c r="L18" s="161"/>
      <c r="M18" s="159"/>
      <c r="N18" s="160"/>
      <c r="O18" s="159"/>
      <c r="P18" s="161"/>
      <c r="Q18" s="162"/>
      <c r="R18" s="161"/>
      <c r="S18" s="161"/>
      <c r="T18" s="162"/>
      <c r="U18" s="161"/>
      <c r="V18" s="383"/>
      <c r="W18" s="140">
        <f>Y13*2+Y14*7+Y15*1+Y18*8</f>
        <v>27.4</v>
      </c>
      <c r="X18" s="127" t="s">
        <v>24</v>
      </c>
      <c r="Y18" s="101">
        <v>0</v>
      </c>
      <c r="Z18" s="65">
        <f>W18*4</f>
        <v>109.6</v>
      </c>
      <c r="AA18" s="67"/>
      <c r="AB18" s="68"/>
      <c r="AC18" s="67"/>
      <c r="AD18" s="67"/>
      <c r="AE18" s="67"/>
      <c r="AF18" s="67"/>
      <c r="AG18" s="67">
        <f>Z18/Z20*100</f>
        <v>15.790231955049702</v>
      </c>
    </row>
    <row r="19" spans="2:33" ht="27.75" customHeight="1">
      <c r="B19" s="32" t="s">
        <v>47</v>
      </c>
      <c r="C19" s="33"/>
      <c r="D19" s="162"/>
      <c r="E19" s="162"/>
      <c r="F19" s="161"/>
      <c r="G19" s="161"/>
      <c r="H19" s="162"/>
      <c r="I19" s="161"/>
      <c r="J19" s="25"/>
      <c r="K19" s="162"/>
      <c r="L19" s="161"/>
      <c r="M19" s="159"/>
      <c r="N19" s="162"/>
      <c r="O19" s="159"/>
      <c r="P19" s="161"/>
      <c r="Q19" s="162"/>
      <c r="R19" s="161"/>
      <c r="S19" s="161"/>
      <c r="T19" s="162"/>
      <c r="U19" s="161"/>
      <c r="V19" s="383"/>
      <c r="W19" s="30" t="s">
        <v>12</v>
      </c>
      <c r="X19" s="103"/>
      <c r="Y19" s="91"/>
      <c r="Z19" s="124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62"/>
      <c r="E20" s="162"/>
      <c r="F20" s="161"/>
      <c r="G20" s="161"/>
      <c r="H20" s="162"/>
      <c r="I20" s="161"/>
      <c r="J20" s="25"/>
      <c r="K20" s="162"/>
      <c r="L20" s="161"/>
      <c r="M20" s="159"/>
      <c r="N20" s="162"/>
      <c r="O20" s="159"/>
      <c r="P20" s="161"/>
      <c r="Q20" s="162"/>
      <c r="R20" s="161"/>
      <c r="S20" s="161" t="s">
        <v>20</v>
      </c>
      <c r="T20" s="162"/>
      <c r="U20" s="161"/>
      <c r="V20" s="384"/>
      <c r="W20" s="141">
        <f>Y13*70+Y14*75+Y15*25+Y16*45+Y17*60+Y18*120</f>
        <v>711.5</v>
      </c>
      <c r="X20" s="100"/>
      <c r="Y20" s="101"/>
      <c r="Z20" s="65">
        <f>SUM(Z13:Z19)</f>
        <v>694.1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36">
        <v>12</v>
      </c>
      <c r="C21" s="381"/>
      <c r="D21" s="20" t="str">
        <f>'2017年12月總表'!I31</f>
        <v>香Q白米飯 </v>
      </c>
      <c r="E21" s="20" t="s">
        <v>196</v>
      </c>
      <c r="F21" s="20" t="s">
        <v>32</v>
      </c>
      <c r="G21" s="20" t="str">
        <f>'2017年12月總表'!I32</f>
        <v>起司豬排(加)(炸)</v>
      </c>
      <c r="H21" s="20" t="s">
        <v>75</v>
      </c>
      <c r="I21" s="20"/>
      <c r="J21" s="20" t="str">
        <f>'2017年12月總表'!I33</f>
        <v>炒三鮮(海)</v>
      </c>
      <c r="K21" s="20" t="s">
        <v>96</v>
      </c>
      <c r="L21" s="20"/>
      <c r="M21" s="20" t="str">
        <f>'2017年12月總表'!I34</f>
        <v>螞蟻上樹</v>
      </c>
      <c r="N21" s="20" t="s">
        <v>96</v>
      </c>
      <c r="O21" s="20"/>
      <c r="P21" s="20" t="str">
        <f>'2017年12月總表'!I35</f>
        <v>深色蔬菜</v>
      </c>
      <c r="Q21" s="20" t="s">
        <v>78</v>
      </c>
      <c r="R21" s="20" t="s">
        <v>65</v>
      </c>
      <c r="S21" s="20" t="str">
        <f>'2017年12月總表'!I36</f>
        <v>筍片排骨湯</v>
      </c>
      <c r="T21" s="20" t="s">
        <v>68</v>
      </c>
      <c r="U21" s="20"/>
      <c r="V21" s="382" t="s">
        <v>90</v>
      </c>
      <c r="W21" s="22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38" customFormat="1" ht="27.75" customHeight="1">
      <c r="B22" s="37" t="s">
        <v>8</v>
      </c>
      <c r="C22" s="381"/>
      <c r="D22" s="159" t="s">
        <v>159</v>
      </c>
      <c r="E22" s="159"/>
      <c r="F22" s="159">
        <v>114</v>
      </c>
      <c r="G22" s="159" t="s">
        <v>377</v>
      </c>
      <c r="H22" s="161"/>
      <c r="I22" s="161">
        <v>60</v>
      </c>
      <c r="J22" s="25" t="s">
        <v>219</v>
      </c>
      <c r="K22" s="161"/>
      <c r="L22" s="161">
        <v>10</v>
      </c>
      <c r="M22" s="161" t="s">
        <v>220</v>
      </c>
      <c r="N22" s="161"/>
      <c r="O22" s="161">
        <v>20</v>
      </c>
      <c r="P22" s="161" t="s">
        <v>144</v>
      </c>
      <c r="Q22" s="161"/>
      <c r="R22" s="161">
        <v>100</v>
      </c>
      <c r="S22" s="25" t="s">
        <v>230</v>
      </c>
      <c r="T22" s="161"/>
      <c r="U22" s="161">
        <v>10</v>
      </c>
      <c r="V22" s="383"/>
      <c r="W22" s="140">
        <f>Y21*15+Y23*5+Y25*15+Y26*12</f>
        <v>95.5</v>
      </c>
      <c r="X22" s="90" t="s">
        <v>18</v>
      </c>
      <c r="Y22" s="91">
        <v>2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55.035297507563754</v>
      </c>
    </row>
    <row r="23" spans="2:33" s="38" customFormat="1" ht="27.75" customHeight="1">
      <c r="B23" s="37">
        <v>20</v>
      </c>
      <c r="C23" s="381"/>
      <c r="D23" s="159"/>
      <c r="E23" s="159"/>
      <c r="F23" s="159"/>
      <c r="G23" s="161" t="s">
        <v>20</v>
      </c>
      <c r="H23" s="161"/>
      <c r="I23" s="161">
        <v>5</v>
      </c>
      <c r="J23" s="161" t="s">
        <v>191</v>
      </c>
      <c r="K23" s="161"/>
      <c r="L23" s="161">
        <v>10</v>
      </c>
      <c r="M23" s="25" t="s">
        <v>229</v>
      </c>
      <c r="N23" s="161"/>
      <c r="O23" s="161">
        <v>10</v>
      </c>
      <c r="P23" s="161"/>
      <c r="Q23" s="161"/>
      <c r="R23" s="161"/>
      <c r="S23" s="25" t="s">
        <v>231</v>
      </c>
      <c r="T23" s="161"/>
      <c r="U23" s="161">
        <v>10</v>
      </c>
      <c r="V23" s="383"/>
      <c r="W23" s="30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37" t="s">
        <v>10</v>
      </c>
      <c r="C24" s="381"/>
      <c r="D24" s="161"/>
      <c r="E24" s="161"/>
      <c r="F24" s="161"/>
      <c r="G24" s="161"/>
      <c r="H24" s="162"/>
      <c r="I24" s="161"/>
      <c r="J24" s="25" t="s">
        <v>228</v>
      </c>
      <c r="K24" s="162"/>
      <c r="L24" s="161">
        <v>10</v>
      </c>
      <c r="M24" s="161" t="s">
        <v>186</v>
      </c>
      <c r="N24" s="167"/>
      <c r="O24" s="161">
        <v>20</v>
      </c>
      <c r="P24" s="161"/>
      <c r="Q24" s="162"/>
      <c r="R24" s="161"/>
      <c r="S24" s="161"/>
      <c r="T24" s="161"/>
      <c r="U24" s="161"/>
      <c r="V24" s="383"/>
      <c r="W24" s="140">
        <f>Y22*5+Y24*5+Y26*4</f>
        <v>22.5</v>
      </c>
      <c r="X24" s="95" t="s">
        <v>21</v>
      </c>
      <c r="Y24" s="91">
        <v>2.5</v>
      </c>
      <c r="Z24" s="124">
        <f>W24*9</f>
        <v>202.5</v>
      </c>
      <c r="AA24" s="67"/>
      <c r="AB24" s="68"/>
      <c r="AC24" s="68"/>
      <c r="AD24" s="68"/>
      <c r="AE24" s="68"/>
      <c r="AF24" s="68"/>
      <c r="AG24" s="67">
        <f>Z24/Z28*100</f>
        <v>29.174470537386544</v>
      </c>
    </row>
    <row r="25" spans="2:33" s="38" customFormat="1" ht="27.75" customHeight="1">
      <c r="B25" s="386" t="s">
        <v>49</v>
      </c>
      <c r="C25" s="381"/>
      <c r="D25" s="161"/>
      <c r="E25" s="161"/>
      <c r="F25" s="161"/>
      <c r="G25" s="161"/>
      <c r="H25" s="162"/>
      <c r="I25" s="161"/>
      <c r="J25" s="25" t="s">
        <v>227</v>
      </c>
      <c r="K25" s="162"/>
      <c r="L25" s="161" t="s">
        <v>227</v>
      </c>
      <c r="M25" s="25"/>
      <c r="N25" s="162"/>
      <c r="O25" s="161"/>
      <c r="P25" s="161"/>
      <c r="Q25" s="162"/>
      <c r="R25" s="161"/>
      <c r="S25" s="161"/>
      <c r="T25" s="162"/>
      <c r="U25" s="161"/>
      <c r="V25" s="383"/>
      <c r="W25" s="30" t="s">
        <v>11</v>
      </c>
      <c r="X25" s="95" t="s">
        <v>22</v>
      </c>
      <c r="Y25" s="91"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386"/>
      <c r="C26" s="381"/>
      <c r="D26" s="161" t="s">
        <v>20</v>
      </c>
      <c r="E26" s="161" t="s">
        <v>20</v>
      </c>
      <c r="F26" s="161" t="s">
        <v>20</v>
      </c>
      <c r="G26" s="166"/>
      <c r="H26" s="162"/>
      <c r="I26" s="161"/>
      <c r="J26" s="161"/>
      <c r="K26" s="162"/>
      <c r="L26" s="161"/>
      <c r="M26" s="256"/>
      <c r="N26" s="162"/>
      <c r="O26" s="161"/>
      <c r="P26" s="161"/>
      <c r="Q26" s="162"/>
      <c r="R26" s="161"/>
      <c r="S26" s="244"/>
      <c r="T26" s="162"/>
      <c r="U26" s="161"/>
      <c r="V26" s="383"/>
      <c r="W26" s="140">
        <f>Y21*2+Y22*7+Y23*1+Y26*8</f>
        <v>27.4</v>
      </c>
      <c r="X26" s="127" t="s">
        <v>24</v>
      </c>
      <c r="Y26" s="101">
        <v>0</v>
      </c>
      <c r="Z26" s="65">
        <f>W26*4</f>
        <v>109.6</v>
      </c>
      <c r="AA26" s="67"/>
      <c r="AB26" s="68"/>
      <c r="AC26" s="67"/>
      <c r="AD26" s="67"/>
      <c r="AE26" s="67"/>
      <c r="AF26" s="67"/>
      <c r="AG26" s="67">
        <f>Z26/Z28*100</f>
        <v>15.790231955049702</v>
      </c>
    </row>
    <row r="27" spans="2:33" s="38" customFormat="1" ht="27.75" customHeight="1">
      <c r="B27" s="32" t="s">
        <v>47</v>
      </c>
      <c r="C27" s="40"/>
      <c r="D27" s="161" t="s">
        <v>20</v>
      </c>
      <c r="E27" s="161" t="s">
        <v>20</v>
      </c>
      <c r="F27" s="161" t="s">
        <v>20</v>
      </c>
      <c r="G27" s="26"/>
      <c r="H27" s="31"/>
      <c r="I27" s="26"/>
      <c r="J27" s="244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383"/>
      <c r="W27" s="30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176" t="s">
        <v>20</v>
      </c>
      <c r="E28" s="177" t="s">
        <v>20</v>
      </c>
      <c r="F28" s="176" t="s">
        <v>20</v>
      </c>
      <c r="G28" s="26"/>
      <c r="H28" s="31"/>
      <c r="I28" s="26"/>
      <c r="J28" s="257"/>
      <c r="K28" s="44"/>
      <c r="L28" s="45"/>
      <c r="M28" s="45"/>
      <c r="N28" s="44"/>
      <c r="O28" s="45"/>
      <c r="P28" s="26"/>
      <c r="Q28" s="31"/>
      <c r="R28" s="26"/>
      <c r="S28" s="26"/>
      <c r="T28" s="31"/>
      <c r="U28" s="26"/>
      <c r="V28" s="384"/>
      <c r="W28" s="141">
        <f>Y21*70+Y22*75+Y23*25+Y24*45+Y25*60+Y26*120</f>
        <v>711.5</v>
      </c>
      <c r="X28" s="106"/>
      <c r="Y28" s="91"/>
      <c r="Z28" s="65">
        <f>SUM(Z21:Z27)</f>
        <v>694.1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12</v>
      </c>
      <c r="C29" s="381"/>
      <c r="D29" s="20" t="str">
        <f>'2017年12月總表'!M31</f>
        <v>地瓜飯</v>
      </c>
      <c r="E29" s="20" t="s">
        <v>15</v>
      </c>
      <c r="F29" s="20"/>
      <c r="G29" s="20" t="str">
        <f>'2017年12月總表'!M32</f>
        <v>椒鹽烤雞腿</v>
      </c>
      <c r="H29" s="20" t="s">
        <v>373</v>
      </c>
      <c r="I29" s="20" t="s">
        <v>32</v>
      </c>
      <c r="J29" s="20" t="str">
        <f>'2017年12月總表'!M33</f>
        <v>義式洋芋</v>
      </c>
      <c r="K29" s="20" t="s">
        <v>91</v>
      </c>
      <c r="L29" s="20"/>
      <c r="M29" s="20" t="str">
        <f>'2017年12月總表'!M34</f>
        <v>薑絲海茸</v>
      </c>
      <c r="N29" s="20" t="s">
        <v>104</v>
      </c>
      <c r="O29" s="20"/>
      <c r="P29" s="20" t="str">
        <f>'2017年12月總表'!M35</f>
        <v>淺色蔬菜</v>
      </c>
      <c r="Q29" s="20" t="s">
        <v>69</v>
      </c>
      <c r="R29" s="20"/>
      <c r="S29" s="20" t="str">
        <f>'2017年12月總表'!M36</f>
        <v>腐皮蘿蔔湯(豆)</v>
      </c>
      <c r="T29" s="20" t="s">
        <v>70</v>
      </c>
      <c r="U29" s="20"/>
      <c r="V29" s="382" t="s">
        <v>97</v>
      </c>
      <c r="W29" s="22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24" t="s">
        <v>8</v>
      </c>
      <c r="C30" s="381"/>
      <c r="D30" s="26" t="s">
        <v>182</v>
      </c>
      <c r="E30" s="26"/>
      <c r="F30" s="26">
        <v>38</v>
      </c>
      <c r="G30" s="25" t="s">
        <v>192</v>
      </c>
      <c r="H30" s="25"/>
      <c r="I30" s="25">
        <v>60</v>
      </c>
      <c r="J30" s="161" t="s">
        <v>167</v>
      </c>
      <c r="K30" s="161"/>
      <c r="L30" s="161">
        <v>20</v>
      </c>
      <c r="M30" s="28" t="s">
        <v>222</v>
      </c>
      <c r="N30" s="25"/>
      <c r="O30" s="27">
        <v>5</v>
      </c>
      <c r="P30" s="161" t="s">
        <v>141</v>
      </c>
      <c r="Q30" s="161"/>
      <c r="R30" s="161">
        <v>100</v>
      </c>
      <c r="S30" s="161" t="s">
        <v>221</v>
      </c>
      <c r="T30" s="161" t="s">
        <v>162</v>
      </c>
      <c r="U30" s="161">
        <v>15</v>
      </c>
      <c r="V30" s="383"/>
      <c r="W30" s="140">
        <f>Y29*15+Y31*5+Y33*15+Y34*12</f>
        <v>96</v>
      </c>
      <c r="X30" s="90" t="s">
        <v>18</v>
      </c>
      <c r="Y30" s="91">
        <v>1.9</v>
      </c>
      <c r="Z30" s="124">
        <f>W30*4</f>
        <v>384</v>
      </c>
      <c r="AA30" s="92"/>
      <c r="AB30" s="68"/>
      <c r="AC30" s="68"/>
      <c r="AD30" s="68"/>
      <c r="AE30" s="68"/>
      <c r="AF30" s="68"/>
      <c r="AG30" s="67">
        <f>Z30/Z36*100</f>
        <v>55.716773070226346</v>
      </c>
    </row>
    <row r="31" spans="2:33" ht="27.75" customHeight="1">
      <c r="B31" s="24">
        <v>21</v>
      </c>
      <c r="C31" s="381"/>
      <c r="D31" s="26" t="s">
        <v>159</v>
      </c>
      <c r="E31" s="26"/>
      <c r="F31" s="26">
        <v>76</v>
      </c>
      <c r="G31" s="25" t="s">
        <v>375</v>
      </c>
      <c r="H31" s="25"/>
      <c r="I31" s="25"/>
      <c r="J31" s="161" t="s">
        <v>168</v>
      </c>
      <c r="K31" s="144"/>
      <c r="L31" s="161">
        <v>20</v>
      </c>
      <c r="M31" s="28" t="s">
        <v>223</v>
      </c>
      <c r="N31" s="25"/>
      <c r="O31" s="27">
        <v>50</v>
      </c>
      <c r="P31" s="161"/>
      <c r="Q31" s="161"/>
      <c r="R31" s="161"/>
      <c r="S31" s="161" t="s">
        <v>189</v>
      </c>
      <c r="T31" s="161"/>
      <c r="U31" s="161">
        <v>10</v>
      </c>
      <c r="V31" s="383"/>
      <c r="W31" s="30" t="s">
        <v>9</v>
      </c>
      <c r="X31" s="95" t="s">
        <v>19</v>
      </c>
      <c r="Y31" s="91">
        <v>2.1</v>
      </c>
      <c r="Z31" s="124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381"/>
      <c r="D32" s="31"/>
      <c r="E32" s="31"/>
      <c r="F32" s="26"/>
      <c r="G32" s="26"/>
      <c r="H32" s="31"/>
      <c r="I32" s="26"/>
      <c r="J32" s="161" t="s">
        <v>204</v>
      </c>
      <c r="K32" s="161"/>
      <c r="L32" s="161">
        <v>20</v>
      </c>
      <c r="M32" s="28"/>
      <c r="N32" s="31"/>
      <c r="O32" s="27"/>
      <c r="P32" s="161"/>
      <c r="Q32" s="162"/>
      <c r="R32" s="161"/>
      <c r="S32" s="25"/>
      <c r="T32" s="161"/>
      <c r="U32" s="161"/>
      <c r="V32" s="383"/>
      <c r="W32" s="140">
        <f>Y30*5+Y32*5+Y34*4</f>
        <v>22</v>
      </c>
      <c r="X32" s="95" t="s">
        <v>21</v>
      </c>
      <c r="Y32" s="91">
        <v>2.5</v>
      </c>
      <c r="Z32" s="124">
        <f>W32*9</f>
        <v>198</v>
      </c>
      <c r="AA32" s="67"/>
      <c r="AB32" s="68"/>
      <c r="AC32" s="68"/>
      <c r="AD32" s="68"/>
      <c r="AE32" s="68"/>
      <c r="AF32" s="68"/>
      <c r="AG32" s="67">
        <f>Z32/Z36*100</f>
        <v>28.728961114335462</v>
      </c>
    </row>
    <row r="33" spans="2:33" ht="27.75" customHeight="1">
      <c r="B33" s="364" t="s">
        <v>50</v>
      </c>
      <c r="C33" s="381"/>
      <c r="D33" s="31"/>
      <c r="E33" s="31"/>
      <c r="F33" s="26"/>
      <c r="G33" s="26"/>
      <c r="H33" s="31"/>
      <c r="I33" s="26"/>
      <c r="J33" s="158"/>
      <c r="K33" s="25"/>
      <c r="L33" s="25"/>
      <c r="M33" s="27"/>
      <c r="N33" s="31"/>
      <c r="O33" s="27"/>
      <c r="P33" s="161"/>
      <c r="Q33" s="162"/>
      <c r="R33" s="161"/>
      <c r="S33" s="161"/>
      <c r="T33" s="161"/>
      <c r="U33" s="161"/>
      <c r="V33" s="383"/>
      <c r="W33" s="30" t="s">
        <v>11</v>
      </c>
      <c r="X33" s="95" t="s">
        <v>22</v>
      </c>
      <c r="Y33" s="91">
        <v>0</v>
      </c>
      <c r="Z33" s="124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364"/>
      <c r="C34" s="381"/>
      <c r="D34" s="31"/>
      <c r="E34" s="31"/>
      <c r="F34" s="26"/>
      <c r="G34" s="26"/>
      <c r="H34" s="31"/>
      <c r="I34" s="26"/>
      <c r="J34" s="244"/>
      <c r="K34" s="31"/>
      <c r="L34" s="25"/>
      <c r="M34" s="28"/>
      <c r="N34" s="31"/>
      <c r="O34" s="27"/>
      <c r="P34" s="26"/>
      <c r="Q34" s="31"/>
      <c r="R34" s="26"/>
      <c r="S34" s="161"/>
      <c r="T34" s="162"/>
      <c r="U34" s="161"/>
      <c r="V34" s="383"/>
      <c r="W34" s="140">
        <f>Y29*2+Y30*7+Y31*1+Y34*8</f>
        <v>26.8</v>
      </c>
      <c r="X34" s="127" t="s">
        <v>24</v>
      </c>
      <c r="Y34" s="101">
        <v>0</v>
      </c>
      <c r="Z34" s="65">
        <f>W34*4</f>
        <v>107.2</v>
      </c>
      <c r="AA34" s="67"/>
      <c r="AB34" s="68"/>
      <c r="AC34" s="67"/>
      <c r="AD34" s="67"/>
      <c r="AE34" s="67"/>
      <c r="AF34" s="67"/>
      <c r="AG34" s="67">
        <f>Z34/Z36*100</f>
        <v>15.554265815438189</v>
      </c>
    </row>
    <row r="35" spans="2:33" ht="27.75" customHeight="1">
      <c r="B35" s="32" t="s">
        <v>47</v>
      </c>
      <c r="C35" s="33"/>
      <c r="D35" s="31"/>
      <c r="E35" s="31"/>
      <c r="F35" s="26"/>
      <c r="G35" s="26"/>
      <c r="H35" s="31"/>
      <c r="I35" s="26"/>
      <c r="J35" s="244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383"/>
      <c r="W35" s="30" t="s">
        <v>12</v>
      </c>
      <c r="X35" s="103"/>
      <c r="Y35" s="91"/>
      <c r="Z35" s="124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84"/>
      <c r="W36" s="141">
        <f>Y29*70+Y30*75+Y31*25+Y32*45+Y33*60+Y34*120</f>
        <v>706.5</v>
      </c>
      <c r="X36" s="100"/>
      <c r="Y36" s="91"/>
      <c r="Z36" s="65">
        <f>SUM(Z29:Z35)</f>
        <v>689.2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12</v>
      </c>
      <c r="C37" s="381"/>
      <c r="D37" s="20" t="str">
        <f>'2017年12月總表'!Q31</f>
        <v>桶仔米糕</v>
      </c>
      <c r="E37" s="20" t="s">
        <v>105</v>
      </c>
      <c r="F37" s="20" t="s">
        <v>57</v>
      </c>
      <c r="G37" s="20" t="str">
        <f>'2017年12月總表'!Q32</f>
        <v>香菇雞</v>
      </c>
      <c r="H37" s="20" t="s">
        <v>184</v>
      </c>
      <c r="I37" s="20" t="s">
        <v>31</v>
      </c>
      <c r="J37" s="20" t="str">
        <f>'2017年12月總表'!Q33</f>
        <v>熱狗棒(加)(炸)</v>
      </c>
      <c r="K37" s="20" t="s">
        <v>75</v>
      </c>
      <c r="L37" s="20"/>
      <c r="M37" s="20" t="str">
        <f>'2017年12月總表'!Q34</f>
        <v>洋蔥燴蛋</v>
      </c>
      <c r="N37" s="20" t="s">
        <v>195</v>
      </c>
      <c r="O37" s="20"/>
      <c r="P37" s="20" t="str">
        <f>'2017年12月總表'!Q35</f>
        <v>深色蔬菜</v>
      </c>
      <c r="Q37" s="20" t="s">
        <v>78</v>
      </c>
      <c r="R37" s="20" t="s">
        <v>64</v>
      </c>
      <c r="S37" s="20" t="str">
        <f>'2017年12月總表'!Q36</f>
        <v>香蔥豆腐湯</v>
      </c>
      <c r="T37" s="20" t="s">
        <v>98</v>
      </c>
      <c r="U37" s="20"/>
      <c r="V37" s="382" t="s">
        <v>89</v>
      </c>
      <c r="W37" s="22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24" t="s">
        <v>8</v>
      </c>
      <c r="C38" s="381"/>
      <c r="D38" s="159" t="s">
        <v>188</v>
      </c>
      <c r="E38" s="159"/>
      <c r="F38" s="159">
        <v>15</v>
      </c>
      <c r="G38" s="25" t="s">
        <v>232</v>
      </c>
      <c r="H38" s="161"/>
      <c r="I38" s="161">
        <v>55</v>
      </c>
      <c r="J38" s="161" t="s">
        <v>366</v>
      </c>
      <c r="K38" s="161" t="s">
        <v>164</v>
      </c>
      <c r="L38" s="161" t="s">
        <v>20</v>
      </c>
      <c r="M38" s="25" t="s">
        <v>218</v>
      </c>
      <c r="N38" s="167"/>
      <c r="O38" s="161">
        <v>5</v>
      </c>
      <c r="P38" s="161" t="s">
        <v>144</v>
      </c>
      <c r="Q38" s="161"/>
      <c r="R38" s="161">
        <v>100</v>
      </c>
      <c r="S38" s="161" t="s">
        <v>178</v>
      </c>
      <c r="T38" s="161" t="s">
        <v>162</v>
      </c>
      <c r="U38" s="161">
        <v>10</v>
      </c>
      <c r="V38" s="383"/>
      <c r="W38" s="140">
        <f>Y37*15+Y39*5+Y41*15+Y42*12</f>
        <v>95.5</v>
      </c>
      <c r="X38" s="90" t="s">
        <v>18</v>
      </c>
      <c r="Y38" s="91">
        <v>1.9</v>
      </c>
      <c r="Z38" s="124">
        <f>W38*4</f>
        <v>382</v>
      </c>
      <c r="AA38" s="92"/>
      <c r="AB38" s="68"/>
      <c r="AC38" s="68"/>
      <c r="AD38" s="68"/>
      <c r="AE38" s="68"/>
      <c r="AF38" s="68"/>
      <c r="AG38" s="67">
        <f>Z38/Z44*100</f>
        <v>57.50413969592052</v>
      </c>
    </row>
    <row r="39" spans="2:33" ht="27.75" customHeight="1">
      <c r="B39" s="24">
        <v>22</v>
      </c>
      <c r="C39" s="381"/>
      <c r="D39" s="159" t="s">
        <v>399</v>
      </c>
      <c r="E39" s="159"/>
      <c r="F39" s="159">
        <v>10</v>
      </c>
      <c r="G39" s="161" t="s">
        <v>183</v>
      </c>
      <c r="H39" s="161"/>
      <c r="I39" s="161">
        <v>5</v>
      </c>
      <c r="J39" s="25" t="s">
        <v>20</v>
      </c>
      <c r="K39" s="161"/>
      <c r="L39" s="161" t="s">
        <v>20</v>
      </c>
      <c r="M39" s="25" t="s">
        <v>160</v>
      </c>
      <c r="N39" s="161"/>
      <c r="O39" s="161">
        <v>55</v>
      </c>
      <c r="P39" s="161"/>
      <c r="Q39" s="161"/>
      <c r="R39" s="161"/>
      <c r="S39" s="161"/>
      <c r="T39" s="161"/>
      <c r="U39" s="161"/>
      <c r="V39" s="383"/>
      <c r="W39" s="30" t="s">
        <v>9</v>
      </c>
      <c r="X39" s="95" t="s">
        <v>19</v>
      </c>
      <c r="Y39" s="91">
        <v>2</v>
      </c>
      <c r="Z39" s="124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381"/>
      <c r="D40" s="161" t="s">
        <v>159</v>
      </c>
      <c r="E40" s="161"/>
      <c r="F40" s="161">
        <v>114</v>
      </c>
      <c r="G40" s="167"/>
      <c r="H40" s="161"/>
      <c r="I40" s="161"/>
      <c r="J40" s="161"/>
      <c r="K40" s="161"/>
      <c r="L40" s="161"/>
      <c r="M40" s="25"/>
      <c r="N40" s="161"/>
      <c r="O40" s="161"/>
      <c r="P40" s="161"/>
      <c r="Q40" s="162"/>
      <c r="R40" s="161"/>
      <c r="S40" s="161"/>
      <c r="T40" s="161"/>
      <c r="U40" s="161"/>
      <c r="V40" s="383"/>
      <c r="W40" s="140">
        <f>Y38*5+Y40*5+Y42*4</f>
        <v>19.5</v>
      </c>
      <c r="X40" s="95" t="s">
        <v>21</v>
      </c>
      <c r="Y40" s="91">
        <v>2</v>
      </c>
      <c r="Z40" s="124">
        <f>W40*9</f>
        <v>175.5</v>
      </c>
      <c r="AA40" s="67"/>
      <c r="AB40" s="68"/>
      <c r="AC40" s="68"/>
      <c r="AD40" s="68"/>
      <c r="AE40" s="68"/>
      <c r="AF40" s="68"/>
      <c r="AG40" s="67">
        <f>Z40/Z44*100</f>
        <v>26.418786692759298</v>
      </c>
    </row>
    <row r="41" spans="2:33" ht="27.75" customHeight="1">
      <c r="B41" s="364" t="s">
        <v>51</v>
      </c>
      <c r="C41" s="381"/>
      <c r="D41" s="161" t="s">
        <v>388</v>
      </c>
      <c r="E41" s="161"/>
      <c r="F41" s="161" t="s">
        <v>388</v>
      </c>
      <c r="G41" s="244"/>
      <c r="H41" s="161"/>
      <c r="I41" s="161"/>
      <c r="J41" s="256"/>
      <c r="K41" s="161"/>
      <c r="L41" s="161"/>
      <c r="M41" s="28"/>
      <c r="N41" s="161"/>
      <c r="O41" s="161"/>
      <c r="P41" s="161"/>
      <c r="Q41" s="162"/>
      <c r="R41" s="161"/>
      <c r="S41" s="161"/>
      <c r="T41" s="161"/>
      <c r="U41" s="161"/>
      <c r="V41" s="383"/>
      <c r="W41" s="30" t="s">
        <v>11</v>
      </c>
      <c r="X41" s="95" t="s">
        <v>22</v>
      </c>
      <c r="Y41" s="91">
        <f>AB42</f>
        <v>0</v>
      </c>
      <c r="Z41" s="124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364"/>
      <c r="C42" s="381"/>
      <c r="D42" s="161" t="s">
        <v>388</v>
      </c>
      <c r="E42" s="161"/>
      <c r="F42" s="161" t="s">
        <v>388</v>
      </c>
      <c r="G42" s="161"/>
      <c r="H42" s="162"/>
      <c r="I42" s="161"/>
      <c r="J42" s="161"/>
      <c r="K42" s="162"/>
      <c r="L42" s="161"/>
      <c r="M42" s="25"/>
      <c r="N42" s="162"/>
      <c r="O42" s="161"/>
      <c r="P42" s="161"/>
      <c r="Q42" s="162"/>
      <c r="R42" s="161"/>
      <c r="S42" s="161"/>
      <c r="T42" s="162"/>
      <c r="U42" s="161"/>
      <c r="V42" s="383"/>
      <c r="W42" s="140">
        <f>Y37*2+Y38*7+Y39*1+Y42*8</f>
        <v>26.7</v>
      </c>
      <c r="X42" s="127" t="s">
        <v>24</v>
      </c>
      <c r="Y42" s="101">
        <v>0</v>
      </c>
      <c r="Z42" s="65">
        <f>W42*4</f>
        <v>106.8</v>
      </c>
      <c r="AA42" s="67"/>
      <c r="AB42" s="68"/>
      <c r="AC42" s="67"/>
      <c r="AD42" s="67"/>
      <c r="AE42" s="67"/>
      <c r="AF42" s="67"/>
      <c r="AG42" s="67">
        <f>Z42/Z44*100</f>
        <v>16.077073611320188</v>
      </c>
    </row>
    <row r="43" spans="2:33" ht="27.75" customHeight="1">
      <c r="B43" s="32" t="s">
        <v>47</v>
      </c>
      <c r="C43" s="33"/>
      <c r="D43" s="161"/>
      <c r="E43" s="161"/>
      <c r="F43" s="161"/>
      <c r="G43" s="161"/>
      <c r="H43" s="162"/>
      <c r="I43" s="161"/>
      <c r="J43" s="161"/>
      <c r="K43" s="162"/>
      <c r="L43" s="161"/>
      <c r="M43" s="161"/>
      <c r="N43" s="162"/>
      <c r="O43" s="161"/>
      <c r="P43" s="161"/>
      <c r="Q43" s="162"/>
      <c r="R43" s="161"/>
      <c r="S43" s="161"/>
      <c r="T43" s="162"/>
      <c r="U43" s="161"/>
      <c r="V43" s="383"/>
      <c r="W43" s="30" t="s">
        <v>12</v>
      </c>
      <c r="X43" s="103"/>
      <c r="Y43" s="173"/>
      <c r="Z43" s="124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176" t="s">
        <v>86</v>
      </c>
      <c r="E44" s="177" t="s">
        <v>79</v>
      </c>
      <c r="F44" s="176" t="s">
        <v>86</v>
      </c>
      <c r="G44" s="176"/>
      <c r="H44" s="171"/>
      <c r="I44" s="172"/>
      <c r="J44" s="161"/>
      <c r="K44" s="162"/>
      <c r="L44" s="161"/>
      <c r="M44" s="161"/>
      <c r="N44" s="162"/>
      <c r="O44" s="161"/>
      <c r="P44" s="172"/>
      <c r="Q44" s="171"/>
      <c r="R44" s="172"/>
      <c r="S44" s="172"/>
      <c r="T44" s="171"/>
      <c r="U44" s="172"/>
      <c r="V44" s="384"/>
      <c r="W44" s="142">
        <f>Y37*70+Y38*75+Y39*25+Y40*45+Y41*60+Y42*120</f>
        <v>681.5</v>
      </c>
      <c r="X44" s="115"/>
      <c r="Y44" s="174"/>
      <c r="Z44" s="65">
        <f>SUM(Z37:Z43)</f>
        <v>664.3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100.00000000000001</v>
      </c>
    </row>
    <row r="45" spans="3:26" ht="21.75" customHeight="1">
      <c r="C45" s="2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48"/>
    </row>
    <row r="46" spans="2:25" ht="20.25">
      <c r="B46" s="3"/>
      <c r="D46" s="379"/>
      <c r="E46" s="379"/>
      <c r="F46" s="380"/>
      <c r="G46" s="380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4"/>
  <sheetViews>
    <sheetView zoomScale="60" zoomScaleNormal="60" zoomScalePageLayoutView="0" workbookViewId="0" topLeftCell="A10">
      <selection activeCell="O31" sqref="O31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3" customWidth="1"/>
    <col min="25" max="25" width="6.625" style="126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65" t="s">
        <v>243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1"/>
      <c r="AB1" s="3"/>
    </row>
    <row r="2" spans="2:28" s="2" customFormat="1" ht="16.5" customHeight="1">
      <c r="B2" s="387"/>
      <c r="C2" s="388"/>
      <c r="D2" s="388"/>
      <c r="E2" s="388"/>
      <c r="F2" s="388"/>
      <c r="G2" s="38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8" t="s">
        <v>25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23</v>
      </c>
      <c r="F4" s="14"/>
      <c r="G4" s="14" t="s">
        <v>3</v>
      </c>
      <c r="H4" s="72" t="s">
        <v>23</v>
      </c>
      <c r="I4" s="14"/>
      <c r="J4" s="14" t="s">
        <v>4</v>
      </c>
      <c r="K4" s="72" t="s">
        <v>23</v>
      </c>
      <c r="L4" s="15"/>
      <c r="M4" s="14" t="s">
        <v>4</v>
      </c>
      <c r="N4" s="72" t="s">
        <v>23</v>
      </c>
      <c r="O4" s="14"/>
      <c r="P4" s="14" t="s">
        <v>4</v>
      </c>
      <c r="Q4" s="72" t="s">
        <v>23</v>
      </c>
      <c r="R4" s="14"/>
      <c r="S4" s="16" t="s">
        <v>5</v>
      </c>
      <c r="T4" s="72" t="s">
        <v>23</v>
      </c>
      <c r="U4" s="14"/>
      <c r="V4" s="131" t="s">
        <v>30</v>
      </c>
      <c r="W4" s="17" t="s">
        <v>6</v>
      </c>
      <c r="X4" s="76" t="s">
        <v>13</v>
      </c>
      <c r="Y4" s="77" t="s">
        <v>14</v>
      </c>
      <c r="Z4" s="78" t="s">
        <v>41</v>
      </c>
      <c r="AA4" s="79"/>
      <c r="AB4" s="80"/>
      <c r="AC4" s="81"/>
      <c r="AD4" s="81"/>
      <c r="AE4" s="81"/>
      <c r="AF4" s="81"/>
      <c r="AG4" s="82" t="s">
        <v>42</v>
      </c>
    </row>
    <row r="5" spans="2:33" s="23" customFormat="1" ht="64.5" customHeight="1">
      <c r="B5" s="19">
        <v>12</v>
      </c>
      <c r="C5" s="381"/>
      <c r="D5" s="20" t="str">
        <f>'2017年12月總表'!A40</f>
        <v>香Q白米飯 </v>
      </c>
      <c r="E5" s="20" t="s">
        <v>66</v>
      </c>
      <c r="F5" s="21" t="s">
        <v>40</v>
      </c>
      <c r="G5" s="20" t="str">
        <f>'2017年12月總表'!A41</f>
        <v>法式風味香草雞腿</v>
      </c>
      <c r="H5" s="20" t="s">
        <v>161</v>
      </c>
      <c r="I5" s="21" t="s">
        <v>40</v>
      </c>
      <c r="J5" s="20" t="str">
        <f>'2017年12月總表'!A42</f>
        <v>蝦米白菜滷</v>
      </c>
      <c r="K5" s="20" t="s">
        <v>112</v>
      </c>
      <c r="L5" s="21" t="s">
        <v>40</v>
      </c>
      <c r="M5" s="20" t="str">
        <f>'2017年12月總表'!A43</f>
        <v>絲瓜冬粉</v>
      </c>
      <c r="N5" s="20" t="s">
        <v>184</v>
      </c>
      <c r="O5" s="21" t="s">
        <v>40</v>
      </c>
      <c r="P5" s="20" t="str">
        <f>'2017年12月總表'!A44</f>
        <v>深色蔬菜</v>
      </c>
      <c r="Q5" s="20" t="s">
        <v>78</v>
      </c>
      <c r="R5" s="21" t="s">
        <v>40</v>
      </c>
      <c r="S5" s="20" t="str">
        <f>'2017年12月總表'!A45</f>
        <v>結頭菜湯</v>
      </c>
      <c r="T5" s="20" t="s">
        <v>68</v>
      </c>
      <c r="U5" s="21" t="s">
        <v>40</v>
      </c>
      <c r="V5" s="382"/>
      <c r="W5" s="22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81"/>
      <c r="D6" s="161" t="s">
        <v>159</v>
      </c>
      <c r="E6" s="161"/>
      <c r="F6" s="161">
        <v>114</v>
      </c>
      <c r="G6" s="159" t="s">
        <v>192</v>
      </c>
      <c r="H6" s="161"/>
      <c r="I6" s="159">
        <v>60</v>
      </c>
      <c r="J6" s="25" t="s">
        <v>180</v>
      </c>
      <c r="K6" s="161"/>
      <c r="L6" s="161">
        <v>10</v>
      </c>
      <c r="M6" s="159" t="s">
        <v>225</v>
      </c>
      <c r="N6" s="161"/>
      <c r="O6" s="159">
        <v>60</v>
      </c>
      <c r="P6" s="161" t="s">
        <v>144</v>
      </c>
      <c r="Q6" s="161"/>
      <c r="R6" s="161">
        <v>100</v>
      </c>
      <c r="S6" s="159" t="s">
        <v>390</v>
      </c>
      <c r="T6" s="159"/>
      <c r="U6" s="159">
        <v>10</v>
      </c>
      <c r="V6" s="383"/>
      <c r="W6" s="140">
        <f>Y5*15+Y7*5+Y9*15+Y10*12</f>
        <v>95.5</v>
      </c>
      <c r="X6" s="90" t="s">
        <v>18</v>
      </c>
      <c r="Y6" s="91">
        <v>2</v>
      </c>
      <c r="Z6" s="124">
        <f>W6*4</f>
        <v>382</v>
      </c>
      <c r="AA6" s="92"/>
      <c r="AB6" s="68"/>
      <c r="AC6" s="68"/>
      <c r="AD6" s="68"/>
      <c r="AE6" s="68"/>
      <c r="AF6" s="68"/>
      <c r="AG6" s="67">
        <f>Z6/Z12*100</f>
        <v>53.3072843985487</v>
      </c>
    </row>
    <row r="7" spans="2:33" ht="27.75" customHeight="1">
      <c r="B7" s="24">
        <v>25</v>
      </c>
      <c r="C7" s="381"/>
      <c r="D7" s="161"/>
      <c r="E7" s="161"/>
      <c r="F7" s="161"/>
      <c r="G7" s="159"/>
      <c r="H7" s="161"/>
      <c r="I7" s="159"/>
      <c r="J7" s="159" t="s">
        <v>224</v>
      </c>
      <c r="K7" s="161"/>
      <c r="L7" s="161">
        <v>60</v>
      </c>
      <c r="M7" s="159" t="s">
        <v>185</v>
      </c>
      <c r="N7" s="161"/>
      <c r="O7" s="159">
        <v>10</v>
      </c>
      <c r="P7" s="161"/>
      <c r="Q7" s="161"/>
      <c r="R7" s="161"/>
      <c r="S7" s="159" t="s">
        <v>388</v>
      </c>
      <c r="T7" s="159" t="s">
        <v>388</v>
      </c>
      <c r="U7" s="159" t="s">
        <v>388</v>
      </c>
      <c r="V7" s="383"/>
      <c r="W7" s="30" t="s">
        <v>9</v>
      </c>
      <c r="X7" s="95" t="s">
        <v>19</v>
      </c>
      <c r="Y7" s="91">
        <v>2</v>
      </c>
      <c r="Z7" s="124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81"/>
      <c r="D8" s="161"/>
      <c r="E8" s="161"/>
      <c r="F8" s="161"/>
      <c r="G8" s="161"/>
      <c r="H8" s="162"/>
      <c r="I8" s="161"/>
      <c r="J8" s="161"/>
      <c r="K8" s="159"/>
      <c r="L8" s="161"/>
      <c r="M8" s="159"/>
      <c r="N8" s="161"/>
      <c r="O8" s="159"/>
      <c r="P8" s="161"/>
      <c r="Q8" s="162"/>
      <c r="R8" s="161"/>
      <c r="S8" s="161"/>
      <c r="T8" s="162"/>
      <c r="U8" s="161"/>
      <c r="V8" s="383"/>
      <c r="W8" s="140">
        <f>Y6*5+Y8*5+Y10*4</f>
        <v>25</v>
      </c>
      <c r="X8" s="95" t="s">
        <v>21</v>
      </c>
      <c r="Y8" s="91">
        <v>3</v>
      </c>
      <c r="Z8" s="124">
        <f>W8*9</f>
        <v>225</v>
      </c>
      <c r="AA8" s="67"/>
      <c r="AB8" s="68"/>
      <c r="AC8" s="68"/>
      <c r="AD8" s="68"/>
      <c r="AE8" s="68"/>
      <c r="AF8" s="68"/>
      <c r="AG8" s="67">
        <f>Z8/Z12*100</f>
        <v>31.398269606475022</v>
      </c>
    </row>
    <row r="9" spans="2:33" ht="27.75" customHeight="1">
      <c r="B9" s="364" t="s">
        <v>46</v>
      </c>
      <c r="C9" s="381"/>
      <c r="D9" s="161"/>
      <c r="E9" s="161"/>
      <c r="F9" s="161"/>
      <c r="G9" s="161"/>
      <c r="H9" s="162"/>
      <c r="I9" s="161"/>
      <c r="J9" s="161"/>
      <c r="K9" s="162"/>
      <c r="L9" s="161"/>
      <c r="M9" s="159"/>
      <c r="N9" s="161"/>
      <c r="O9" s="159"/>
      <c r="P9" s="161"/>
      <c r="Q9" s="162"/>
      <c r="R9" s="161"/>
      <c r="S9" s="161"/>
      <c r="T9" s="162"/>
      <c r="U9" s="161"/>
      <c r="V9" s="383"/>
      <c r="W9" s="30" t="s">
        <v>11</v>
      </c>
      <c r="X9" s="95" t="s">
        <v>22</v>
      </c>
      <c r="Y9" s="91">
        <f>AB10</f>
        <v>0</v>
      </c>
      <c r="Z9" s="124"/>
      <c r="AA9" s="67"/>
      <c r="AB9" s="68"/>
      <c r="AC9" s="68"/>
      <c r="AD9" s="68"/>
      <c r="AE9" s="68"/>
      <c r="AF9" s="68"/>
      <c r="AG9" s="67"/>
    </row>
    <row r="10" spans="2:33" ht="27.75" customHeight="1">
      <c r="B10" s="364"/>
      <c r="C10" s="381"/>
      <c r="D10" s="161"/>
      <c r="E10" s="161"/>
      <c r="F10" s="161"/>
      <c r="G10" s="161"/>
      <c r="H10" s="162"/>
      <c r="I10" s="161"/>
      <c r="J10" s="167"/>
      <c r="K10" s="162"/>
      <c r="L10" s="161"/>
      <c r="M10" s="159"/>
      <c r="N10" s="162"/>
      <c r="O10" s="159"/>
      <c r="P10" s="161"/>
      <c r="Q10" s="162"/>
      <c r="R10" s="161"/>
      <c r="S10" s="161"/>
      <c r="T10" s="162"/>
      <c r="U10" s="161"/>
      <c r="V10" s="383"/>
      <c r="W10" s="140">
        <f>Y5*2+Y6*7+Y7*1+Y10*8</f>
        <v>27.4</v>
      </c>
      <c r="X10" s="127" t="s">
        <v>24</v>
      </c>
      <c r="Y10" s="101">
        <v>0</v>
      </c>
      <c r="Z10" s="65">
        <f>W10*4</f>
        <v>109.6</v>
      </c>
      <c r="AA10" s="67"/>
      <c r="AB10" s="68"/>
      <c r="AC10" s="67"/>
      <c r="AD10" s="67"/>
      <c r="AE10" s="67"/>
      <c r="AF10" s="67"/>
      <c r="AG10" s="67">
        <f>Z10/Z12*100</f>
        <v>15.294445994976275</v>
      </c>
    </row>
    <row r="11" spans="2:33" ht="27.75" customHeight="1">
      <c r="B11" s="32" t="s">
        <v>47</v>
      </c>
      <c r="C11" s="33"/>
      <c r="D11" s="161"/>
      <c r="E11" s="162"/>
      <c r="F11" s="161"/>
      <c r="G11" s="161"/>
      <c r="H11" s="162"/>
      <c r="I11" s="161"/>
      <c r="J11" s="161"/>
      <c r="K11" s="162"/>
      <c r="L11" s="161"/>
      <c r="M11" s="159"/>
      <c r="N11" s="162"/>
      <c r="O11" s="159"/>
      <c r="P11" s="161"/>
      <c r="Q11" s="162"/>
      <c r="R11" s="161"/>
      <c r="S11" s="161"/>
      <c r="T11" s="162"/>
      <c r="U11" s="161"/>
      <c r="V11" s="383"/>
      <c r="W11" s="30" t="s">
        <v>12</v>
      </c>
      <c r="X11" s="103"/>
      <c r="Y11" s="91"/>
      <c r="Z11" s="124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384"/>
      <c r="W12" s="141">
        <f>Y5*70+Y6*75+Y7*25+Y8*45+Y9*60+Y10*120</f>
        <v>734</v>
      </c>
      <c r="X12" s="106"/>
      <c r="Y12" s="101"/>
      <c r="Z12" s="65">
        <f>SUM(Z5:Z11)</f>
        <v>716.6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12</v>
      </c>
      <c r="C13" s="381"/>
      <c r="D13" s="20" t="str">
        <f>'2017年12月總表'!E40</f>
        <v>五穀飯</v>
      </c>
      <c r="E13" s="20" t="s">
        <v>100</v>
      </c>
      <c r="F13" s="20"/>
      <c r="G13" s="20" t="str">
        <f>'2017年12月總表'!E41</f>
        <v>冰島鱈魚排(炸)(海)(加)</v>
      </c>
      <c r="H13" s="20" t="s">
        <v>402</v>
      </c>
      <c r="I13" s="20"/>
      <c r="J13" s="20" t="str">
        <f>'2017年12月總表'!E42</f>
        <v>洋蔥豬柳</v>
      </c>
      <c r="K13" s="20" t="s">
        <v>187</v>
      </c>
      <c r="L13" s="20"/>
      <c r="M13" s="20" t="str">
        <f>'2017年12月總表'!E43</f>
        <v>蔥花蛋</v>
      </c>
      <c r="N13" s="20" t="s">
        <v>195</v>
      </c>
      <c r="O13" s="20"/>
      <c r="P13" s="20" t="str">
        <f>'2017年12月總表'!E44</f>
        <v>淺色蔬菜</v>
      </c>
      <c r="Q13" s="20" t="s">
        <v>96</v>
      </c>
      <c r="R13" s="20"/>
      <c r="S13" s="20" t="str">
        <f>'2017年12月總表'!E45</f>
        <v>酸辣湯(豆)</v>
      </c>
      <c r="T13" s="20" t="s">
        <v>184</v>
      </c>
      <c r="U13" s="20"/>
      <c r="V13" s="382" t="s">
        <v>81</v>
      </c>
      <c r="W13" s="22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81"/>
      <c r="D14" s="161" t="s">
        <v>175</v>
      </c>
      <c r="E14" s="161"/>
      <c r="F14" s="161">
        <v>38</v>
      </c>
      <c r="G14" s="159" t="s">
        <v>403</v>
      </c>
      <c r="H14" s="161" t="s">
        <v>404</v>
      </c>
      <c r="I14" s="159">
        <v>60</v>
      </c>
      <c r="J14" s="161" t="s">
        <v>204</v>
      </c>
      <c r="K14" s="25"/>
      <c r="L14" s="161">
        <v>20</v>
      </c>
      <c r="M14" s="161" t="s">
        <v>218</v>
      </c>
      <c r="N14" s="161"/>
      <c r="O14" s="161">
        <v>5</v>
      </c>
      <c r="P14" s="161" t="s">
        <v>141</v>
      </c>
      <c r="Q14" s="161"/>
      <c r="R14" s="161">
        <v>100</v>
      </c>
      <c r="S14" s="159" t="s">
        <v>395</v>
      </c>
      <c r="T14" s="167" t="s">
        <v>119</v>
      </c>
      <c r="U14" s="159">
        <v>10</v>
      </c>
      <c r="V14" s="383"/>
      <c r="W14" s="140">
        <f>Y13*15+Y15*5+Y17*15+Y18*12</f>
        <v>95.5</v>
      </c>
      <c r="X14" s="90" t="s">
        <v>18</v>
      </c>
      <c r="Y14" s="91">
        <v>2</v>
      </c>
      <c r="Z14" s="124">
        <f>W14*4</f>
        <v>382</v>
      </c>
      <c r="AA14" s="92"/>
      <c r="AB14" s="68"/>
      <c r="AC14" s="68"/>
      <c r="AD14" s="68"/>
      <c r="AE14" s="68"/>
      <c r="AF14" s="68"/>
      <c r="AG14" s="67">
        <f>Z14/Z20*100</f>
        <v>56.87909469922573</v>
      </c>
    </row>
    <row r="15" spans="2:33" ht="27.75" customHeight="1">
      <c r="B15" s="24">
        <v>26</v>
      </c>
      <c r="C15" s="381"/>
      <c r="D15" s="161" t="s">
        <v>159</v>
      </c>
      <c r="E15" s="161"/>
      <c r="F15" s="161">
        <v>76</v>
      </c>
      <c r="G15" s="159"/>
      <c r="H15" s="161" t="s">
        <v>405</v>
      </c>
      <c r="I15" s="159"/>
      <c r="J15" s="161" t="s">
        <v>226</v>
      </c>
      <c r="K15" s="161"/>
      <c r="L15" s="161">
        <v>40</v>
      </c>
      <c r="M15" s="161" t="s">
        <v>160</v>
      </c>
      <c r="N15" s="161"/>
      <c r="O15" s="161">
        <v>55</v>
      </c>
      <c r="P15" s="161"/>
      <c r="Q15" s="161"/>
      <c r="R15" s="161"/>
      <c r="S15" s="159" t="s">
        <v>396</v>
      </c>
      <c r="T15" s="159"/>
      <c r="U15" s="159">
        <v>10</v>
      </c>
      <c r="V15" s="383"/>
      <c r="W15" s="30" t="s">
        <v>9</v>
      </c>
      <c r="X15" s="95" t="s">
        <v>19</v>
      </c>
      <c r="Y15" s="91">
        <v>2</v>
      </c>
      <c r="Z15" s="124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81"/>
      <c r="D16" s="162"/>
      <c r="E16" s="162"/>
      <c r="F16" s="161"/>
      <c r="G16" s="161"/>
      <c r="H16" s="162"/>
      <c r="I16" s="161"/>
      <c r="J16" s="161"/>
      <c r="K16" s="161"/>
      <c r="L16" s="161"/>
      <c r="M16" s="161"/>
      <c r="N16" s="162"/>
      <c r="O16" s="161"/>
      <c r="P16" s="161"/>
      <c r="Q16" s="162"/>
      <c r="R16" s="161"/>
      <c r="S16" s="161" t="s">
        <v>397</v>
      </c>
      <c r="T16" s="162"/>
      <c r="U16" s="161">
        <v>10</v>
      </c>
      <c r="V16" s="383"/>
      <c r="W16" s="140">
        <f>Y14*5+Y16*5+Y18*4</f>
        <v>20</v>
      </c>
      <c r="X16" s="95" t="s">
        <v>21</v>
      </c>
      <c r="Y16" s="91">
        <v>2</v>
      </c>
      <c r="Z16" s="124">
        <f>W16*9</f>
        <v>180</v>
      </c>
      <c r="AA16" s="67"/>
      <c r="AB16" s="68"/>
      <c r="AC16" s="68"/>
      <c r="AD16" s="68"/>
      <c r="AE16" s="68"/>
      <c r="AF16" s="68"/>
      <c r="AG16" s="67">
        <f>Z16/Z20*100</f>
        <v>26.801667659321023</v>
      </c>
    </row>
    <row r="17" spans="2:33" ht="27.75" customHeight="1">
      <c r="B17" s="364" t="s">
        <v>48</v>
      </c>
      <c r="C17" s="381"/>
      <c r="D17" s="162"/>
      <c r="E17" s="162"/>
      <c r="F17" s="161"/>
      <c r="G17" s="161"/>
      <c r="H17" s="162"/>
      <c r="I17" s="161"/>
      <c r="J17" s="161"/>
      <c r="K17" s="162"/>
      <c r="L17" s="161"/>
      <c r="M17" s="159"/>
      <c r="N17" s="162"/>
      <c r="O17" s="159"/>
      <c r="P17" s="161"/>
      <c r="Q17" s="162"/>
      <c r="R17" s="161"/>
      <c r="S17" s="161" t="s">
        <v>398</v>
      </c>
      <c r="T17" s="162"/>
      <c r="U17" s="161">
        <v>10</v>
      </c>
      <c r="V17" s="383"/>
      <c r="W17" s="30" t="s">
        <v>11</v>
      </c>
      <c r="X17" s="95" t="s">
        <v>22</v>
      </c>
      <c r="Y17" s="91">
        <f>AB18</f>
        <v>0</v>
      </c>
      <c r="Z17" s="124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364"/>
      <c r="C18" s="381"/>
      <c r="D18" s="162"/>
      <c r="E18" s="162"/>
      <c r="F18" s="161"/>
      <c r="G18" s="161"/>
      <c r="H18" s="162"/>
      <c r="I18" s="161"/>
      <c r="J18" s="161"/>
      <c r="K18" s="162"/>
      <c r="L18" s="161"/>
      <c r="M18" s="159"/>
      <c r="N18" s="162"/>
      <c r="O18" s="159"/>
      <c r="P18" s="161"/>
      <c r="Q18" s="162"/>
      <c r="R18" s="161"/>
      <c r="S18" s="161" t="s">
        <v>119</v>
      </c>
      <c r="T18" s="162"/>
      <c r="U18" s="161"/>
      <c r="V18" s="383"/>
      <c r="W18" s="140">
        <f>Y13*2+Y14*7+Y15*1+Y18*8</f>
        <v>27.4</v>
      </c>
      <c r="X18" s="127" t="s">
        <v>24</v>
      </c>
      <c r="Y18" s="101">
        <v>0</v>
      </c>
      <c r="Z18" s="65">
        <f>W18*4</f>
        <v>109.6</v>
      </c>
      <c r="AA18" s="67"/>
      <c r="AB18" s="68"/>
      <c r="AC18" s="67"/>
      <c r="AD18" s="67"/>
      <c r="AE18" s="67"/>
      <c r="AF18" s="67"/>
      <c r="AG18" s="67">
        <f>Z18/Z20*100</f>
        <v>16.319237641453242</v>
      </c>
    </row>
    <row r="19" spans="2:33" ht="27.75" customHeight="1">
      <c r="B19" s="32"/>
      <c r="C19" s="33"/>
      <c r="D19" s="162"/>
      <c r="E19" s="162"/>
      <c r="F19" s="161"/>
      <c r="G19" s="161"/>
      <c r="H19" s="162"/>
      <c r="I19" s="161"/>
      <c r="J19" s="161"/>
      <c r="K19" s="162"/>
      <c r="L19" s="161"/>
      <c r="M19" s="159"/>
      <c r="N19" s="162"/>
      <c r="O19" s="159"/>
      <c r="P19" s="161"/>
      <c r="Q19" s="162"/>
      <c r="R19" s="161"/>
      <c r="S19" s="161" t="s">
        <v>119</v>
      </c>
      <c r="T19" s="162"/>
      <c r="U19" s="161"/>
      <c r="V19" s="383"/>
      <c r="W19" s="30" t="s">
        <v>12</v>
      </c>
      <c r="X19" s="103"/>
      <c r="Y19" s="91"/>
      <c r="Z19" s="124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62"/>
      <c r="E20" s="162"/>
      <c r="F20" s="161"/>
      <c r="G20" s="161"/>
      <c r="H20" s="162"/>
      <c r="I20" s="161"/>
      <c r="J20" s="161"/>
      <c r="K20" s="162"/>
      <c r="L20" s="161"/>
      <c r="M20" s="159"/>
      <c r="N20" s="162"/>
      <c r="O20" s="159"/>
      <c r="P20" s="161"/>
      <c r="Q20" s="162"/>
      <c r="R20" s="161"/>
      <c r="S20" s="161"/>
      <c r="T20" s="162"/>
      <c r="U20" s="161"/>
      <c r="V20" s="384"/>
      <c r="W20" s="141">
        <f>Y13*70+Y14*75+Y15*25+Y16*45+Y17*60+Y18*120</f>
        <v>689</v>
      </c>
      <c r="X20" s="106"/>
      <c r="Y20" s="101"/>
      <c r="Z20" s="65">
        <f>SUM(Z13:Z19)</f>
        <v>671.6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19">
        <v>12</v>
      </c>
      <c r="C21" s="381"/>
      <c r="D21" s="20" t="str">
        <f>'2017年12月總表'!I40</f>
        <v>香Q白米飯 </v>
      </c>
      <c r="E21" s="20" t="s">
        <v>117</v>
      </c>
      <c r="F21" s="20"/>
      <c r="G21" s="20" t="str">
        <f>'2017年12月總表'!I41</f>
        <v>匈牙利風味豬排</v>
      </c>
      <c r="H21" s="20" t="s">
        <v>161</v>
      </c>
      <c r="I21" s="20"/>
      <c r="J21" s="20" t="str">
        <f>'2017年12月總表'!I42</f>
        <v>四寶肉燥</v>
      </c>
      <c r="K21" s="20" t="s">
        <v>177</v>
      </c>
      <c r="L21" s="20"/>
      <c r="M21" s="20" t="str">
        <f>'2017年12月總表'!I43</f>
        <v>玉米蒸蛋</v>
      </c>
      <c r="N21" s="20" t="s">
        <v>196</v>
      </c>
      <c r="O21" s="20"/>
      <c r="P21" s="20" t="str">
        <f>'2017年12月總表'!I44</f>
        <v>深色蔬菜</v>
      </c>
      <c r="Q21" s="20" t="s">
        <v>78</v>
      </c>
      <c r="R21" s="20"/>
      <c r="S21" s="20" t="str">
        <f>'2017年12月總表'!I45</f>
        <v>味噌豆腐湯(豆)</v>
      </c>
      <c r="T21" s="20" t="s">
        <v>68</v>
      </c>
      <c r="U21" s="20"/>
      <c r="V21" s="382" t="s">
        <v>90</v>
      </c>
      <c r="W21" s="22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38" customFormat="1" ht="27.75" customHeight="1">
      <c r="B22" s="24" t="s">
        <v>8</v>
      </c>
      <c r="C22" s="381"/>
      <c r="D22" s="249" t="s">
        <v>159</v>
      </c>
      <c r="E22" s="249"/>
      <c r="F22" s="249">
        <v>114</v>
      </c>
      <c r="G22" s="250" t="s">
        <v>169</v>
      </c>
      <c r="H22" s="250"/>
      <c r="I22" s="250">
        <v>60</v>
      </c>
      <c r="J22" s="25" t="s">
        <v>229</v>
      </c>
      <c r="K22" s="250"/>
      <c r="L22" s="250">
        <v>50</v>
      </c>
      <c r="M22" s="250" t="s">
        <v>166</v>
      </c>
      <c r="N22" s="250"/>
      <c r="O22" s="250">
        <v>40</v>
      </c>
      <c r="P22" s="250" t="s">
        <v>144</v>
      </c>
      <c r="Q22" s="250"/>
      <c r="R22" s="250">
        <v>100</v>
      </c>
      <c r="S22" s="250" t="s">
        <v>178</v>
      </c>
      <c r="T22" s="250" t="s">
        <v>162</v>
      </c>
      <c r="U22" s="250">
        <v>10</v>
      </c>
      <c r="V22" s="383"/>
      <c r="W22" s="140">
        <f>Y21*15+Y23*5+Y25*15+Y26*12</f>
        <v>95.5</v>
      </c>
      <c r="X22" s="90" t="s">
        <v>18</v>
      </c>
      <c r="Y22" s="91">
        <v>2</v>
      </c>
      <c r="Z22" s="124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57.2627791935242</v>
      </c>
    </row>
    <row r="23" spans="2:33" s="38" customFormat="1" ht="27.75" customHeight="1">
      <c r="B23" s="24">
        <v>27</v>
      </c>
      <c r="C23" s="381"/>
      <c r="D23" s="249"/>
      <c r="E23" s="249"/>
      <c r="F23" s="249"/>
      <c r="G23" s="250"/>
      <c r="H23" s="250"/>
      <c r="I23" s="250"/>
      <c r="J23" s="250" t="s">
        <v>210</v>
      </c>
      <c r="K23" s="251"/>
      <c r="L23" s="250">
        <v>10</v>
      </c>
      <c r="M23" s="250" t="s">
        <v>160</v>
      </c>
      <c r="N23" s="250"/>
      <c r="O23" s="250">
        <v>20</v>
      </c>
      <c r="P23" s="250"/>
      <c r="Q23" s="250"/>
      <c r="R23" s="250"/>
      <c r="S23" s="250" t="s">
        <v>212</v>
      </c>
      <c r="T23" s="250"/>
      <c r="U23" s="250">
        <v>10</v>
      </c>
      <c r="V23" s="383"/>
      <c r="W23" s="30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381"/>
      <c r="D24" s="249"/>
      <c r="E24" s="249"/>
      <c r="F24" s="249"/>
      <c r="G24" s="250"/>
      <c r="H24" s="251"/>
      <c r="I24" s="250"/>
      <c r="J24" s="250"/>
      <c r="K24" s="251"/>
      <c r="L24" s="250"/>
      <c r="M24" s="250"/>
      <c r="N24" s="251"/>
      <c r="O24" s="250"/>
      <c r="P24" s="250"/>
      <c r="Q24" s="251"/>
      <c r="R24" s="250"/>
      <c r="S24" s="250"/>
      <c r="T24" s="251"/>
      <c r="U24" s="250"/>
      <c r="V24" s="383"/>
      <c r="W24" s="140">
        <f>Y22*5+Y24*5+Y26*4</f>
        <v>19.5</v>
      </c>
      <c r="X24" s="95" t="s">
        <v>21</v>
      </c>
      <c r="Y24" s="91">
        <v>1.9</v>
      </c>
      <c r="Z24" s="124">
        <f>W24*9</f>
        <v>175.5</v>
      </c>
      <c r="AA24" s="67"/>
      <c r="AB24" s="68"/>
      <c r="AC24" s="68"/>
      <c r="AD24" s="68"/>
      <c r="AE24" s="68"/>
      <c r="AF24" s="68"/>
      <c r="AG24" s="67">
        <f>Z24/Z28*100</f>
        <v>26.30789986508769</v>
      </c>
    </row>
    <row r="25" spans="2:33" s="38" customFormat="1" ht="27.75" customHeight="1">
      <c r="B25" s="364" t="s">
        <v>49</v>
      </c>
      <c r="C25" s="381"/>
      <c r="D25" s="249"/>
      <c r="E25" s="252"/>
      <c r="F25" s="249"/>
      <c r="G25" s="250"/>
      <c r="H25" s="251"/>
      <c r="I25" s="250"/>
      <c r="J25" s="256"/>
      <c r="K25" s="251"/>
      <c r="L25" s="250"/>
      <c r="M25" s="250"/>
      <c r="N25" s="251"/>
      <c r="O25" s="250"/>
      <c r="P25" s="250"/>
      <c r="Q25" s="251"/>
      <c r="R25" s="250"/>
      <c r="S25" s="250"/>
      <c r="T25" s="251"/>
      <c r="U25" s="250"/>
      <c r="V25" s="383"/>
      <c r="W25" s="30" t="s">
        <v>11</v>
      </c>
      <c r="X25" s="95" t="s">
        <v>22</v>
      </c>
      <c r="Y25" s="185"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364"/>
      <c r="C26" s="381"/>
      <c r="D26" s="251"/>
      <c r="E26" s="251"/>
      <c r="F26" s="250"/>
      <c r="G26" s="253"/>
      <c r="H26" s="251"/>
      <c r="I26" s="250"/>
      <c r="J26" s="254"/>
      <c r="K26" s="251"/>
      <c r="L26" s="250"/>
      <c r="M26" s="250"/>
      <c r="N26" s="250"/>
      <c r="O26" s="250"/>
      <c r="P26" s="250"/>
      <c r="Q26" s="251"/>
      <c r="R26" s="250"/>
      <c r="S26" s="249"/>
      <c r="T26" s="251"/>
      <c r="U26" s="250"/>
      <c r="V26" s="383"/>
      <c r="W26" s="140">
        <f>Y21*2+Y22*7+Y23*1+Y26*8</f>
        <v>27.4</v>
      </c>
      <c r="X26" s="127" t="s">
        <v>24</v>
      </c>
      <c r="Y26" s="101">
        <v>0</v>
      </c>
      <c r="Z26" s="65">
        <f>W26*4</f>
        <v>109.6</v>
      </c>
      <c r="AA26" s="67"/>
      <c r="AB26" s="68"/>
      <c r="AC26" s="67"/>
      <c r="AD26" s="67"/>
      <c r="AE26" s="67"/>
      <c r="AF26" s="67"/>
      <c r="AG26" s="67">
        <f>Z26/Z28*100</f>
        <v>16.429320941388095</v>
      </c>
    </row>
    <row r="27" spans="2:33" s="38" customFormat="1" ht="27.75" customHeight="1">
      <c r="B27" s="32"/>
      <c r="C27" s="40"/>
      <c r="D27" s="251"/>
      <c r="E27" s="251"/>
      <c r="F27" s="250"/>
      <c r="G27" s="250"/>
      <c r="H27" s="251"/>
      <c r="I27" s="250"/>
      <c r="J27" s="250"/>
      <c r="K27" s="251"/>
      <c r="L27" s="250"/>
      <c r="M27" s="250"/>
      <c r="N27" s="251"/>
      <c r="O27" s="250"/>
      <c r="P27" s="250"/>
      <c r="Q27" s="251"/>
      <c r="R27" s="250"/>
      <c r="S27" s="250"/>
      <c r="T27" s="251"/>
      <c r="U27" s="250"/>
      <c r="V27" s="383"/>
      <c r="W27" s="30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44"/>
      <c r="E28" s="44"/>
      <c r="F28" s="45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84"/>
      <c r="W28" s="141">
        <f>Y21*70+Y22*75+Y23*25+Y24*45+Y25*60+Y26*120</f>
        <v>684.5</v>
      </c>
      <c r="X28" s="106"/>
      <c r="Y28" s="91"/>
      <c r="Z28" s="65">
        <f>SUM(Z21:Z27)</f>
        <v>667.1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99.99999999999999</v>
      </c>
    </row>
    <row r="29" spans="2:33" s="23" customFormat="1" ht="27.75" customHeight="1">
      <c r="B29" s="19">
        <v>12</v>
      </c>
      <c r="C29" s="381"/>
      <c r="D29" s="20" t="str">
        <f>'2017年12月總表'!M40</f>
        <v>地瓜飯</v>
      </c>
      <c r="E29" s="20" t="s">
        <v>100</v>
      </c>
      <c r="F29" s="20"/>
      <c r="G29" s="20" t="str">
        <f>'2017年12月總表'!M41</f>
        <v>義式燉肉丁</v>
      </c>
      <c r="H29" s="20" t="s">
        <v>99</v>
      </c>
      <c r="I29" s="20"/>
      <c r="J29" s="20" t="str">
        <f>'2017年12月總表'!M42</f>
        <v>滷燴珍菇</v>
      </c>
      <c r="K29" s="20" t="s">
        <v>116</v>
      </c>
      <c r="L29" s="20"/>
      <c r="M29" s="20" t="str">
        <f>'2017年12月總表'!M43</f>
        <v>沙茶甜不辣(加)</v>
      </c>
      <c r="N29" s="20" t="s">
        <v>410</v>
      </c>
      <c r="O29" s="20"/>
      <c r="P29" s="20" t="str">
        <f>'2017年12月總表'!M44</f>
        <v>淺色蔬菜</v>
      </c>
      <c r="Q29" s="20" t="s">
        <v>96</v>
      </c>
      <c r="R29" s="20"/>
      <c r="S29" s="20" t="str">
        <f>'2017年12月總表'!M45</f>
        <v>玉米濃湯(芡)</v>
      </c>
      <c r="T29" s="20" t="s">
        <v>98</v>
      </c>
      <c r="U29" s="20"/>
      <c r="V29" s="382"/>
      <c r="W29" s="22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24" t="s">
        <v>8</v>
      </c>
      <c r="C30" s="381"/>
      <c r="D30" s="26" t="s">
        <v>182</v>
      </c>
      <c r="E30" s="26"/>
      <c r="F30" s="26">
        <v>38</v>
      </c>
      <c r="G30" s="161" t="s">
        <v>205</v>
      </c>
      <c r="H30" s="161"/>
      <c r="I30" s="161">
        <v>60</v>
      </c>
      <c r="J30" s="25" t="s">
        <v>168</v>
      </c>
      <c r="K30" s="161"/>
      <c r="L30" s="161">
        <v>10</v>
      </c>
      <c r="M30" s="28" t="s">
        <v>409</v>
      </c>
      <c r="N30" s="25" t="s">
        <v>164</v>
      </c>
      <c r="O30" s="28">
        <v>60</v>
      </c>
      <c r="P30" s="161" t="s">
        <v>141</v>
      </c>
      <c r="Q30" s="161"/>
      <c r="R30" s="161">
        <v>100</v>
      </c>
      <c r="S30" s="161" t="s">
        <v>166</v>
      </c>
      <c r="T30" s="161"/>
      <c r="U30" s="161">
        <v>10</v>
      </c>
      <c r="V30" s="383"/>
      <c r="W30" s="140">
        <f>Y29*15+Y31*5+Y33*15+Y34*12</f>
        <v>95.5</v>
      </c>
      <c r="X30" s="90" t="s">
        <v>18</v>
      </c>
      <c r="Y30" s="91">
        <v>2</v>
      </c>
      <c r="Z30" s="124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55.035297507563754</v>
      </c>
    </row>
    <row r="31" spans="2:33" ht="27.75" customHeight="1">
      <c r="B31" s="24">
        <v>28</v>
      </c>
      <c r="C31" s="381"/>
      <c r="D31" s="26" t="s">
        <v>159</v>
      </c>
      <c r="E31" s="26"/>
      <c r="F31" s="26">
        <v>76</v>
      </c>
      <c r="G31" s="161"/>
      <c r="H31" s="161"/>
      <c r="I31" s="161"/>
      <c r="J31" s="25" t="s">
        <v>183</v>
      </c>
      <c r="K31" s="161"/>
      <c r="L31" s="161">
        <v>5</v>
      </c>
      <c r="M31" s="28"/>
      <c r="N31" s="25"/>
      <c r="O31" s="28"/>
      <c r="P31" s="159"/>
      <c r="Q31" s="160"/>
      <c r="R31" s="159"/>
      <c r="S31" s="25" t="s">
        <v>168</v>
      </c>
      <c r="T31" s="161"/>
      <c r="U31" s="161">
        <v>10</v>
      </c>
      <c r="V31" s="383"/>
      <c r="W31" s="30" t="s">
        <v>9</v>
      </c>
      <c r="X31" s="95" t="s">
        <v>19</v>
      </c>
      <c r="Y31" s="91">
        <v>2</v>
      </c>
      <c r="Z31" s="124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381"/>
      <c r="D32" s="31"/>
      <c r="E32" s="31"/>
      <c r="F32" s="26"/>
      <c r="G32" s="161"/>
      <c r="H32" s="162"/>
      <c r="I32" s="161"/>
      <c r="J32" s="28" t="s">
        <v>163</v>
      </c>
      <c r="K32" s="162"/>
      <c r="L32" s="159">
        <v>30</v>
      </c>
      <c r="M32" s="28"/>
      <c r="N32" s="31"/>
      <c r="O32" s="28"/>
      <c r="P32" s="159"/>
      <c r="Q32" s="160"/>
      <c r="R32" s="159"/>
      <c r="S32" s="161" t="s">
        <v>167</v>
      </c>
      <c r="T32" s="161"/>
      <c r="U32" s="161">
        <v>10</v>
      </c>
      <c r="V32" s="383"/>
      <c r="W32" s="140">
        <f>Y30*5+Y32*5+Y34*4</f>
        <v>22.5</v>
      </c>
      <c r="X32" s="95" t="s">
        <v>21</v>
      </c>
      <c r="Y32" s="91">
        <v>2.5</v>
      </c>
      <c r="Z32" s="124">
        <f>W32*9</f>
        <v>202.5</v>
      </c>
      <c r="AA32" s="67"/>
      <c r="AB32" s="68"/>
      <c r="AC32" s="68"/>
      <c r="AD32" s="68"/>
      <c r="AE32" s="68"/>
      <c r="AF32" s="68"/>
      <c r="AG32" s="67">
        <f>Z32/Z36*100</f>
        <v>29.174470537386544</v>
      </c>
    </row>
    <row r="33" spans="2:33" ht="27.75" customHeight="1">
      <c r="B33" s="364" t="s">
        <v>50</v>
      </c>
      <c r="C33" s="381"/>
      <c r="D33" s="162"/>
      <c r="E33" s="162"/>
      <c r="F33" s="161"/>
      <c r="G33" s="161"/>
      <c r="H33" s="162"/>
      <c r="I33" s="161"/>
      <c r="J33" s="25" t="s">
        <v>221</v>
      </c>
      <c r="K33" s="161" t="s">
        <v>162</v>
      </c>
      <c r="L33" s="161">
        <v>10</v>
      </c>
      <c r="M33" s="159"/>
      <c r="N33" s="162"/>
      <c r="O33" s="159"/>
      <c r="P33" s="161"/>
      <c r="Q33" s="162"/>
      <c r="R33" s="161"/>
      <c r="S33" s="161"/>
      <c r="T33" s="161"/>
      <c r="U33" s="161"/>
      <c r="V33" s="383"/>
      <c r="W33" s="30" t="s">
        <v>11</v>
      </c>
      <c r="X33" s="95" t="s">
        <v>22</v>
      </c>
      <c r="Y33" s="91">
        <v>0</v>
      </c>
      <c r="Z33" s="124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364"/>
      <c r="C34" s="381"/>
      <c r="D34" s="162"/>
      <c r="E34" s="162"/>
      <c r="F34" s="161"/>
      <c r="G34" s="161"/>
      <c r="H34" s="162"/>
      <c r="I34" s="161"/>
      <c r="J34" s="28"/>
      <c r="K34" s="162"/>
      <c r="L34" s="161"/>
      <c r="M34" s="159"/>
      <c r="N34" s="162"/>
      <c r="O34" s="159"/>
      <c r="P34" s="161"/>
      <c r="Q34" s="162"/>
      <c r="R34" s="161"/>
      <c r="S34" s="161"/>
      <c r="T34" s="162"/>
      <c r="U34" s="161"/>
      <c r="V34" s="383"/>
      <c r="W34" s="140">
        <f>Y29*2+Y30*7+Y31*1+Y34*8</f>
        <v>27.4</v>
      </c>
      <c r="X34" s="127" t="s">
        <v>24</v>
      </c>
      <c r="Y34" s="101">
        <v>0</v>
      </c>
      <c r="Z34" s="65">
        <f>W34*4</f>
        <v>109.6</v>
      </c>
      <c r="AA34" s="67"/>
      <c r="AB34" s="68"/>
      <c r="AC34" s="67"/>
      <c r="AD34" s="67"/>
      <c r="AE34" s="67"/>
      <c r="AF34" s="67"/>
      <c r="AG34" s="67">
        <f>Z34/Z36*100</f>
        <v>15.790231955049702</v>
      </c>
    </row>
    <row r="35" spans="2:33" ht="27.75" customHeight="1">
      <c r="B35" s="32"/>
      <c r="C35" s="33"/>
      <c r="D35" s="162"/>
      <c r="E35" s="162"/>
      <c r="F35" s="161"/>
      <c r="G35" s="161"/>
      <c r="H35" s="162"/>
      <c r="I35" s="161"/>
      <c r="J35" s="25"/>
      <c r="K35" s="162"/>
      <c r="L35" s="161"/>
      <c r="M35" s="159"/>
      <c r="N35" s="162"/>
      <c r="O35" s="159"/>
      <c r="P35" s="161"/>
      <c r="Q35" s="162"/>
      <c r="R35" s="161"/>
      <c r="S35" s="161"/>
      <c r="T35" s="161"/>
      <c r="U35" s="161"/>
      <c r="V35" s="383"/>
      <c r="W35" s="30" t="s">
        <v>12</v>
      </c>
      <c r="X35" s="103"/>
      <c r="Y35" s="91"/>
      <c r="Z35" s="124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162"/>
      <c r="E36" s="162"/>
      <c r="F36" s="161"/>
      <c r="G36" s="161"/>
      <c r="H36" s="162"/>
      <c r="I36" s="161"/>
      <c r="J36" s="25"/>
      <c r="K36" s="162"/>
      <c r="L36" s="161"/>
      <c r="M36" s="161"/>
      <c r="N36" s="162"/>
      <c r="O36" s="161"/>
      <c r="P36" s="161"/>
      <c r="Q36" s="162"/>
      <c r="R36" s="161"/>
      <c r="S36" s="161"/>
      <c r="T36" s="162"/>
      <c r="U36" s="161"/>
      <c r="V36" s="384"/>
      <c r="W36" s="141">
        <f>Y29*70+Y30*75+Y31*25+Y32*45+Y33*60+Y34*120</f>
        <v>711.5</v>
      </c>
      <c r="X36" s="106"/>
      <c r="Y36" s="91"/>
      <c r="Z36" s="65">
        <f>SUM(Z29:Z35)</f>
        <v>694.1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12</v>
      </c>
      <c r="C37" s="381"/>
      <c r="D37" s="20" t="str">
        <f>'2017年12月總表'!Q40</f>
        <v>什錦炒飯</v>
      </c>
      <c r="E37" s="20" t="s">
        <v>105</v>
      </c>
      <c r="F37" s="20"/>
      <c r="G37" s="20" t="str">
        <f>'2017年12月總表'!Q41</f>
        <v>卡拉雞腿堡(炸)</v>
      </c>
      <c r="H37" s="20" t="s">
        <v>233</v>
      </c>
      <c r="I37" s="20"/>
      <c r="J37" s="20" t="str">
        <f>'2017年12月總表'!Q42</f>
        <v>咖哩雞</v>
      </c>
      <c r="K37" s="20" t="s">
        <v>98</v>
      </c>
      <c r="L37" s="20"/>
      <c r="M37" s="20" t="str">
        <f>'2017年12月總表'!Q43</f>
        <v>銀絲卷(冷)</v>
      </c>
      <c r="N37" s="20" t="s">
        <v>15</v>
      </c>
      <c r="O37" s="20"/>
      <c r="P37" s="20" t="str">
        <f>'2017年12月總表'!Q44</f>
        <v>深色蔬菜</v>
      </c>
      <c r="Q37" s="20" t="s">
        <v>96</v>
      </c>
      <c r="R37" s="20"/>
      <c r="S37" s="20" t="str">
        <f>'2017年12月總表'!Q45</f>
        <v>芹香蘿蔔湯</v>
      </c>
      <c r="T37" s="20" t="s">
        <v>106</v>
      </c>
      <c r="U37" s="20"/>
      <c r="V37" s="382"/>
      <c r="W37" s="22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24" t="s">
        <v>8</v>
      </c>
      <c r="C38" s="381"/>
      <c r="D38" s="159" t="s">
        <v>188</v>
      </c>
      <c r="E38" s="159"/>
      <c r="F38" s="159">
        <v>10</v>
      </c>
      <c r="G38" s="161" t="s">
        <v>169</v>
      </c>
      <c r="H38" s="161"/>
      <c r="I38" s="161">
        <v>60</v>
      </c>
      <c r="J38" s="260" t="s">
        <v>167</v>
      </c>
      <c r="K38" s="260"/>
      <c r="L38" s="260">
        <v>20</v>
      </c>
      <c r="M38" s="25" t="s">
        <v>383</v>
      </c>
      <c r="N38" s="161" t="s">
        <v>371</v>
      </c>
      <c r="O38" s="161">
        <v>30</v>
      </c>
      <c r="P38" s="26" t="s">
        <v>83</v>
      </c>
      <c r="Q38" s="26"/>
      <c r="R38" s="26">
        <v>100</v>
      </c>
      <c r="S38" s="25" t="s">
        <v>201</v>
      </c>
      <c r="T38" s="161"/>
      <c r="U38" s="161">
        <v>5</v>
      </c>
      <c r="V38" s="383"/>
      <c r="W38" s="140">
        <f>Y37*15+Y39*5+Y41*15+Y42*12</f>
        <v>95.5</v>
      </c>
      <c r="X38" s="90" t="s">
        <v>18</v>
      </c>
      <c r="Y38" s="91">
        <v>2</v>
      </c>
      <c r="Z38" s="124">
        <f>W38*4</f>
        <v>382</v>
      </c>
      <c r="AA38" s="92"/>
      <c r="AB38" s="68"/>
      <c r="AC38" s="68"/>
      <c r="AD38" s="68"/>
      <c r="AE38" s="68"/>
      <c r="AF38" s="68"/>
      <c r="AG38" s="67">
        <f>Z38/Z44*100</f>
        <v>55.035297507563754</v>
      </c>
    </row>
    <row r="39" spans="2:33" ht="27.75" customHeight="1">
      <c r="B39" s="24">
        <v>29</v>
      </c>
      <c r="C39" s="381"/>
      <c r="D39" s="159" t="s">
        <v>160</v>
      </c>
      <c r="E39" s="159"/>
      <c r="F39" s="159">
        <v>10</v>
      </c>
      <c r="G39" s="161"/>
      <c r="H39" s="161"/>
      <c r="I39" s="161"/>
      <c r="J39" s="260" t="s">
        <v>168</v>
      </c>
      <c r="K39" s="261"/>
      <c r="L39" s="260">
        <v>10</v>
      </c>
      <c r="M39" s="161" t="s">
        <v>20</v>
      </c>
      <c r="N39" s="161"/>
      <c r="O39" s="161" t="s">
        <v>20</v>
      </c>
      <c r="P39" s="27"/>
      <c r="Q39" s="99"/>
      <c r="R39" s="27"/>
      <c r="S39" s="25" t="s">
        <v>189</v>
      </c>
      <c r="T39" s="161"/>
      <c r="U39" s="161">
        <v>10</v>
      </c>
      <c r="V39" s="383"/>
      <c r="W39" s="30" t="s">
        <v>9</v>
      </c>
      <c r="X39" s="95" t="s">
        <v>19</v>
      </c>
      <c r="Y39" s="91">
        <v>2</v>
      </c>
      <c r="Z39" s="124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381"/>
      <c r="D40" s="159" t="s">
        <v>159</v>
      </c>
      <c r="E40" s="159"/>
      <c r="F40" s="159">
        <v>114</v>
      </c>
      <c r="G40" s="161"/>
      <c r="H40" s="161"/>
      <c r="I40" s="161"/>
      <c r="J40" s="260" t="s">
        <v>204</v>
      </c>
      <c r="K40" s="260"/>
      <c r="L40" s="260">
        <v>20</v>
      </c>
      <c r="M40" s="161"/>
      <c r="N40" s="161"/>
      <c r="O40" s="161"/>
      <c r="P40" s="27"/>
      <c r="Q40" s="99"/>
      <c r="R40" s="27"/>
      <c r="S40" s="161"/>
      <c r="T40" s="161"/>
      <c r="U40" s="161"/>
      <c r="V40" s="383"/>
      <c r="W40" s="140">
        <f>Y38*5+Y40*5+Y42*4</f>
        <v>22.5</v>
      </c>
      <c r="X40" s="95" t="s">
        <v>21</v>
      </c>
      <c r="Y40" s="91">
        <v>2.5</v>
      </c>
      <c r="Z40" s="124">
        <f>W40*9</f>
        <v>202.5</v>
      </c>
      <c r="AA40" s="67"/>
      <c r="AB40" s="68"/>
      <c r="AC40" s="68"/>
      <c r="AD40" s="68"/>
      <c r="AE40" s="68"/>
      <c r="AF40" s="68"/>
      <c r="AG40" s="67">
        <f>Z40/Z44*100</f>
        <v>29.174470537386544</v>
      </c>
    </row>
    <row r="41" spans="2:33" ht="27.75" customHeight="1">
      <c r="B41" s="364" t="s">
        <v>110</v>
      </c>
      <c r="C41" s="381"/>
      <c r="D41" s="159"/>
      <c r="E41" s="160"/>
      <c r="F41" s="159"/>
      <c r="G41" s="161"/>
      <c r="H41" s="161"/>
      <c r="I41" s="161"/>
      <c r="J41" s="260" t="s">
        <v>20</v>
      </c>
      <c r="K41" s="260"/>
      <c r="L41" s="260" t="s">
        <v>20</v>
      </c>
      <c r="M41" s="161"/>
      <c r="N41" s="161"/>
      <c r="O41" s="161"/>
      <c r="P41" s="161"/>
      <c r="Q41" s="161"/>
      <c r="R41" s="161"/>
      <c r="S41" s="161"/>
      <c r="T41" s="161"/>
      <c r="U41" s="161"/>
      <c r="V41" s="383"/>
      <c r="W41" s="30" t="s">
        <v>11</v>
      </c>
      <c r="X41" s="95" t="s">
        <v>22</v>
      </c>
      <c r="Y41" s="91">
        <f>AB42</f>
        <v>0</v>
      </c>
      <c r="Z41" s="124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364"/>
      <c r="C42" s="381"/>
      <c r="D42" s="159"/>
      <c r="E42" s="162"/>
      <c r="F42" s="161"/>
      <c r="G42" s="161"/>
      <c r="H42" s="162"/>
      <c r="I42" s="161"/>
      <c r="J42" s="260"/>
      <c r="K42" s="261"/>
      <c r="L42" s="260"/>
      <c r="M42" s="161"/>
      <c r="N42" s="162"/>
      <c r="O42" s="161"/>
      <c r="P42" s="161"/>
      <c r="Q42" s="162"/>
      <c r="R42" s="161"/>
      <c r="S42" s="161"/>
      <c r="T42" s="162"/>
      <c r="U42" s="161"/>
      <c r="V42" s="383"/>
      <c r="W42" s="140">
        <f>Y37*2+Y38*7+Y39*1+Y42*8</f>
        <v>27.4</v>
      </c>
      <c r="X42" s="127" t="s">
        <v>24</v>
      </c>
      <c r="Y42" s="101">
        <v>0</v>
      </c>
      <c r="Z42" s="65">
        <f>W42*4</f>
        <v>109.6</v>
      </c>
      <c r="AA42" s="67"/>
      <c r="AB42" s="68"/>
      <c r="AC42" s="67"/>
      <c r="AD42" s="67"/>
      <c r="AE42" s="67"/>
      <c r="AF42" s="67"/>
      <c r="AG42" s="67">
        <f>Z42/Z44*100</f>
        <v>15.790231955049702</v>
      </c>
    </row>
    <row r="43" spans="2:33" ht="27.75" customHeight="1">
      <c r="B43" s="248" t="s">
        <v>158</v>
      </c>
      <c r="C43" s="33"/>
      <c r="D43" s="162"/>
      <c r="E43" s="162"/>
      <c r="F43" s="161"/>
      <c r="G43" s="161"/>
      <c r="H43" s="162"/>
      <c r="I43" s="161"/>
      <c r="J43" s="161"/>
      <c r="K43" s="162"/>
      <c r="L43" s="161"/>
      <c r="M43" s="161"/>
      <c r="N43" s="162"/>
      <c r="O43" s="161"/>
      <c r="P43" s="161"/>
      <c r="Q43" s="162"/>
      <c r="R43" s="161"/>
      <c r="S43" s="161"/>
      <c r="T43" s="162"/>
      <c r="U43" s="161"/>
      <c r="V43" s="383"/>
      <c r="W43" s="30" t="s">
        <v>12</v>
      </c>
      <c r="X43" s="103"/>
      <c r="Y43" s="173"/>
      <c r="Z43" s="124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384"/>
      <c r="W44" s="142">
        <f>Y37*70+Y38*75+Y39*25+Y40*45+Y41*60+Y42*120</f>
        <v>711.5</v>
      </c>
      <c r="X44" s="115"/>
      <c r="Y44" s="174"/>
      <c r="Z44" s="65">
        <f>SUM(Z37:Z43)</f>
        <v>694.1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</sheetData>
  <sheetProtection/>
  <mergeCells count="17">
    <mergeCell ref="C37:C42"/>
    <mergeCell ref="V37:V44"/>
    <mergeCell ref="B41:B42"/>
    <mergeCell ref="B33:B34"/>
    <mergeCell ref="C21:C26"/>
    <mergeCell ref="V21:V28"/>
    <mergeCell ref="B25:B26"/>
    <mergeCell ref="C29:C34"/>
    <mergeCell ref="V29:V36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E14"/>
    </sheetView>
  </sheetViews>
  <sheetFormatPr defaultColWidth="9.00390625" defaultRowHeight="16.5"/>
  <cols>
    <col min="1" max="1" width="9.50390625" style="0" bestFit="1" customWidth="1"/>
  </cols>
  <sheetData>
    <row r="1" spans="1:2" ht="16.5">
      <c r="A1" s="156" t="s">
        <v>20</v>
      </c>
      <c r="B1" t="s">
        <v>74</v>
      </c>
    </row>
    <row r="2" ht="16.5">
      <c r="A2" s="156"/>
    </row>
    <row r="3" ht="16.5">
      <c r="A3" s="156"/>
    </row>
    <row r="4" ht="16.5">
      <c r="A4" s="156"/>
    </row>
    <row r="5" ht="16.5">
      <c r="A5" s="156"/>
    </row>
    <row r="7" ht="16.5">
      <c r="A7" s="156"/>
    </row>
    <row r="8" ht="16.5">
      <c r="A8" s="156"/>
    </row>
    <row r="9" ht="16.5">
      <c r="A9" s="1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2017-11-09T11:47:28Z</cp:lastPrinted>
  <dcterms:created xsi:type="dcterms:W3CDTF">2013-10-17T10:44:48Z</dcterms:created>
  <dcterms:modified xsi:type="dcterms:W3CDTF">2017-11-13T06:10:01Z</dcterms:modified>
  <cp:category/>
  <cp:version/>
  <cp:contentType/>
  <cp:contentStatus/>
</cp:coreProperties>
</file>