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850" activeTab="0"/>
  </bookViews>
  <sheets>
    <sheet name="108年1月菜單" sheetId="1" r:id="rId1"/>
    <sheet name="第一週明細" sheetId="2" r:id="rId2"/>
    <sheet name="第二週明細" sheetId="3" r:id="rId3"/>
    <sheet name="第三週明細" sheetId="4" r:id="rId4"/>
    <sheet name="第四周明細" sheetId="5" state="hidden" r:id="rId5"/>
    <sheet name="第五周明細 " sheetId="6" state="hidden" r:id="rId6"/>
  </sheets>
  <definedNames>
    <definedName name="_xlnm.Print_Area" localSheetId="0">'108年1月菜單'!$A$1:$T$53</definedName>
    <definedName name="_xlnm.Print_Area" localSheetId="1">'第一週明細'!$A$1:$Z$46</definedName>
    <definedName name="_xlnm.Print_Area" localSheetId="2">'第二週明細'!$A$1:$Z$46</definedName>
    <definedName name="_xlnm.Print_Area" localSheetId="3">'第三週明細'!$A$1:$Z$46</definedName>
    <definedName name="_xlnm.Print_Area" localSheetId="5">'第五周明細 '!$A$1:$Z$44</definedName>
    <definedName name="_xlnm.Print_Area" localSheetId="4">'第四周明細'!$A$1:$Z$46</definedName>
  </definedNames>
  <calcPr fullCalcOnLoad="1"/>
</workbook>
</file>

<file path=xl/sharedStrings.xml><?xml version="1.0" encoding="utf-8"?>
<sst xmlns="http://schemas.openxmlformats.org/spreadsheetml/2006/main" count="1513" uniqueCount="436">
  <si>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</si>
  <si>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</si>
  <si>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</si>
  <si>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</si>
  <si>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</si>
  <si>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</si>
  <si>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</si>
  <si>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</si>
  <si>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</si>
  <si>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</si>
  <si>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</si>
  <si>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</si>
  <si>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</si>
  <si>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</si>
  <si>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</si>
  <si>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</si>
  <si>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</si>
  <si>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</si>
  <si>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</si>
  <si>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</si>
  <si>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</si>
  <si>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</si>
  <si>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</si>
  <si>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</si>
  <si>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</si>
  <si>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</si>
  <si>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</si>
  <si>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</si>
  <si>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</si>
  <si>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</si>
  <si>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</si>
  <si>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</si>
  <si>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</si>
  <si>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</si>
  <si>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</si>
  <si>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</si>
  <si>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</si>
  <si>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</si>
  <si>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</si>
  <si>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</si>
  <si>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</si>
  <si>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</si>
  <si>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</si>
  <si>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</si>
  <si>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</si>
  <si>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川燙</t>
  </si>
  <si>
    <t>月</t>
  </si>
  <si>
    <t>熱量:</t>
  </si>
  <si>
    <t>熱量:</t>
  </si>
  <si>
    <t>熱量: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</si>
  <si>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</si>
  <si>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</si>
  <si>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</si>
  <si>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</si>
  <si>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</si>
  <si>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</si>
  <si>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</si>
  <si>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</si>
  <si>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</si>
  <si>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</si>
  <si>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</si>
  <si>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</si>
  <si>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</si>
  <si>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26.8g</t>
  </si>
  <si>
    <t>個人量(克)</t>
  </si>
  <si>
    <t>熱量:</t>
  </si>
  <si>
    <t>煮</t>
  </si>
  <si>
    <t>川燙</t>
  </si>
  <si>
    <t>星期一</t>
  </si>
  <si>
    <t>星期二</t>
  </si>
  <si>
    <t>星期三</t>
  </si>
  <si>
    <t>星期五</t>
  </si>
  <si>
    <t>熱量:</t>
  </si>
  <si>
    <t>書次</t>
  </si>
  <si>
    <t>日</t>
  </si>
  <si>
    <t>煮</t>
  </si>
  <si>
    <t>川燙</t>
  </si>
  <si>
    <t>白米</t>
  </si>
  <si>
    <t>五穀米</t>
  </si>
  <si>
    <t>蒸</t>
  </si>
  <si>
    <t>煮</t>
  </si>
  <si>
    <t>主食類</t>
  </si>
  <si>
    <t>豆魚肉蛋類</t>
  </si>
  <si>
    <t>蔬菜類</t>
  </si>
  <si>
    <t>油脂類</t>
  </si>
  <si>
    <t>水果類</t>
  </si>
  <si>
    <t>奶類</t>
  </si>
  <si>
    <t xml:space="preserve"> </t>
  </si>
  <si>
    <t>星期五</t>
  </si>
  <si>
    <t>熱量:</t>
  </si>
  <si>
    <t>星期一</t>
  </si>
  <si>
    <t>白米</t>
  </si>
  <si>
    <t>青菜</t>
  </si>
  <si>
    <t>紅蘿蔔</t>
  </si>
  <si>
    <t>地瓜</t>
  </si>
  <si>
    <t>紅蘿蔔</t>
  </si>
  <si>
    <t>煮</t>
  </si>
  <si>
    <t>新鮮雞蛋</t>
  </si>
  <si>
    <t>起司</t>
  </si>
  <si>
    <t>青豆仁</t>
  </si>
  <si>
    <t>烤</t>
  </si>
  <si>
    <t>煮</t>
  </si>
  <si>
    <t>金針菇</t>
  </si>
  <si>
    <t>新鮮雞排</t>
  </si>
  <si>
    <t>川燙</t>
  </si>
  <si>
    <t>白蘿蔔</t>
  </si>
  <si>
    <t>新鮮豬排</t>
  </si>
  <si>
    <t>煮</t>
  </si>
  <si>
    <t>蒸</t>
  </si>
  <si>
    <t>新鮮雞蛋</t>
  </si>
  <si>
    <t>馬鈴薯</t>
  </si>
  <si>
    <t>紅蘿蔔</t>
  </si>
  <si>
    <t>洋蔥</t>
  </si>
  <si>
    <t>乳酪絲</t>
  </si>
  <si>
    <t>少許</t>
  </si>
  <si>
    <t>新鮮雞腿</t>
  </si>
  <si>
    <t>滷</t>
  </si>
  <si>
    <t>白蘿蔔</t>
  </si>
  <si>
    <t>炸</t>
  </si>
  <si>
    <t>南瓜</t>
  </si>
  <si>
    <t>非基改豆腐</t>
  </si>
  <si>
    <t>豆</t>
  </si>
  <si>
    <t>非基改玉米粒</t>
  </si>
  <si>
    <t>青豆仁</t>
  </si>
  <si>
    <t>白米</t>
  </si>
  <si>
    <t>冬瓜</t>
  </si>
  <si>
    <t>薑絲</t>
  </si>
  <si>
    <t>非基改豆腐</t>
  </si>
  <si>
    <t>小黃瓜</t>
  </si>
  <si>
    <t>新鮮雞肉</t>
  </si>
  <si>
    <t>紅蘿蔔</t>
  </si>
  <si>
    <t>九層塔</t>
  </si>
  <si>
    <t>非基改玉米塊</t>
  </si>
  <si>
    <t>咖哩粉</t>
  </si>
  <si>
    <t>少許</t>
  </si>
  <si>
    <t>新鮮雞肉</t>
  </si>
  <si>
    <t>炒</t>
  </si>
  <si>
    <t>蛋白質：</t>
  </si>
  <si>
    <t>營養師:楊婷珮</t>
  </si>
  <si>
    <t>煮</t>
  </si>
  <si>
    <t>紅蘿蔔</t>
  </si>
  <si>
    <t>紅蘿蔔</t>
  </si>
  <si>
    <t>炒</t>
  </si>
  <si>
    <t>加</t>
  </si>
  <si>
    <t>烤</t>
  </si>
  <si>
    <t>彩椒</t>
  </si>
  <si>
    <t>金針菇</t>
  </si>
  <si>
    <t>新鮮筍絲</t>
  </si>
  <si>
    <t>新鮮豬肉絲</t>
  </si>
  <si>
    <t>高麗菜</t>
  </si>
  <si>
    <t>冬瓜</t>
  </si>
  <si>
    <t>新鮮豬排</t>
  </si>
  <si>
    <t>青蔥</t>
  </si>
  <si>
    <t>鴿蛋</t>
  </si>
  <si>
    <t>和風醬</t>
  </si>
  <si>
    <t>玉米粒</t>
  </si>
  <si>
    <t>酸甜醬</t>
  </si>
  <si>
    <t>適量</t>
  </si>
  <si>
    <t>芹菜</t>
  </si>
  <si>
    <t>煮</t>
  </si>
  <si>
    <t>新鮮翅小腿</t>
  </si>
  <si>
    <t>豆</t>
  </si>
  <si>
    <t>醣類：</t>
  </si>
  <si>
    <t>新鮮豬肉</t>
  </si>
  <si>
    <t>豆</t>
  </si>
  <si>
    <t>紅蘿蔔</t>
  </si>
  <si>
    <t>青豆仁</t>
  </si>
  <si>
    <t>新鮮豬排骨</t>
  </si>
  <si>
    <t>金針菇</t>
  </si>
  <si>
    <t>味噌</t>
  </si>
  <si>
    <t>熱量:</t>
  </si>
  <si>
    <t>醣類：</t>
  </si>
  <si>
    <t>脂肪：</t>
  </si>
  <si>
    <t>醣類：</t>
  </si>
  <si>
    <t>大黃瓜</t>
  </si>
  <si>
    <t>貢丸片</t>
  </si>
  <si>
    <t>非基改豆干</t>
  </si>
  <si>
    <t>大白菜</t>
  </si>
  <si>
    <t>少許</t>
  </si>
  <si>
    <t>10月第四週菜單明細(田中高中 -冠成廠商)</t>
  </si>
  <si>
    <t>10月第五週菜單明細(田中高中-冠成廠商)</t>
  </si>
  <si>
    <t>炒</t>
  </si>
  <si>
    <t>蒸</t>
  </si>
  <si>
    <t>雞蛋</t>
  </si>
  <si>
    <t>滷</t>
  </si>
  <si>
    <t>紅蘿蔔</t>
  </si>
  <si>
    <t>蔥花捲</t>
  </si>
  <si>
    <t>冷</t>
  </si>
  <si>
    <t>烤</t>
  </si>
  <si>
    <t>白蘿蔔</t>
  </si>
  <si>
    <t>煮</t>
  </si>
  <si>
    <t>四季豆</t>
  </si>
  <si>
    <t>紫菜</t>
  </si>
  <si>
    <t>油麵</t>
  </si>
  <si>
    <t>非基改玉米粒</t>
  </si>
  <si>
    <t>新鮮豬絞肉</t>
  </si>
  <si>
    <t>新鮮蝦仁</t>
  </si>
  <si>
    <t>起司絲</t>
  </si>
  <si>
    <t>炸</t>
  </si>
  <si>
    <t>新鮮花枝條</t>
  </si>
  <si>
    <t>水餃</t>
  </si>
  <si>
    <t>火鍋料</t>
  </si>
  <si>
    <t>加</t>
  </si>
  <si>
    <t>紫米</t>
  </si>
  <si>
    <t>熱狗</t>
  </si>
  <si>
    <t>番茄</t>
  </si>
  <si>
    <t>洋蔥</t>
  </si>
  <si>
    <t>加</t>
  </si>
  <si>
    <t>地瓜飯</t>
  </si>
  <si>
    <t>糙米飯</t>
  </si>
  <si>
    <t>紫米飯</t>
  </si>
  <si>
    <t>深色蔬菜</t>
  </si>
  <si>
    <t>淺色蔬菜</t>
  </si>
  <si>
    <t>深色蔬菜</t>
  </si>
  <si>
    <t>蒸</t>
  </si>
  <si>
    <t>白米</t>
  </si>
  <si>
    <t>地瓜</t>
  </si>
  <si>
    <t>蒸</t>
  </si>
  <si>
    <t>青菜</t>
  </si>
  <si>
    <t>1月18日(五)</t>
  </si>
  <si>
    <t>1月2日(三)</t>
  </si>
  <si>
    <t>1月3日(四)</t>
  </si>
  <si>
    <t>1月4日(五)</t>
  </si>
  <si>
    <t>1月7日(一)</t>
  </si>
  <si>
    <t>1月8日(二)</t>
  </si>
  <si>
    <t>1月9日(三)</t>
  </si>
  <si>
    <t>1月10日(四)</t>
  </si>
  <si>
    <t>1月11日(五)</t>
  </si>
  <si>
    <t>1月14日(一)</t>
  </si>
  <si>
    <t>1月15日(二)</t>
  </si>
  <si>
    <t>1月16日(三)</t>
  </si>
  <si>
    <t>1月17日(四)</t>
  </si>
  <si>
    <t>鹽酥雞(炸)</t>
  </si>
  <si>
    <t>白米飯</t>
  </si>
  <si>
    <t>蜜汁雞腿</t>
  </si>
  <si>
    <t>塔香雞丁</t>
  </si>
  <si>
    <t>酸辣湯(豆)</t>
  </si>
  <si>
    <t>紅燒豆腐(豆)</t>
  </si>
  <si>
    <t>番茄炒蛋</t>
  </si>
  <si>
    <t>茄汁里肌</t>
  </si>
  <si>
    <t>香蔥蛋</t>
  </si>
  <si>
    <t>雲吞燴什錦(加)</t>
  </si>
  <si>
    <t>元旦放假</t>
  </si>
  <si>
    <t>炸</t>
  </si>
  <si>
    <t>蒸</t>
  </si>
  <si>
    <t>煮</t>
  </si>
  <si>
    <t>雞蛋</t>
  </si>
  <si>
    <t>紅蘿蔔</t>
  </si>
  <si>
    <t>新鮮豬柳</t>
  </si>
  <si>
    <t>洋蔥</t>
  </si>
  <si>
    <t>滷</t>
  </si>
  <si>
    <t>炒</t>
  </si>
  <si>
    <t>烤</t>
  </si>
  <si>
    <t>蜜汁雞腿</t>
  </si>
  <si>
    <t>新鮮雞腿</t>
  </si>
  <si>
    <t>豆</t>
  </si>
  <si>
    <t>白米</t>
  </si>
  <si>
    <t>新鮮雞丁</t>
  </si>
  <si>
    <t>新鮮豬肉絲</t>
  </si>
  <si>
    <t>豆腐</t>
  </si>
  <si>
    <t>木耳</t>
  </si>
  <si>
    <t>豬血</t>
  </si>
  <si>
    <t>新鮮雞排</t>
  </si>
  <si>
    <t>蘿蔔湯</t>
  </si>
  <si>
    <t>結頭菜湯</t>
  </si>
  <si>
    <t>玉米蛋花湯</t>
  </si>
  <si>
    <t>味噌蔬菜湯</t>
  </si>
  <si>
    <t>白玉湯</t>
  </si>
  <si>
    <t>ＱＱ滷蛋</t>
  </si>
  <si>
    <t>筍片湯</t>
  </si>
  <si>
    <t>大頭菜湯</t>
  </si>
  <si>
    <t>煮</t>
  </si>
  <si>
    <t>白米</t>
  </si>
  <si>
    <t>烤</t>
  </si>
  <si>
    <t>加</t>
  </si>
  <si>
    <t>結頭菜</t>
  </si>
  <si>
    <t>新鮮豬肉片</t>
  </si>
  <si>
    <t>炒</t>
  </si>
  <si>
    <t>雞蛋</t>
  </si>
  <si>
    <t>番茄</t>
  </si>
  <si>
    <t>洋蔥</t>
  </si>
  <si>
    <t>紅蘿蔔</t>
  </si>
  <si>
    <t>味噌</t>
  </si>
  <si>
    <t>玉米</t>
  </si>
  <si>
    <t>蒸</t>
  </si>
  <si>
    <t>新鮮豬里肌</t>
  </si>
  <si>
    <t>番茄醬</t>
  </si>
  <si>
    <t>適量</t>
  </si>
  <si>
    <t>青蔥</t>
  </si>
  <si>
    <t>大白菜</t>
  </si>
  <si>
    <t>金針菇</t>
  </si>
  <si>
    <t>大阪鐵板豬</t>
  </si>
  <si>
    <t>滷</t>
  </si>
  <si>
    <t>炸</t>
  </si>
  <si>
    <t>新鮮雞排</t>
  </si>
  <si>
    <t>蘿蔔</t>
  </si>
  <si>
    <t>新鮮雞腿</t>
  </si>
  <si>
    <t>包白菜</t>
  </si>
  <si>
    <t>雲吞</t>
  </si>
  <si>
    <t>新鮮豬絞肉</t>
  </si>
  <si>
    <t>新鮮筍片</t>
  </si>
  <si>
    <t>鮮菇湯</t>
  </si>
  <si>
    <t>去殼茶葉蛋</t>
  </si>
  <si>
    <t>五香肉燥（豆）</t>
  </si>
  <si>
    <t>深色蔬菜</t>
  </si>
  <si>
    <t>紅蘿蔔</t>
  </si>
  <si>
    <t>非基改豆腐</t>
  </si>
  <si>
    <t>豆</t>
  </si>
  <si>
    <t>包心菜</t>
  </si>
  <si>
    <t>金針菇</t>
  </si>
  <si>
    <t>木耳</t>
  </si>
  <si>
    <t>非基改豆干</t>
  </si>
  <si>
    <t>炸杏鮑菇(炸)</t>
  </si>
  <si>
    <t>蜜香雞腿</t>
  </si>
  <si>
    <t>焦糖蜜汁雞腿</t>
  </si>
  <si>
    <t>煮</t>
  </si>
  <si>
    <t>炸</t>
  </si>
  <si>
    <t>蒸</t>
  </si>
  <si>
    <t>雞蛋</t>
  </si>
  <si>
    <t>御膳大豬排</t>
  </si>
  <si>
    <t>白米飯</t>
  </si>
  <si>
    <t>勁辣雞腿排(炸)</t>
  </si>
  <si>
    <t>椰香南洋咖哩雞</t>
  </si>
  <si>
    <t>泰式番茄肉末</t>
  </si>
  <si>
    <t>芙蓉蒸蛋</t>
  </si>
  <si>
    <t>高麗炒肉絲</t>
  </si>
  <si>
    <t>手工肉丸子</t>
  </si>
  <si>
    <t>客家炒鹹豬肉</t>
  </si>
  <si>
    <t>梅粉地瓜薯條(加)</t>
  </si>
  <si>
    <t>板烤香雞排(加)</t>
  </si>
  <si>
    <t>日式親子丼飯</t>
  </si>
  <si>
    <t>夏威夷鳳梨炒飯</t>
  </si>
  <si>
    <t>煮</t>
  </si>
  <si>
    <t>蒸</t>
  </si>
  <si>
    <t>洋蔥</t>
  </si>
  <si>
    <t>洋芋</t>
  </si>
  <si>
    <t>紅蘿蔔</t>
  </si>
  <si>
    <t>新鮮雞肉</t>
  </si>
  <si>
    <t>咖哩粉</t>
  </si>
  <si>
    <t>小魚乾</t>
  </si>
  <si>
    <t>炒</t>
  </si>
  <si>
    <t>番茄醬</t>
  </si>
  <si>
    <t>適量</t>
  </si>
  <si>
    <t>烤</t>
  </si>
  <si>
    <t>地瓜條</t>
  </si>
  <si>
    <t>梅粉</t>
  </si>
  <si>
    <t>白米</t>
  </si>
  <si>
    <t>新鮮豬肉</t>
  </si>
  <si>
    <t>炸</t>
  </si>
  <si>
    <t>洋蔥圈</t>
  </si>
  <si>
    <t>加</t>
  </si>
  <si>
    <t>新鮮雞肉</t>
  </si>
  <si>
    <t>新鮮豬絞肉</t>
  </si>
  <si>
    <t>大白菜</t>
  </si>
  <si>
    <t>花椰菜</t>
  </si>
  <si>
    <t>燒賣</t>
  </si>
  <si>
    <t>香滷嫩豆腐(豆)</t>
  </si>
  <si>
    <t>滷</t>
  </si>
  <si>
    <t>適量</t>
  </si>
  <si>
    <t>烤</t>
  </si>
  <si>
    <t>四季豆</t>
  </si>
  <si>
    <t>醬燒肉片</t>
  </si>
  <si>
    <t>烤</t>
  </si>
  <si>
    <t>煮</t>
  </si>
  <si>
    <t>雞排</t>
  </si>
  <si>
    <t>加</t>
  </si>
  <si>
    <t>小魚乾味噌湯(海豆)</t>
  </si>
  <si>
    <t>鮪魚炒玉米(海)</t>
  </si>
  <si>
    <t>蘑菇番茄鐵板麵</t>
  </si>
  <si>
    <t>海苔大阪燒</t>
  </si>
  <si>
    <t>花椰菜燒賣(加)</t>
  </si>
  <si>
    <t>小魚味噌豆腐湯(海豆)</t>
  </si>
  <si>
    <t>紅燒啵棒腿</t>
  </si>
  <si>
    <t>香雞排(炸)</t>
  </si>
  <si>
    <t>白米</t>
  </si>
  <si>
    <t>新鮮雞丁</t>
  </si>
  <si>
    <t>番茄</t>
  </si>
  <si>
    <t>花椰菜</t>
  </si>
  <si>
    <t>青菜</t>
  </si>
  <si>
    <t>蘿蔔</t>
  </si>
  <si>
    <t>九層塔</t>
  </si>
  <si>
    <t>洋蔥</t>
  </si>
  <si>
    <t>鴿蛋</t>
  </si>
  <si>
    <t>新鮮豬絞肉</t>
  </si>
  <si>
    <t>加</t>
  </si>
  <si>
    <t>蝦仁</t>
  </si>
  <si>
    <t>煮</t>
  </si>
  <si>
    <t>玉米粒</t>
  </si>
  <si>
    <t>烤饅頭(冷)</t>
  </si>
  <si>
    <t>饅頭</t>
  </si>
  <si>
    <t>黑胡椒豬柳蝦仁(海)</t>
  </si>
  <si>
    <t>新鮮雞腿</t>
  </si>
  <si>
    <t>非基改豆腐</t>
  </si>
  <si>
    <t>豆</t>
  </si>
  <si>
    <t>高麗菜</t>
  </si>
  <si>
    <t>糙米</t>
  </si>
  <si>
    <t>蜜汁醬</t>
  </si>
  <si>
    <t>適量</t>
  </si>
  <si>
    <t>紅蘿蔔</t>
  </si>
  <si>
    <t>雞蛋</t>
  </si>
  <si>
    <t>海苔</t>
  </si>
  <si>
    <t>麵粉</t>
  </si>
  <si>
    <t>沙拉醬</t>
  </si>
  <si>
    <t>小黃瓜</t>
  </si>
  <si>
    <t>加</t>
  </si>
  <si>
    <t>新鮮翅小腿</t>
  </si>
  <si>
    <t>鳳梨</t>
  </si>
  <si>
    <t>新鮮魚丁</t>
  </si>
  <si>
    <t>冷</t>
  </si>
  <si>
    <t>四季鮮魚洋蔥圈拼盤(炸海加)</t>
  </si>
  <si>
    <t>鮪魚</t>
  </si>
  <si>
    <t>甜不辣</t>
  </si>
  <si>
    <t>米血甜不辣(加)</t>
  </si>
  <si>
    <t>芹香蘿蔔湯</t>
  </si>
  <si>
    <t>小魚乾海帶蛋花湯(海)</t>
  </si>
  <si>
    <t>永靖國小-冠成1月菜單</t>
  </si>
  <si>
    <t>蘿蔔</t>
  </si>
  <si>
    <t>芹菜</t>
  </si>
  <si>
    <t>新鮮豬肉片</t>
  </si>
  <si>
    <t>杏鮑菇</t>
  </si>
  <si>
    <t>海帶芽</t>
  </si>
  <si>
    <t>紫米</t>
  </si>
  <si>
    <t>小魚乾</t>
  </si>
  <si>
    <t>1月第一週菜單明細(永靖國小-冠成廠商)</t>
  </si>
  <si>
    <t>1月第二週菜單明細(永靖國小-冠成廠商)</t>
  </si>
  <si>
    <t>1月第三週菜單明細(永靖國小-冠成廠商)</t>
  </si>
  <si>
    <t>煮</t>
  </si>
  <si>
    <t>米血</t>
  </si>
  <si>
    <t>椰菜鵪鶉蛋貢丸片(加)</t>
  </si>
  <si>
    <t>貢丸片</t>
  </si>
  <si>
    <t>加</t>
  </si>
  <si>
    <t>烤</t>
  </si>
  <si>
    <t>葡萄饅頭</t>
  </si>
  <si>
    <t>薯餅</t>
  </si>
  <si>
    <t>葡萄烤饅頭(冷)</t>
  </si>
  <si>
    <t>三角薯餅(加)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</si>
</sst>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b/>
      <sz val="35"/>
      <color indexed="8"/>
      <name val="王漢宗綜藝體繁"/>
      <family val="1"/>
    </font>
    <font>
      <b/>
      <sz val="20"/>
      <color indexed="10"/>
      <name val="新細明體"/>
      <family val="1"/>
    </font>
    <font>
      <b/>
      <sz val="50"/>
      <color indexed="8"/>
      <name val="標楷體"/>
      <family val="4"/>
    </font>
    <font>
      <sz val="50"/>
      <name val="新細明體"/>
      <family val="1"/>
    </font>
    <font>
      <sz val="36"/>
      <name val="華康少女文字W3"/>
      <family val="3"/>
    </font>
    <font>
      <b/>
      <sz val="72"/>
      <color indexed="8"/>
      <name val="標楷體"/>
      <family val="4"/>
    </font>
    <font>
      <sz val="40"/>
      <name val="新細明體"/>
      <family val="1"/>
    </font>
    <font>
      <b/>
      <sz val="20"/>
      <name val="新細明體"/>
      <family val="1"/>
    </font>
    <font>
      <sz val="48"/>
      <name val="華康少女文字W3"/>
      <family val="3"/>
    </font>
    <font>
      <b/>
      <sz val="50"/>
      <name val="標楷體"/>
      <family val="4"/>
    </font>
    <font>
      <b/>
      <sz val="40"/>
      <color indexed="8"/>
      <name val="微軟正黑體"/>
      <family val="2"/>
    </font>
    <font>
      <b/>
      <sz val="28"/>
      <color indexed="8"/>
      <name val="微軟正黑體"/>
      <family val="2"/>
    </font>
    <font>
      <b/>
      <sz val="18"/>
      <color indexed="8"/>
      <name val="微軟正黑體"/>
      <family val="2"/>
    </font>
    <font>
      <b/>
      <sz val="14"/>
      <color indexed="8"/>
      <name val="微軟正黑體"/>
      <family val="2"/>
    </font>
    <font>
      <sz val="18"/>
      <name val="新細明體"/>
      <family val="1"/>
    </font>
    <font>
      <b/>
      <sz val="24"/>
      <name val="微軟正黑體"/>
      <family val="2"/>
    </font>
    <font>
      <b/>
      <sz val="20"/>
      <name val="微軟正黑體"/>
      <family val="2"/>
    </font>
    <font>
      <b/>
      <sz val="28"/>
      <name val="微軟正黑體"/>
      <family val="2"/>
    </font>
    <font>
      <b/>
      <sz val="18"/>
      <name val="微軟正黑體"/>
      <family val="2"/>
    </font>
    <font>
      <b/>
      <sz val="20"/>
      <color indexed="8"/>
      <name val="新細明體"/>
      <family val="1"/>
    </font>
    <font>
      <sz val="20"/>
      <color indexed="17"/>
      <name val="新細明體"/>
      <family val="1"/>
    </font>
    <font>
      <sz val="50"/>
      <color indexed="8"/>
      <name val="新細明體"/>
      <family val="1"/>
    </font>
    <font>
      <sz val="40"/>
      <color indexed="8"/>
      <name val="新細明體"/>
      <family val="1"/>
    </font>
    <font>
      <b/>
      <sz val="20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24"/>
      <color indexed="8"/>
      <name val="微軟正黑體"/>
      <family val="2"/>
    </font>
    <font>
      <sz val="28"/>
      <name val="新細明體"/>
      <family val="1"/>
    </font>
    <font>
      <sz val="12"/>
      <color theme="1"/>
      <name val="Calibri"/>
      <family val="1"/>
    </font>
    <font>
      <sz val="20"/>
      <color rgb="FFFF000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7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11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21" xfId="0" applyFont="1" applyBorder="1" applyAlignment="1">
      <alignment horizontal="left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7" fillId="0" borderId="18" xfId="0" applyFont="1" applyBorder="1" applyAlignment="1">
      <alignment horizontal="left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 shrinkToFit="1"/>
    </xf>
    <xf numFmtId="0" fontId="29" fillId="0" borderId="32" xfId="0" applyFont="1" applyFill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vertical="center" textRotation="180" shrinkToFit="1"/>
    </xf>
    <xf numFmtId="0" fontId="23" fillId="0" borderId="32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/>
    </xf>
    <xf numFmtId="0" fontId="23" fillId="0" borderId="18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9" fillId="0" borderId="33" xfId="0" applyFont="1" applyBorder="1" applyAlignment="1">
      <alignment vertical="center"/>
    </xf>
    <xf numFmtId="0" fontId="29" fillId="0" borderId="20" xfId="0" applyFont="1" applyFill="1" applyBorder="1" applyAlignment="1">
      <alignment vertical="center" shrinkToFit="1"/>
    </xf>
    <xf numFmtId="0" fontId="29" fillId="0" borderId="33" xfId="0" applyFont="1" applyBorder="1" applyAlignment="1">
      <alignment horizontal="left" vertical="center" shrinkToFit="1"/>
    </xf>
    <xf numFmtId="0" fontId="37" fillId="25" borderId="18" xfId="0" applyFont="1" applyFill="1" applyBorder="1" applyAlignment="1">
      <alignment horizontal="left" vertical="center" shrinkToFit="1"/>
    </xf>
    <xf numFmtId="0" fontId="32" fillId="25" borderId="32" xfId="0" applyFont="1" applyFill="1" applyBorder="1" applyAlignment="1">
      <alignment vertical="center"/>
    </xf>
    <xf numFmtId="0" fontId="32" fillId="25" borderId="32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18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37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 textRotation="180" shrinkToFit="1"/>
    </xf>
    <xf numFmtId="0" fontId="29" fillId="0" borderId="38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8" xfId="0" applyFont="1" applyBorder="1" applyAlignment="1">
      <alignment horizontal="left" vertical="center" shrinkToFit="1"/>
    </xf>
    <xf numFmtId="0" fontId="29" fillId="26" borderId="33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vertical="center" shrinkToFit="1"/>
    </xf>
    <xf numFmtId="0" fontId="41" fillId="0" borderId="18" xfId="0" applyFont="1" applyFill="1" applyBorder="1" applyAlignment="1">
      <alignment vertical="center" shrinkToFit="1"/>
    </xf>
    <xf numFmtId="0" fontId="41" fillId="0" borderId="18" xfId="0" applyFont="1" applyBorder="1" applyAlignment="1">
      <alignment horizontal="left" vertical="center" shrinkToFit="1"/>
    </xf>
    <xf numFmtId="0" fontId="47" fillId="0" borderId="18" xfId="0" applyFont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41" fillId="0" borderId="18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59" fillId="0" borderId="18" xfId="0" applyFont="1" applyBorder="1" applyAlignment="1">
      <alignment horizontal="left" vertical="center" shrinkToFit="1"/>
    </xf>
    <xf numFmtId="0" fontId="37" fillId="0" borderId="32" xfId="0" applyFont="1" applyBorder="1" applyAlignment="1">
      <alignment horizontal="left" vertical="center" shrinkToFit="1"/>
    </xf>
    <xf numFmtId="0" fontId="37" fillId="0" borderId="33" xfId="0" applyFont="1" applyBorder="1" applyAlignment="1">
      <alignment horizontal="left" vertical="center" shrinkToFit="1"/>
    </xf>
    <xf numFmtId="0" fontId="60" fillId="0" borderId="18" xfId="0" applyFont="1" applyFill="1" applyBorder="1" applyAlignment="1">
      <alignment horizontal="left" vertical="center" shrinkToFit="1"/>
    </xf>
    <xf numFmtId="0" fontId="60" fillId="0" borderId="39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40" xfId="0" applyFont="1" applyFill="1" applyBorder="1" applyAlignment="1">
      <alignment vertical="center"/>
    </xf>
    <xf numFmtId="0" fontId="54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47" fillId="25" borderId="18" xfId="0" applyFont="1" applyFill="1" applyBorder="1" applyAlignment="1">
      <alignment horizontal="left" vertical="center" shrinkToFit="1"/>
    </xf>
    <xf numFmtId="0" fontId="37" fillId="0" borderId="33" xfId="0" applyFont="1" applyBorder="1" applyAlignment="1">
      <alignment vertical="center"/>
    </xf>
    <xf numFmtId="0" fontId="68" fillId="0" borderId="18" xfId="0" applyFont="1" applyFill="1" applyBorder="1" applyAlignment="1">
      <alignment horizontal="left" vertical="center" shrinkToFit="1"/>
    </xf>
    <xf numFmtId="0" fontId="68" fillId="0" borderId="25" xfId="0" applyFont="1" applyFill="1" applyBorder="1" applyAlignment="1">
      <alignment vertical="center" shrinkToFit="1"/>
    </xf>
    <xf numFmtId="0" fontId="68" fillId="0" borderId="18" xfId="0" applyFont="1" applyBorder="1" applyAlignment="1">
      <alignment horizontal="left" vertical="center" shrinkToFit="1"/>
    </xf>
    <xf numFmtId="0" fontId="1" fillId="27" borderId="0" xfId="34" applyFont="1" applyFill="1">
      <alignment/>
      <protection/>
    </xf>
    <xf numFmtId="0" fontId="52" fillId="27" borderId="41" xfId="34" applyFont="1" applyFill="1" applyBorder="1">
      <alignment/>
      <protection/>
    </xf>
    <xf numFmtId="0" fontId="52" fillId="27" borderId="42" xfId="34" applyFont="1" applyFill="1" applyBorder="1">
      <alignment/>
      <protection/>
    </xf>
    <xf numFmtId="0" fontId="52" fillId="27" borderId="43" xfId="34" applyFont="1" applyFill="1" applyBorder="1">
      <alignment/>
      <protection/>
    </xf>
    <xf numFmtId="0" fontId="52" fillId="27" borderId="44" xfId="34" applyFont="1" applyFill="1" applyBorder="1">
      <alignment/>
      <protection/>
    </xf>
    <xf numFmtId="0" fontId="58" fillId="27" borderId="44" xfId="34" applyFont="1" applyFill="1" applyBorder="1">
      <alignment/>
      <protection/>
    </xf>
    <xf numFmtId="0" fontId="58" fillId="27" borderId="42" xfId="34" applyFont="1" applyFill="1" applyBorder="1">
      <alignment/>
      <protection/>
    </xf>
    <xf numFmtId="0" fontId="58" fillId="27" borderId="43" xfId="34" applyFont="1" applyFill="1" applyBorder="1">
      <alignment/>
      <protection/>
    </xf>
    <xf numFmtId="0" fontId="52" fillId="27" borderId="45" xfId="34" applyFont="1" applyFill="1" applyBorder="1">
      <alignment/>
      <protection/>
    </xf>
    <xf numFmtId="0" fontId="52" fillId="27" borderId="46" xfId="34" applyFont="1" applyFill="1" applyBorder="1">
      <alignment/>
      <protection/>
    </xf>
    <xf numFmtId="0" fontId="52" fillId="27" borderId="47" xfId="34" applyFont="1" applyFill="1" applyBorder="1">
      <alignment/>
      <protection/>
    </xf>
    <xf numFmtId="0" fontId="58" fillId="27" borderId="46" xfId="34" applyFont="1" applyFill="1" applyBorder="1">
      <alignment/>
      <protection/>
    </xf>
    <xf numFmtId="0" fontId="58" fillId="27" borderId="47" xfId="34" applyFont="1" applyFill="1" applyBorder="1">
      <alignment/>
      <protection/>
    </xf>
    <xf numFmtId="0" fontId="52" fillId="27" borderId="48" xfId="34" applyFont="1" applyFill="1" applyBorder="1">
      <alignment/>
      <protection/>
    </xf>
    <xf numFmtId="0" fontId="52" fillId="27" borderId="49" xfId="34" applyFont="1" applyFill="1" applyBorder="1">
      <alignment/>
      <protection/>
    </xf>
    <xf numFmtId="0" fontId="52" fillId="27" borderId="50" xfId="34" applyFont="1" applyFill="1" applyBorder="1">
      <alignment/>
      <protection/>
    </xf>
    <xf numFmtId="0" fontId="52" fillId="27" borderId="51" xfId="34" applyFont="1" applyFill="1" applyBorder="1">
      <alignment/>
      <protection/>
    </xf>
    <xf numFmtId="0" fontId="52" fillId="27" borderId="52" xfId="34" applyFont="1" applyFill="1" applyBorder="1">
      <alignment/>
      <protection/>
    </xf>
    <xf numFmtId="0" fontId="52" fillId="27" borderId="53" xfId="34" applyFont="1" applyFill="1" applyBorder="1">
      <alignment/>
      <protection/>
    </xf>
    <xf numFmtId="0" fontId="52" fillId="27" borderId="54" xfId="34" applyFont="1" applyFill="1" applyBorder="1">
      <alignment/>
      <protection/>
    </xf>
    <xf numFmtId="0" fontId="23" fillId="0" borderId="0" xfId="0" applyFont="1" applyFill="1" applyAlignment="1">
      <alignment vertical="center"/>
    </xf>
    <xf numFmtId="0" fontId="42" fillId="27" borderId="0" xfId="0" applyFont="1" applyFill="1" applyBorder="1" applyAlignment="1">
      <alignment horizontal="center" vertical="center" shrinkToFit="1"/>
    </xf>
    <xf numFmtId="0" fontId="42" fillId="27" borderId="55" xfId="0" applyFont="1" applyFill="1" applyBorder="1" applyAlignment="1">
      <alignment horizontal="center" vertical="center" shrinkToFit="1"/>
    </xf>
    <xf numFmtId="0" fontId="42" fillId="27" borderId="56" xfId="0" applyFont="1" applyFill="1" applyBorder="1" applyAlignment="1">
      <alignment horizontal="center" vertical="center" shrinkToFit="1"/>
    </xf>
    <xf numFmtId="0" fontId="29" fillId="0" borderId="57" xfId="0" applyFont="1" applyBorder="1" applyAlignment="1">
      <alignment horizontal="left" vertical="center" shrinkToFit="1"/>
    </xf>
    <xf numFmtId="0" fontId="29" fillId="0" borderId="57" xfId="0" applyFont="1" applyFill="1" applyBorder="1" applyAlignment="1">
      <alignment horizontal="center" vertical="center" shrinkToFit="1"/>
    </xf>
    <xf numFmtId="0" fontId="29" fillId="0" borderId="57" xfId="0" applyFont="1" applyFill="1" applyBorder="1" applyAlignment="1">
      <alignment vertical="center" textRotation="180" shrinkToFit="1"/>
    </xf>
    <xf numFmtId="0" fontId="29" fillId="0" borderId="58" xfId="0" applyFont="1" applyBorder="1" applyAlignment="1">
      <alignment horizontal="left" vertical="center" shrinkToFit="1"/>
    </xf>
    <xf numFmtId="0" fontId="29" fillId="0" borderId="58" xfId="0" applyFont="1" applyFill="1" applyBorder="1" applyAlignment="1">
      <alignment horizontal="left" vertical="center" shrinkToFit="1"/>
    </xf>
    <xf numFmtId="0" fontId="68" fillId="0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3" fillId="27" borderId="45" xfId="34" applyFont="1" applyFill="1" applyBorder="1">
      <alignment/>
      <protection/>
    </xf>
    <xf numFmtId="0" fontId="63" fillId="27" borderId="46" xfId="34" applyFont="1" applyFill="1" applyBorder="1">
      <alignment/>
      <protection/>
    </xf>
    <xf numFmtId="0" fontId="63" fillId="27" borderId="47" xfId="34" applyFont="1" applyFill="1" applyBorder="1">
      <alignment/>
      <protection/>
    </xf>
    <xf numFmtId="0" fontId="56" fillId="27" borderId="46" xfId="34" applyFont="1" applyFill="1" applyBorder="1">
      <alignment/>
      <protection/>
    </xf>
    <xf numFmtId="0" fontId="56" fillId="27" borderId="47" xfId="34" applyFont="1" applyFill="1" applyBorder="1">
      <alignment/>
      <protection/>
    </xf>
    <xf numFmtId="0" fontId="0" fillId="27" borderId="0" xfId="34" applyFill="1">
      <alignment/>
      <protection/>
    </xf>
    <xf numFmtId="0" fontId="0" fillId="27" borderId="0" xfId="34" applyFill="1" applyAlignment="1">
      <alignment/>
      <protection/>
    </xf>
    <xf numFmtId="0" fontId="0" fillId="27" borderId="0" xfId="34" applyFill="1" applyBorder="1">
      <alignment/>
      <protection/>
    </xf>
    <xf numFmtId="0" fontId="46" fillId="27" borderId="0" xfId="34" applyFont="1" applyFill="1">
      <alignment/>
      <protection/>
    </xf>
    <xf numFmtId="0" fontId="43" fillId="27" borderId="0" xfId="34" applyFont="1" applyFill="1">
      <alignment/>
      <protection/>
    </xf>
    <xf numFmtId="0" fontId="61" fillId="27" borderId="0" xfId="34" applyFont="1" applyFill="1">
      <alignment/>
      <protection/>
    </xf>
    <xf numFmtId="0" fontId="63" fillId="27" borderId="59" xfId="34" applyFont="1" applyFill="1" applyBorder="1">
      <alignment/>
      <protection/>
    </xf>
    <xf numFmtId="0" fontId="63" fillId="27" borderId="39" xfId="34" applyFont="1" applyFill="1" applyBorder="1">
      <alignment/>
      <protection/>
    </xf>
    <xf numFmtId="0" fontId="63" fillId="27" borderId="60" xfId="34" applyFont="1" applyFill="1" applyBorder="1">
      <alignment/>
      <protection/>
    </xf>
    <xf numFmtId="0" fontId="63" fillId="27" borderId="41" xfId="34" applyFont="1" applyFill="1" applyBorder="1">
      <alignment/>
      <protection/>
    </xf>
    <xf numFmtId="0" fontId="63" fillId="27" borderId="61" xfId="34" applyFont="1" applyFill="1" applyBorder="1">
      <alignment/>
      <protection/>
    </xf>
    <xf numFmtId="0" fontId="63" fillId="27" borderId="48" xfId="34" applyFont="1" applyFill="1" applyBorder="1">
      <alignment/>
      <protection/>
    </xf>
    <xf numFmtId="0" fontId="63" fillId="27" borderId="42" xfId="34" applyFont="1" applyFill="1" applyBorder="1">
      <alignment/>
      <protection/>
    </xf>
    <xf numFmtId="0" fontId="63" fillId="27" borderId="43" xfId="34" applyFont="1" applyFill="1" applyBorder="1">
      <alignment/>
      <protection/>
    </xf>
    <xf numFmtId="0" fontId="56" fillId="27" borderId="41" xfId="34" applyFont="1" applyFill="1" applyBorder="1">
      <alignment/>
      <protection/>
    </xf>
    <xf numFmtId="0" fontId="56" fillId="27" borderId="42" xfId="34" applyFont="1" applyFill="1" applyBorder="1">
      <alignment/>
      <protection/>
    </xf>
    <xf numFmtId="0" fontId="56" fillId="27" borderId="61" xfId="34" applyFont="1" applyFill="1" applyBorder="1">
      <alignment/>
      <protection/>
    </xf>
    <xf numFmtId="0" fontId="56" fillId="27" borderId="43" xfId="34" applyFont="1" applyFill="1" applyBorder="1">
      <alignment/>
      <protection/>
    </xf>
    <xf numFmtId="0" fontId="56" fillId="27" borderId="45" xfId="34" applyFont="1" applyFill="1" applyBorder="1">
      <alignment/>
      <protection/>
    </xf>
    <xf numFmtId="0" fontId="62" fillId="27" borderId="0" xfId="34" applyFont="1" applyFill="1">
      <alignment/>
      <protection/>
    </xf>
    <xf numFmtId="0" fontId="52" fillId="27" borderId="42" xfId="34" applyFont="1" applyFill="1" applyBorder="1">
      <alignment/>
      <protection/>
    </xf>
    <xf numFmtId="0" fontId="52" fillId="27" borderId="43" xfId="34" applyFont="1" applyFill="1" applyBorder="1">
      <alignment/>
      <protection/>
    </xf>
    <xf numFmtId="0" fontId="52" fillId="27" borderId="44" xfId="34" applyFont="1" applyFill="1" applyBorder="1">
      <alignment/>
      <protection/>
    </xf>
    <xf numFmtId="0" fontId="52" fillId="27" borderId="46" xfId="34" applyFont="1" applyFill="1" applyBorder="1">
      <alignment/>
      <protection/>
    </xf>
    <xf numFmtId="0" fontId="52" fillId="27" borderId="47" xfId="34" applyFont="1" applyFill="1" applyBorder="1">
      <alignment/>
      <protection/>
    </xf>
    <xf numFmtId="0" fontId="58" fillId="27" borderId="51" xfId="34" applyFont="1" applyFill="1" applyBorder="1">
      <alignment/>
      <protection/>
    </xf>
    <xf numFmtId="0" fontId="58" fillId="27" borderId="49" xfId="34" applyFont="1" applyFill="1" applyBorder="1">
      <alignment/>
      <protection/>
    </xf>
    <xf numFmtId="0" fontId="58" fillId="27" borderId="50" xfId="34" applyFont="1" applyFill="1" applyBorder="1">
      <alignment/>
      <protection/>
    </xf>
    <xf numFmtId="0" fontId="53" fillId="27" borderId="42" xfId="34" applyFont="1" applyFill="1" applyBorder="1">
      <alignment/>
      <protection/>
    </xf>
    <xf numFmtId="0" fontId="53" fillId="27" borderId="43" xfId="34" applyFont="1" applyFill="1" applyBorder="1">
      <alignment/>
      <protection/>
    </xf>
    <xf numFmtId="0" fontId="53" fillId="27" borderId="47" xfId="34" applyFont="1" applyFill="1" applyBorder="1">
      <alignment/>
      <protection/>
    </xf>
    <xf numFmtId="0" fontId="53" fillId="27" borderId="46" xfId="34" applyFont="1" applyFill="1" applyBorder="1">
      <alignment/>
      <protection/>
    </xf>
    <xf numFmtId="0" fontId="38" fillId="27" borderId="44" xfId="34" applyFont="1" applyFill="1" applyBorder="1">
      <alignment/>
      <protection/>
    </xf>
    <xf numFmtId="0" fontId="39" fillId="27" borderId="42" xfId="34" applyFont="1" applyFill="1" applyBorder="1">
      <alignment/>
      <protection/>
    </xf>
    <xf numFmtId="0" fontId="38" fillId="27" borderId="42" xfId="34" applyFont="1" applyFill="1" applyBorder="1">
      <alignment/>
      <protection/>
    </xf>
    <xf numFmtId="0" fontId="39" fillId="27" borderId="43" xfId="34" applyFont="1" applyFill="1" applyBorder="1">
      <alignment/>
      <protection/>
    </xf>
    <xf numFmtId="0" fontId="38" fillId="27" borderId="45" xfId="34" applyFont="1" applyFill="1" applyBorder="1">
      <alignment/>
      <protection/>
    </xf>
    <xf numFmtId="0" fontId="39" fillId="27" borderId="46" xfId="34" applyFont="1" applyFill="1" applyBorder="1">
      <alignment/>
      <protection/>
    </xf>
    <xf numFmtId="0" fontId="38" fillId="27" borderId="46" xfId="34" applyFont="1" applyFill="1" applyBorder="1">
      <alignment/>
      <protection/>
    </xf>
    <xf numFmtId="0" fontId="39" fillId="27" borderId="47" xfId="34" applyFont="1" applyFill="1" applyBorder="1">
      <alignment/>
      <protection/>
    </xf>
    <xf numFmtId="0" fontId="0" fillId="27" borderId="0" xfId="0" applyFill="1" applyAlignment="1">
      <alignment vertical="center"/>
    </xf>
    <xf numFmtId="0" fontId="36" fillId="27" borderId="0" xfId="0" applyFont="1" applyFill="1" applyBorder="1" applyAlignment="1">
      <alignment horizontal="left" shrinkToFit="1"/>
    </xf>
    <xf numFmtId="0" fontId="0" fillId="0" borderId="18" xfId="0" applyFont="1" applyBorder="1" applyAlignment="1">
      <alignment horizontal="left" vertical="center" shrinkToFit="1"/>
    </xf>
    <xf numFmtId="0" fontId="42" fillId="27" borderId="56" xfId="0" applyFont="1" applyFill="1" applyBorder="1" applyAlignment="1">
      <alignment horizontal="center" vertical="center" shrinkToFit="1"/>
    </xf>
    <xf numFmtId="0" fontId="42" fillId="27" borderId="0" xfId="0" applyFont="1" applyFill="1" applyBorder="1" applyAlignment="1">
      <alignment horizontal="center" vertical="center" shrinkToFit="1"/>
    </xf>
    <xf numFmtId="0" fontId="42" fillId="27" borderId="55" xfId="0" applyFont="1" applyFill="1" applyBorder="1" applyAlignment="1">
      <alignment horizontal="center" vertical="center" shrinkToFit="1"/>
    </xf>
    <xf numFmtId="0" fontId="42" fillId="27" borderId="62" xfId="0" applyFont="1" applyFill="1" applyBorder="1" applyAlignment="1">
      <alignment horizontal="center" vertical="center" shrinkToFit="1"/>
    </xf>
    <xf numFmtId="0" fontId="42" fillId="27" borderId="40" xfId="0" applyFont="1" applyFill="1" applyBorder="1" applyAlignment="1">
      <alignment horizontal="center" vertical="center" shrinkToFit="1"/>
    </xf>
    <xf numFmtId="0" fontId="42" fillId="27" borderId="63" xfId="0" applyFont="1" applyFill="1" applyBorder="1" applyAlignment="1">
      <alignment horizontal="center" vertical="center" shrinkToFit="1"/>
    </xf>
    <xf numFmtId="198" fontId="50" fillId="27" borderId="64" xfId="0" applyNumberFormat="1" applyFont="1" applyFill="1" applyBorder="1" applyAlignment="1">
      <alignment horizontal="center" vertical="center" wrapText="1"/>
    </xf>
    <xf numFmtId="198" fontId="50" fillId="27" borderId="65" xfId="0" applyNumberFormat="1" applyFont="1" applyFill="1" applyBorder="1" applyAlignment="1">
      <alignment horizontal="center" vertical="center" wrapText="1"/>
    </xf>
    <xf numFmtId="198" fontId="50" fillId="27" borderId="66" xfId="0" applyNumberFormat="1" applyFont="1" applyFill="1" applyBorder="1" applyAlignment="1">
      <alignment horizontal="center" vertical="center" wrapText="1"/>
    </xf>
    <xf numFmtId="0" fontId="49" fillId="27" borderId="56" xfId="0" applyFont="1" applyFill="1" applyBorder="1" applyAlignment="1">
      <alignment horizontal="center" vertical="center" shrinkToFit="1"/>
    </xf>
    <xf numFmtId="0" fontId="49" fillId="27" borderId="0" xfId="0" applyFont="1" applyFill="1" applyBorder="1" applyAlignment="1">
      <alignment horizontal="center" vertical="center" shrinkToFit="1"/>
    </xf>
    <xf numFmtId="0" fontId="49" fillId="27" borderId="55" xfId="0" applyFont="1" applyFill="1" applyBorder="1" applyAlignment="1">
      <alignment horizontal="center" vertical="center" shrinkToFit="1"/>
    </xf>
    <xf numFmtId="0" fontId="42" fillId="27" borderId="67" xfId="0" applyFont="1" applyFill="1" applyBorder="1" applyAlignment="1">
      <alignment horizontal="center" vertical="center" shrinkToFit="1"/>
    </xf>
    <xf numFmtId="0" fontId="42" fillId="27" borderId="68" xfId="0" applyFont="1" applyFill="1" applyBorder="1" applyAlignment="1">
      <alignment horizontal="center" vertical="center" shrinkToFit="1"/>
    </xf>
    <xf numFmtId="0" fontId="42" fillId="27" borderId="69" xfId="0" applyFont="1" applyFill="1" applyBorder="1" applyAlignment="1">
      <alignment horizontal="center" vertical="center" shrinkToFit="1"/>
    </xf>
    <xf numFmtId="0" fontId="57" fillId="27" borderId="70" xfId="0" applyFont="1" applyFill="1" applyBorder="1" applyAlignment="1">
      <alignment horizontal="center" vertical="center" shrinkToFit="1"/>
    </xf>
    <xf numFmtId="0" fontId="57" fillId="27" borderId="71" xfId="0" applyFont="1" applyFill="1" applyBorder="1" applyAlignment="1">
      <alignment horizontal="center" vertical="center" shrinkToFit="1"/>
    </xf>
    <xf numFmtId="0" fontId="57" fillId="27" borderId="72" xfId="0" applyFont="1" applyFill="1" applyBorder="1" applyAlignment="1">
      <alignment horizontal="center" vertical="center" shrinkToFit="1"/>
    </xf>
    <xf numFmtId="0" fontId="42" fillId="27" borderId="56" xfId="0" applyFont="1" applyFill="1" applyBorder="1" applyAlignment="1">
      <alignment horizontal="center" vertical="center" shrinkToFit="1"/>
    </xf>
    <xf numFmtId="0" fontId="42" fillId="27" borderId="0" xfId="0" applyFont="1" applyFill="1" applyBorder="1" applyAlignment="1">
      <alignment horizontal="center" vertical="center" shrinkToFit="1"/>
    </xf>
    <xf numFmtId="0" fontId="42" fillId="27" borderId="55" xfId="0" applyFont="1" applyFill="1" applyBorder="1" applyAlignment="1">
      <alignment horizontal="center" vertical="center" shrinkToFit="1"/>
    </xf>
    <xf numFmtId="198" fontId="50" fillId="27" borderId="64" xfId="0" applyNumberFormat="1" applyFont="1" applyFill="1" applyBorder="1" applyAlignment="1">
      <alignment horizontal="center" vertical="center" wrapText="1"/>
    </xf>
    <xf numFmtId="198" fontId="50" fillId="27" borderId="65" xfId="0" applyNumberFormat="1" applyFont="1" applyFill="1" applyBorder="1" applyAlignment="1">
      <alignment horizontal="center" vertical="center" wrapText="1"/>
    </xf>
    <xf numFmtId="198" fontId="50" fillId="27" borderId="66" xfId="0" applyNumberFormat="1" applyFont="1" applyFill="1" applyBorder="1" applyAlignment="1">
      <alignment horizontal="center" vertical="center" wrapText="1"/>
    </xf>
    <xf numFmtId="0" fontId="42" fillId="27" borderId="56" xfId="0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horizontal="center" vertical="center"/>
    </xf>
    <xf numFmtId="0" fontId="42" fillId="27" borderId="55" xfId="0" applyFont="1" applyFill="1" applyBorder="1" applyAlignment="1">
      <alignment horizontal="center" vertical="center"/>
    </xf>
    <xf numFmtId="0" fontId="51" fillId="27" borderId="70" xfId="0" applyFont="1" applyFill="1" applyBorder="1" applyAlignment="1">
      <alignment horizontal="center" vertical="center" shrinkToFit="1"/>
    </xf>
    <xf numFmtId="0" fontId="51" fillId="27" borderId="71" xfId="0" applyFont="1" applyFill="1" applyBorder="1" applyAlignment="1">
      <alignment horizontal="center" vertical="center" shrinkToFit="1"/>
    </xf>
    <xf numFmtId="0" fontId="51" fillId="27" borderId="72" xfId="0" applyFont="1" applyFill="1" applyBorder="1" applyAlignment="1">
      <alignment horizontal="center" vertical="center" shrinkToFit="1"/>
    </xf>
    <xf numFmtId="0" fontId="42" fillId="27" borderId="62" xfId="0" applyFont="1" applyFill="1" applyBorder="1" applyAlignment="1">
      <alignment horizontal="center" vertical="center" shrinkToFit="1"/>
    </xf>
    <xf numFmtId="0" fontId="64" fillId="27" borderId="70" xfId="0" applyFont="1" applyFill="1" applyBorder="1" applyAlignment="1">
      <alignment horizontal="center" vertical="center" shrinkToFit="1"/>
    </xf>
    <xf numFmtId="0" fontId="64" fillId="27" borderId="71" xfId="0" applyFont="1" applyFill="1" applyBorder="1" applyAlignment="1">
      <alignment horizontal="center" vertical="center" shrinkToFit="1"/>
    </xf>
    <xf numFmtId="0" fontId="64" fillId="27" borderId="72" xfId="0" applyFont="1" applyFill="1" applyBorder="1" applyAlignment="1">
      <alignment horizontal="center" vertical="center" shrinkToFit="1"/>
    </xf>
    <xf numFmtId="0" fontId="51" fillId="27" borderId="70" xfId="0" applyFont="1" applyFill="1" applyBorder="1" applyAlignment="1">
      <alignment horizontal="center" vertical="center" shrinkToFit="1"/>
    </xf>
    <xf numFmtId="0" fontId="51" fillId="27" borderId="71" xfId="0" applyFont="1" applyFill="1" applyBorder="1" applyAlignment="1">
      <alignment horizontal="center" vertical="center" shrinkToFit="1"/>
    </xf>
    <xf numFmtId="0" fontId="51" fillId="27" borderId="72" xfId="0" applyFont="1" applyFill="1" applyBorder="1" applyAlignment="1">
      <alignment horizontal="center" vertical="center" shrinkToFit="1"/>
    </xf>
    <xf numFmtId="0" fontId="51" fillId="27" borderId="62" xfId="0" applyFont="1" applyFill="1" applyBorder="1" applyAlignment="1">
      <alignment horizontal="center" vertical="center" shrinkToFit="1"/>
    </xf>
    <xf numFmtId="0" fontId="51" fillId="27" borderId="40" xfId="0" applyFont="1" applyFill="1" applyBorder="1" applyAlignment="1">
      <alignment horizontal="center" vertical="center" shrinkToFit="1"/>
    </xf>
    <xf numFmtId="0" fontId="51" fillId="27" borderId="63" xfId="0" applyFont="1" applyFill="1" applyBorder="1" applyAlignment="1">
      <alignment horizontal="center" vertical="center" shrinkToFit="1"/>
    </xf>
    <xf numFmtId="0" fontId="42" fillId="27" borderId="67" xfId="0" applyFont="1" applyFill="1" applyBorder="1" applyAlignment="1">
      <alignment horizontal="center" vertical="center" shrinkToFit="1"/>
    </xf>
    <xf numFmtId="0" fontId="42" fillId="27" borderId="68" xfId="0" applyFont="1" applyFill="1" applyBorder="1" applyAlignment="1">
      <alignment horizontal="center" vertical="center" shrinkToFit="1"/>
    </xf>
    <xf numFmtId="0" fontId="42" fillId="27" borderId="69" xfId="0" applyFont="1" applyFill="1" applyBorder="1" applyAlignment="1">
      <alignment horizontal="center" vertical="center" shrinkToFit="1"/>
    </xf>
    <xf numFmtId="0" fontId="49" fillId="27" borderId="67" xfId="0" applyFont="1" applyFill="1" applyBorder="1" applyAlignment="1">
      <alignment horizontal="center" vertical="center" shrinkToFit="1"/>
    </xf>
    <xf numFmtId="0" fontId="49" fillId="27" borderId="68" xfId="0" applyFont="1" applyFill="1" applyBorder="1" applyAlignment="1">
      <alignment horizontal="center" vertical="center" shrinkToFit="1"/>
    </xf>
    <xf numFmtId="0" fontId="49" fillId="27" borderId="69" xfId="0" applyFont="1" applyFill="1" applyBorder="1" applyAlignment="1">
      <alignment horizontal="center" vertical="center" shrinkToFit="1"/>
    </xf>
    <xf numFmtId="198" fontId="65" fillId="27" borderId="64" xfId="0" applyNumberFormat="1" applyFont="1" applyFill="1" applyBorder="1" applyAlignment="1">
      <alignment horizontal="center" vertical="center" wrapText="1"/>
    </xf>
    <xf numFmtId="198" fontId="65" fillId="27" borderId="65" xfId="0" applyNumberFormat="1" applyFont="1" applyFill="1" applyBorder="1" applyAlignment="1">
      <alignment horizontal="center" vertical="center" wrapText="1"/>
    </xf>
    <xf numFmtId="198" fontId="65" fillId="27" borderId="66" xfId="0" applyNumberFormat="1" applyFont="1" applyFill="1" applyBorder="1" applyAlignment="1">
      <alignment horizontal="center" vertical="center" wrapText="1"/>
    </xf>
    <xf numFmtId="0" fontId="51" fillId="27" borderId="62" xfId="0" applyFont="1" applyFill="1" applyBorder="1" applyAlignment="1">
      <alignment horizontal="center" vertical="center" shrinkToFit="1"/>
    </xf>
    <xf numFmtId="0" fontId="51" fillId="27" borderId="40" xfId="0" applyFont="1" applyFill="1" applyBorder="1" applyAlignment="1">
      <alignment horizontal="center" vertical="center" shrinkToFit="1"/>
    </xf>
    <xf numFmtId="0" fontId="51" fillId="27" borderId="63" xfId="0" applyFont="1" applyFill="1" applyBorder="1" applyAlignment="1">
      <alignment horizontal="center" vertical="center" shrinkToFit="1"/>
    </xf>
    <xf numFmtId="0" fontId="48" fillId="27" borderId="0" xfId="0" applyFont="1" applyFill="1" applyBorder="1" applyAlignment="1">
      <alignment horizontal="left" shrinkToFit="1"/>
    </xf>
    <xf numFmtId="0" fontId="44" fillId="27" borderId="0" xfId="0" applyFont="1" applyFill="1" applyBorder="1" applyAlignment="1">
      <alignment horizontal="left" shrinkToFit="1"/>
    </xf>
    <xf numFmtId="0" fontId="36" fillId="27" borderId="0" xfId="0" applyFont="1" applyFill="1" applyBorder="1" applyAlignment="1">
      <alignment horizontal="left" shrinkToFit="1"/>
    </xf>
    <xf numFmtId="198" fontId="65" fillId="27" borderId="62" xfId="0" applyNumberFormat="1" applyFont="1" applyFill="1" applyBorder="1" applyAlignment="1">
      <alignment horizontal="center" vertical="center" wrapText="1"/>
    </xf>
    <xf numFmtId="198" fontId="65" fillId="27" borderId="40" xfId="0" applyNumberFormat="1" applyFont="1" applyFill="1" applyBorder="1" applyAlignment="1">
      <alignment horizontal="center" vertical="center" wrapText="1"/>
    </xf>
    <xf numFmtId="198" fontId="65" fillId="27" borderId="63" xfId="0" applyNumberFormat="1" applyFont="1" applyFill="1" applyBorder="1" applyAlignment="1">
      <alignment horizontal="center" vertical="center" wrapText="1"/>
    </xf>
    <xf numFmtId="0" fontId="40" fillId="27" borderId="67" xfId="0" applyFont="1" applyFill="1" applyBorder="1" applyAlignment="1">
      <alignment horizontal="center" vertical="center" shrinkToFit="1"/>
    </xf>
    <xf numFmtId="0" fontId="40" fillId="27" borderId="68" xfId="0" applyFont="1" applyFill="1" applyBorder="1" applyAlignment="1">
      <alignment horizontal="center" vertical="center" shrinkToFit="1"/>
    </xf>
    <xf numFmtId="0" fontId="40" fillId="27" borderId="69" xfId="0" applyFont="1" applyFill="1" applyBorder="1" applyAlignment="1">
      <alignment horizontal="center" vertical="center" shrinkToFit="1"/>
    </xf>
    <xf numFmtId="0" fontId="40" fillId="27" borderId="56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40" fillId="27" borderId="55" xfId="0" applyFont="1" applyFill="1" applyBorder="1" applyAlignment="1">
      <alignment horizontal="center" vertical="center"/>
    </xf>
    <xf numFmtId="0" fontId="40" fillId="27" borderId="56" xfId="0" applyFont="1" applyFill="1" applyBorder="1" applyAlignment="1">
      <alignment horizontal="center" vertical="center" shrinkToFit="1"/>
    </xf>
    <xf numFmtId="0" fontId="40" fillId="27" borderId="0" xfId="0" applyFont="1" applyFill="1" applyBorder="1" applyAlignment="1">
      <alignment horizontal="center" vertical="center" shrinkToFit="1"/>
    </xf>
    <xf numFmtId="0" fontId="40" fillId="27" borderId="55" xfId="0" applyFont="1" applyFill="1" applyBorder="1" applyAlignment="1">
      <alignment horizontal="center" vertical="center" shrinkToFit="1"/>
    </xf>
    <xf numFmtId="198" fontId="55" fillId="27" borderId="62" xfId="0" applyNumberFormat="1" applyFont="1" applyFill="1" applyBorder="1" applyAlignment="1">
      <alignment horizontal="center" vertical="center" wrapText="1"/>
    </xf>
    <xf numFmtId="198" fontId="55" fillId="27" borderId="40" xfId="0" applyNumberFormat="1" applyFont="1" applyFill="1" applyBorder="1" applyAlignment="1">
      <alignment horizontal="center" vertical="center" wrapText="1"/>
    </xf>
    <xf numFmtId="198" fontId="55" fillId="27" borderId="63" xfId="0" applyNumberFormat="1" applyFont="1" applyFill="1" applyBorder="1" applyAlignment="1">
      <alignment horizontal="center" vertical="center" wrapText="1"/>
    </xf>
    <xf numFmtId="198" fontId="65" fillId="27" borderId="70" xfId="0" applyNumberFormat="1" applyFont="1" applyFill="1" applyBorder="1" applyAlignment="1">
      <alignment horizontal="center" vertical="center" wrapText="1"/>
    </xf>
    <xf numFmtId="198" fontId="65" fillId="27" borderId="71" xfId="0" applyNumberFormat="1" applyFont="1" applyFill="1" applyBorder="1" applyAlignment="1">
      <alignment horizontal="center" vertical="center" wrapText="1"/>
    </xf>
    <xf numFmtId="198" fontId="65" fillId="27" borderId="72" xfId="0" applyNumberFormat="1" applyFont="1" applyFill="1" applyBorder="1" applyAlignment="1">
      <alignment horizontal="center" vertical="center" wrapText="1"/>
    </xf>
    <xf numFmtId="0" fontId="66" fillId="27" borderId="0" xfId="34" applyFont="1" applyFill="1" applyAlignment="1">
      <alignment horizontal="center"/>
      <protection/>
    </xf>
    <xf numFmtId="0" fontId="45" fillId="27" borderId="0" xfId="0" applyFont="1" applyFill="1" applyBorder="1" applyAlignment="1">
      <alignment horizontal="left" vertical="center"/>
    </xf>
    <xf numFmtId="0" fontId="45" fillId="27" borderId="68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73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5" fillId="0" borderId="73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685800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3214925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3214925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5</xdr:row>
      <xdr:rowOff>9525</xdr:rowOff>
    </xdr:from>
    <xdr:to>
      <xdr:col>22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3214925" y="31051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9</xdr:row>
      <xdr:rowOff>66675</xdr:rowOff>
    </xdr:from>
    <xdr:to>
      <xdr:col>22</xdr:col>
      <xdr:colOff>390525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29125" y="59436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1133475</xdr:colOff>
      <xdr:row>0</xdr:row>
      <xdr:rowOff>371475</xdr:rowOff>
    </xdr:from>
    <xdr:to>
      <xdr:col>18</xdr:col>
      <xdr:colOff>1571625</xdr:colOff>
      <xdr:row>1</xdr:row>
      <xdr:rowOff>523875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80725" y="371475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8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3214925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3214925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3214925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22</xdr:col>
      <xdr:colOff>400050</xdr:colOff>
      <xdr:row>3</xdr:row>
      <xdr:rowOff>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29125" y="181927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952500</xdr:colOff>
      <xdr:row>0</xdr:row>
      <xdr:rowOff>457200</xdr:rowOff>
    </xdr:from>
    <xdr:to>
      <xdr:col>17</xdr:col>
      <xdr:colOff>838200</xdr:colOff>
      <xdr:row>1</xdr:row>
      <xdr:rowOff>552450</xdr:rowOff>
    </xdr:to>
    <xdr:pic>
      <xdr:nvPicPr>
        <xdr:cNvPr id="14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47125" y="457200"/>
          <a:ext cx="1838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3"/>
  <sheetViews>
    <sheetView tabSelected="1" zoomScale="32" zoomScaleNormal="32" zoomScaleSheetLayoutView="26" workbookViewId="0" topLeftCell="A4">
      <selection activeCell="M17" sqref="M17:P17"/>
    </sheetView>
  </sheetViews>
  <sheetFormatPr defaultColWidth="9.00390625" defaultRowHeight="16.5"/>
  <cols>
    <col min="1" max="3" width="25.625" style="269" customWidth="1"/>
    <col min="4" max="4" width="33.00390625" style="269" customWidth="1"/>
    <col min="5" max="7" width="25.625" style="269" customWidth="1"/>
    <col min="8" max="8" width="33.25390625" style="269" customWidth="1"/>
    <col min="9" max="11" width="25.625" style="269" customWidth="1"/>
    <col min="12" max="12" width="30.75390625" style="269" customWidth="1"/>
    <col min="13" max="15" width="25.625" style="269" customWidth="1"/>
    <col min="16" max="16" width="31.125" style="269" customWidth="1"/>
    <col min="17" max="19" width="25.625" style="269" customWidth="1"/>
    <col min="20" max="20" width="33.00390625" style="269" customWidth="1"/>
    <col min="21" max="21" width="12.625" style="269" customWidth="1"/>
    <col min="22" max="22" width="9.00390625" style="269" customWidth="1"/>
    <col min="23" max="23" width="18.25390625" style="269" customWidth="1"/>
    <col min="24" max="16384" width="9.00390625" style="269" customWidth="1"/>
  </cols>
  <sheetData>
    <row r="1" spans="1:26" ht="51.75" customHeight="1">
      <c r="A1" s="386" t="s">
        <v>415</v>
      </c>
      <c r="B1" s="386"/>
      <c r="C1" s="386"/>
      <c r="D1" s="386"/>
      <c r="E1" s="386"/>
      <c r="F1" s="386"/>
      <c r="G1" s="386"/>
      <c r="H1" s="386"/>
      <c r="O1" s="365" t="s">
        <v>138</v>
      </c>
      <c r="P1" s="365"/>
      <c r="Q1" s="366"/>
      <c r="R1" s="366"/>
      <c r="U1" s="270"/>
      <c r="V1" s="270"/>
      <c r="W1" s="270"/>
      <c r="X1" s="270"/>
      <c r="Y1" s="270"/>
      <c r="Z1" s="270"/>
    </row>
    <row r="2" spans="1:26" ht="51.75" customHeight="1">
      <c r="A2" s="386"/>
      <c r="B2" s="386"/>
      <c r="C2" s="386"/>
      <c r="D2" s="386"/>
      <c r="E2" s="386"/>
      <c r="F2" s="386"/>
      <c r="G2" s="386"/>
      <c r="H2" s="386"/>
      <c r="O2" s="364" t="s">
        <v>59</v>
      </c>
      <c r="P2" s="364"/>
      <c r="Q2" s="310"/>
      <c r="R2" s="310"/>
      <c r="U2" s="270"/>
      <c r="V2" s="270"/>
      <c r="W2" s="270"/>
      <c r="X2" s="270"/>
      <c r="Y2" s="270"/>
      <c r="Z2" s="270"/>
    </row>
    <row r="3" spans="1:26" ht="39.75" customHeight="1" thickBot="1">
      <c r="A3" s="387"/>
      <c r="B3" s="387"/>
      <c r="C3" s="387"/>
      <c r="D3" s="387"/>
      <c r="E3" s="387"/>
      <c r="F3" s="387"/>
      <c r="G3" s="387"/>
      <c r="H3" s="387"/>
      <c r="O3" s="365"/>
      <c r="P3" s="365"/>
      <c r="Q3" s="271"/>
      <c r="R3" s="271"/>
      <c r="U3" s="270"/>
      <c r="V3" s="270"/>
      <c r="W3" s="270"/>
      <c r="X3" s="270"/>
      <c r="Y3" s="270"/>
      <c r="Z3" s="270"/>
    </row>
    <row r="4" spans="1:26" s="272" customFormat="1" ht="45.75" customHeight="1" thickBot="1">
      <c r="A4" s="333"/>
      <c r="B4" s="334"/>
      <c r="C4" s="334"/>
      <c r="D4" s="335"/>
      <c r="E4" s="333"/>
      <c r="F4" s="334"/>
      <c r="G4" s="334"/>
      <c r="H4" s="335"/>
      <c r="I4" s="333" t="s">
        <v>220</v>
      </c>
      <c r="J4" s="334"/>
      <c r="K4" s="334"/>
      <c r="L4" s="335"/>
      <c r="M4" s="333" t="s">
        <v>221</v>
      </c>
      <c r="N4" s="334"/>
      <c r="O4" s="334"/>
      <c r="P4" s="335"/>
      <c r="Q4" s="333" t="s">
        <v>222</v>
      </c>
      <c r="R4" s="334"/>
      <c r="S4" s="334"/>
      <c r="T4" s="335"/>
      <c r="U4" s="270"/>
      <c r="V4" s="270"/>
      <c r="W4" s="270"/>
      <c r="X4" s="270"/>
      <c r="Y4" s="270"/>
      <c r="Z4" s="270"/>
    </row>
    <row r="5" spans="1:26" s="273" customFormat="1" ht="54.75" customHeight="1">
      <c r="A5" s="315"/>
      <c r="B5" s="316"/>
      <c r="C5" s="316"/>
      <c r="D5" s="317"/>
      <c r="E5" s="321"/>
      <c r="F5" s="322"/>
      <c r="G5" s="322"/>
      <c r="H5" s="323"/>
      <c r="I5" s="342" t="s">
        <v>320</v>
      </c>
      <c r="J5" s="316"/>
      <c r="K5" s="316"/>
      <c r="L5" s="317"/>
      <c r="M5" s="342" t="s">
        <v>208</v>
      </c>
      <c r="N5" s="316"/>
      <c r="O5" s="316"/>
      <c r="P5" s="317"/>
      <c r="Q5" s="330" t="s">
        <v>368</v>
      </c>
      <c r="R5" s="313"/>
      <c r="S5" s="313"/>
      <c r="T5" s="314"/>
      <c r="U5" s="270"/>
      <c r="V5" s="270"/>
      <c r="W5" s="270"/>
      <c r="X5" s="270"/>
      <c r="Y5" s="270"/>
      <c r="Z5" s="270"/>
    </row>
    <row r="6" spans="1:26" s="273" customFormat="1" ht="54.75" customHeight="1">
      <c r="A6" s="336"/>
      <c r="B6" s="337"/>
      <c r="C6" s="337"/>
      <c r="D6" s="338"/>
      <c r="E6" s="336"/>
      <c r="F6" s="337"/>
      <c r="G6" s="337"/>
      <c r="H6" s="338"/>
      <c r="I6" s="330" t="s">
        <v>232</v>
      </c>
      <c r="J6" s="331"/>
      <c r="K6" s="331"/>
      <c r="L6" s="332"/>
      <c r="M6" s="330" t="s">
        <v>390</v>
      </c>
      <c r="N6" s="313"/>
      <c r="O6" s="313"/>
      <c r="P6" s="314"/>
      <c r="Q6" s="330" t="s">
        <v>234</v>
      </c>
      <c r="R6" s="331"/>
      <c r="S6" s="331"/>
      <c r="T6" s="332"/>
      <c r="U6" s="270"/>
      <c r="V6" s="270"/>
      <c r="W6" s="270"/>
      <c r="X6" s="270"/>
      <c r="Y6" s="270"/>
      <c r="Z6" s="270"/>
    </row>
    <row r="7" spans="1:26" s="274" customFormat="1" ht="54.75" customHeight="1">
      <c r="A7" s="322"/>
      <c r="B7" s="322"/>
      <c r="C7" s="322"/>
      <c r="D7" s="323"/>
      <c r="E7" s="336" t="s">
        <v>242</v>
      </c>
      <c r="F7" s="337"/>
      <c r="G7" s="337"/>
      <c r="H7" s="338"/>
      <c r="I7" s="330" t="s">
        <v>323</v>
      </c>
      <c r="J7" s="313"/>
      <c r="K7" s="313"/>
      <c r="L7" s="314"/>
      <c r="M7" s="330" t="s">
        <v>302</v>
      </c>
      <c r="N7" s="313"/>
      <c r="O7" s="313"/>
      <c r="P7" s="314"/>
      <c r="Q7" s="330" t="s">
        <v>388</v>
      </c>
      <c r="R7" s="313"/>
      <c r="S7" s="313"/>
      <c r="T7" s="314"/>
      <c r="U7" s="270"/>
      <c r="V7" s="270"/>
      <c r="W7" s="270"/>
      <c r="X7" s="270"/>
      <c r="Y7" s="270"/>
      <c r="Z7" s="270"/>
    </row>
    <row r="8" spans="1:26" s="274" customFormat="1" ht="54.75" customHeight="1">
      <c r="A8" s="321"/>
      <c r="B8" s="322"/>
      <c r="C8" s="322"/>
      <c r="D8" s="323"/>
      <c r="E8" s="336"/>
      <c r="F8" s="337"/>
      <c r="G8" s="337"/>
      <c r="H8" s="338"/>
      <c r="I8" s="321" t="s">
        <v>428</v>
      </c>
      <c r="J8" s="322"/>
      <c r="K8" s="322"/>
      <c r="L8" s="323"/>
      <c r="M8" s="321" t="s">
        <v>322</v>
      </c>
      <c r="N8" s="322"/>
      <c r="O8" s="322"/>
      <c r="P8" s="323"/>
      <c r="Q8" s="321" t="s">
        <v>328</v>
      </c>
      <c r="R8" s="322"/>
      <c r="S8" s="322"/>
      <c r="T8" s="323"/>
      <c r="U8" s="270"/>
      <c r="V8" s="270"/>
      <c r="W8" s="270"/>
      <c r="X8" s="270"/>
      <c r="Y8" s="270"/>
      <c r="Z8" s="270"/>
    </row>
    <row r="9" spans="1:26" s="274" customFormat="1" ht="54.75" customHeight="1">
      <c r="A9" s="330"/>
      <c r="B9" s="331"/>
      <c r="C9" s="331"/>
      <c r="D9" s="332"/>
      <c r="E9" s="336"/>
      <c r="F9" s="337"/>
      <c r="G9" s="337"/>
      <c r="H9" s="338"/>
      <c r="I9" s="330" t="s">
        <v>212</v>
      </c>
      <c r="J9" s="331"/>
      <c r="K9" s="331"/>
      <c r="L9" s="332"/>
      <c r="M9" s="330" t="s">
        <v>213</v>
      </c>
      <c r="N9" s="331"/>
      <c r="O9" s="331"/>
      <c r="P9" s="332"/>
      <c r="Q9" s="330" t="s">
        <v>211</v>
      </c>
      <c r="R9" s="331"/>
      <c r="S9" s="331"/>
      <c r="T9" s="332"/>
      <c r="U9" s="270"/>
      <c r="V9" s="270"/>
      <c r="W9" s="270"/>
      <c r="X9" s="270"/>
      <c r="Y9" s="270"/>
      <c r="Z9" s="270"/>
    </row>
    <row r="10" spans="1:26" s="274" customFormat="1" ht="54.75" customHeight="1" thickBot="1">
      <c r="A10" s="352"/>
      <c r="B10" s="353"/>
      <c r="C10" s="353"/>
      <c r="D10" s="354"/>
      <c r="E10" s="336"/>
      <c r="F10" s="337"/>
      <c r="G10" s="337"/>
      <c r="H10" s="338"/>
      <c r="I10" s="324" t="s">
        <v>263</v>
      </c>
      <c r="J10" s="325"/>
      <c r="K10" s="325"/>
      <c r="L10" s="326"/>
      <c r="M10" s="324" t="s">
        <v>371</v>
      </c>
      <c r="N10" s="325"/>
      <c r="O10" s="325"/>
      <c r="P10" s="326"/>
      <c r="Q10" s="324" t="s">
        <v>265</v>
      </c>
      <c r="R10" s="325"/>
      <c r="S10" s="325"/>
      <c r="T10" s="326"/>
      <c r="U10" s="270"/>
      <c r="V10" s="270"/>
      <c r="W10" s="270"/>
      <c r="X10" s="270"/>
      <c r="Y10" s="270"/>
      <c r="Z10" s="270"/>
    </row>
    <row r="11" spans="1:26" s="232" customFormat="1" ht="38.25" customHeight="1" hidden="1">
      <c r="A11" s="382"/>
      <c r="B11" s="383"/>
      <c r="C11" s="383"/>
      <c r="D11" s="384"/>
      <c r="E11" s="358"/>
      <c r="F11" s="359"/>
      <c r="G11" s="359"/>
      <c r="H11" s="360"/>
      <c r="I11" s="367"/>
      <c r="J11" s="368"/>
      <c r="K11" s="368"/>
      <c r="L11" s="369"/>
      <c r="M11" s="379"/>
      <c r="N11" s="380"/>
      <c r="O11" s="380"/>
      <c r="P11" s="381"/>
      <c r="Q11" s="367"/>
      <c r="R11" s="368"/>
      <c r="S11" s="368"/>
      <c r="T11" s="369"/>
      <c r="U11" s="270"/>
      <c r="V11" s="270"/>
      <c r="W11" s="270"/>
      <c r="X11" s="270"/>
      <c r="Y11" s="270"/>
      <c r="Z11" s="270"/>
    </row>
    <row r="12" spans="1:26" s="232" customFormat="1" ht="25.5" customHeight="1">
      <c r="A12" s="275" t="s">
        <v>89</v>
      </c>
      <c r="B12" s="276">
        <f>'第一週明細'!W12</f>
        <v>0</v>
      </c>
      <c r="C12" s="276" t="s">
        <v>9</v>
      </c>
      <c r="D12" s="277">
        <f>'第一週明細'!W8</f>
        <v>0</v>
      </c>
      <c r="E12" s="278" t="s">
        <v>49</v>
      </c>
      <c r="F12" s="279">
        <f>'第一週明細'!W20</f>
        <v>0</v>
      </c>
      <c r="G12" s="279" t="s">
        <v>9</v>
      </c>
      <c r="H12" s="280">
        <f>'第一週明細'!W16</f>
        <v>23</v>
      </c>
      <c r="I12" s="278" t="s">
        <v>43</v>
      </c>
      <c r="J12" s="281">
        <f>'第一週明細'!W28</f>
        <v>680.5</v>
      </c>
      <c r="K12" s="279" t="s">
        <v>9</v>
      </c>
      <c r="L12" s="282">
        <f>'第一週明細'!W24</f>
        <v>22.5</v>
      </c>
      <c r="M12" s="283" t="s">
        <v>43</v>
      </c>
      <c r="N12" s="284">
        <f>'第一週明細'!W36</f>
        <v>732.7</v>
      </c>
      <c r="O12" s="285" t="s">
        <v>9</v>
      </c>
      <c r="P12" s="286">
        <f>'第一週明細'!W32</f>
        <v>25.5</v>
      </c>
      <c r="Q12" s="278" t="s">
        <v>43</v>
      </c>
      <c r="R12" s="281">
        <f>'第一週明細'!W44</f>
        <v>691.4</v>
      </c>
      <c r="S12" s="279" t="s">
        <v>9</v>
      </c>
      <c r="T12" s="282">
        <f>'第一週明細'!W40</f>
        <v>23</v>
      </c>
      <c r="U12" s="270"/>
      <c r="V12" s="270"/>
      <c r="W12" s="270"/>
      <c r="X12" s="270"/>
      <c r="Y12" s="270"/>
      <c r="Z12" s="270"/>
    </row>
    <row r="13" spans="1:26" s="232" customFormat="1" ht="30.75" customHeight="1" thickBot="1">
      <c r="A13" s="264" t="s">
        <v>7</v>
      </c>
      <c r="B13" s="265">
        <f>'第一週明細'!W6</f>
        <v>0</v>
      </c>
      <c r="C13" s="265" t="s">
        <v>11</v>
      </c>
      <c r="D13" s="266">
        <f>'第一週明細'!W10</f>
        <v>0</v>
      </c>
      <c r="E13" s="264" t="s">
        <v>60</v>
      </c>
      <c r="F13" s="265">
        <f>'第一週明細'!W14</f>
        <v>0</v>
      </c>
      <c r="G13" s="265" t="s">
        <v>137</v>
      </c>
      <c r="H13" s="266">
        <f>'第一週明細'!W18</f>
        <v>0</v>
      </c>
      <c r="I13" s="264" t="s">
        <v>60</v>
      </c>
      <c r="J13" s="265">
        <f>'第一週明細'!W22</f>
        <v>92.5</v>
      </c>
      <c r="K13" s="265" t="s">
        <v>11</v>
      </c>
      <c r="L13" s="266">
        <f>'第一週明細'!W26</f>
        <v>27</v>
      </c>
      <c r="M13" s="287" t="s">
        <v>60</v>
      </c>
      <c r="N13" s="267">
        <f>'第一週明細'!W30</f>
        <v>92.5</v>
      </c>
      <c r="O13" s="267" t="s">
        <v>11</v>
      </c>
      <c r="P13" s="268">
        <f>'第一週明細'!W34</f>
        <v>33.3</v>
      </c>
      <c r="Q13" s="264" t="s">
        <v>60</v>
      </c>
      <c r="R13" s="265">
        <f>'第一週明細'!W38</f>
        <v>91.5</v>
      </c>
      <c r="S13" s="265" t="s">
        <v>11</v>
      </c>
      <c r="T13" s="266">
        <f>'第一週明細'!W42</f>
        <v>29.6</v>
      </c>
      <c r="U13" s="270"/>
      <c r="V13" s="270"/>
      <c r="W13" s="270"/>
      <c r="X13" s="270"/>
      <c r="Y13" s="270"/>
      <c r="Z13" s="270"/>
    </row>
    <row r="14" spans="1:32" s="288" customFormat="1" ht="55.5" customHeight="1" thickBot="1">
      <c r="A14" s="333" t="s">
        <v>223</v>
      </c>
      <c r="B14" s="334"/>
      <c r="C14" s="334"/>
      <c r="D14" s="335"/>
      <c r="E14" s="333" t="s">
        <v>224</v>
      </c>
      <c r="F14" s="334"/>
      <c r="G14" s="334"/>
      <c r="H14" s="335"/>
      <c r="I14" s="333" t="s">
        <v>225</v>
      </c>
      <c r="J14" s="334"/>
      <c r="K14" s="334"/>
      <c r="L14" s="335"/>
      <c r="M14" s="333" t="s">
        <v>226</v>
      </c>
      <c r="N14" s="334"/>
      <c r="O14" s="334"/>
      <c r="P14" s="335"/>
      <c r="Q14" s="333" t="s">
        <v>227</v>
      </c>
      <c r="R14" s="334"/>
      <c r="S14" s="334"/>
      <c r="T14" s="335"/>
      <c r="U14" s="270"/>
      <c r="V14" s="270"/>
      <c r="W14" s="270"/>
      <c r="X14" s="270"/>
      <c r="Y14" s="270"/>
      <c r="Z14" s="270"/>
      <c r="AF14" s="288" t="s">
        <v>87</v>
      </c>
    </row>
    <row r="15" spans="1:26" s="274" customFormat="1" ht="54.75" customHeight="1">
      <c r="A15" s="342" t="s">
        <v>233</v>
      </c>
      <c r="B15" s="316"/>
      <c r="C15" s="316"/>
      <c r="D15" s="317"/>
      <c r="E15" s="342" t="s">
        <v>209</v>
      </c>
      <c r="F15" s="316"/>
      <c r="G15" s="316"/>
      <c r="H15" s="317"/>
      <c r="I15" s="342" t="s">
        <v>320</v>
      </c>
      <c r="J15" s="316"/>
      <c r="K15" s="316"/>
      <c r="L15" s="317"/>
      <c r="M15" s="342" t="s">
        <v>208</v>
      </c>
      <c r="N15" s="316"/>
      <c r="O15" s="316"/>
      <c r="P15" s="317"/>
      <c r="Q15" s="342" t="s">
        <v>331</v>
      </c>
      <c r="R15" s="316"/>
      <c r="S15" s="316"/>
      <c r="T15" s="317"/>
      <c r="U15" s="270"/>
      <c r="V15" s="270"/>
      <c r="W15" s="270"/>
      <c r="X15" s="270"/>
      <c r="Y15" s="270"/>
      <c r="Z15" s="270"/>
    </row>
    <row r="16" spans="1:26" s="274" customFormat="1" ht="54.75" customHeight="1">
      <c r="A16" s="330" t="s">
        <v>235</v>
      </c>
      <c r="B16" s="331"/>
      <c r="C16" s="331"/>
      <c r="D16" s="332"/>
      <c r="E16" s="330" t="s">
        <v>313</v>
      </c>
      <c r="F16" s="331"/>
      <c r="G16" s="331"/>
      <c r="H16" s="332"/>
      <c r="I16" s="330" t="s">
        <v>373</v>
      </c>
      <c r="J16" s="313"/>
      <c r="K16" s="313"/>
      <c r="L16" s="314"/>
      <c r="M16" s="321" t="s">
        <v>329</v>
      </c>
      <c r="N16" s="322"/>
      <c r="O16" s="322"/>
      <c r="P16" s="323"/>
      <c r="Q16" s="330" t="s">
        <v>372</v>
      </c>
      <c r="R16" s="331"/>
      <c r="S16" s="331"/>
      <c r="T16" s="332"/>
      <c r="U16" s="270"/>
      <c r="V16" s="270"/>
      <c r="W16" s="270"/>
      <c r="X16" s="270"/>
      <c r="Y16" s="270"/>
      <c r="Z16" s="270"/>
    </row>
    <row r="17" spans="1:26" s="274" customFormat="1" ht="54.75" customHeight="1">
      <c r="A17" s="330" t="s">
        <v>325</v>
      </c>
      <c r="B17" s="313"/>
      <c r="C17" s="313"/>
      <c r="D17" s="314"/>
      <c r="E17" s="330" t="s">
        <v>237</v>
      </c>
      <c r="F17" s="313"/>
      <c r="G17" s="313"/>
      <c r="H17" s="314"/>
      <c r="I17" s="330" t="s">
        <v>327</v>
      </c>
      <c r="J17" s="313"/>
      <c r="K17" s="313"/>
      <c r="L17" s="314"/>
      <c r="M17" s="330" t="s">
        <v>238</v>
      </c>
      <c r="N17" s="313"/>
      <c r="O17" s="313"/>
      <c r="P17" s="314"/>
      <c r="Q17" s="321" t="s">
        <v>434</v>
      </c>
      <c r="R17" s="322"/>
      <c r="S17" s="322"/>
      <c r="T17" s="323"/>
      <c r="U17" s="270"/>
      <c r="V17" s="270"/>
      <c r="W17" s="270"/>
      <c r="X17" s="270"/>
      <c r="Y17" s="270"/>
      <c r="Z17" s="270"/>
    </row>
    <row r="18" spans="1:26" s="274" customFormat="1" ht="54.75" customHeight="1">
      <c r="A18" s="330" t="s">
        <v>324</v>
      </c>
      <c r="B18" s="313"/>
      <c r="C18" s="313"/>
      <c r="D18" s="314"/>
      <c r="E18" s="321" t="s">
        <v>369</v>
      </c>
      <c r="F18" s="322"/>
      <c r="G18" s="322"/>
      <c r="H18" s="323"/>
      <c r="I18" s="321" t="s">
        <v>435</v>
      </c>
      <c r="J18" s="322"/>
      <c r="K18" s="322"/>
      <c r="L18" s="323"/>
      <c r="M18" s="321" t="s">
        <v>361</v>
      </c>
      <c r="N18" s="322"/>
      <c r="O18" s="322"/>
      <c r="P18" s="323"/>
      <c r="Q18" s="321" t="s">
        <v>409</v>
      </c>
      <c r="R18" s="322"/>
      <c r="S18" s="322"/>
      <c r="T18" s="323"/>
      <c r="U18" s="270"/>
      <c r="V18" s="270"/>
      <c r="W18" s="270"/>
      <c r="X18" s="270"/>
      <c r="Y18" s="270"/>
      <c r="Z18" s="270"/>
    </row>
    <row r="19" spans="1:26" s="274" customFormat="1" ht="54.75" customHeight="1">
      <c r="A19" s="336" t="s">
        <v>211</v>
      </c>
      <c r="B19" s="337"/>
      <c r="C19" s="337"/>
      <c r="D19" s="338"/>
      <c r="E19" s="330" t="s">
        <v>212</v>
      </c>
      <c r="F19" s="331"/>
      <c r="G19" s="331"/>
      <c r="H19" s="332"/>
      <c r="I19" s="330" t="s">
        <v>213</v>
      </c>
      <c r="J19" s="331"/>
      <c r="K19" s="331"/>
      <c r="L19" s="332"/>
      <c r="M19" s="330" t="s">
        <v>212</v>
      </c>
      <c r="N19" s="331"/>
      <c r="O19" s="331"/>
      <c r="P19" s="332"/>
      <c r="Q19" s="330" t="s">
        <v>213</v>
      </c>
      <c r="R19" s="331"/>
      <c r="S19" s="331"/>
      <c r="T19" s="332"/>
      <c r="U19" s="270"/>
      <c r="V19" s="270"/>
      <c r="W19" s="270"/>
      <c r="X19" s="270"/>
      <c r="Y19" s="270"/>
      <c r="Z19" s="270"/>
    </row>
    <row r="20" spans="1:26" s="274" customFormat="1" ht="54.75" customHeight="1" thickBot="1">
      <c r="A20" s="324" t="s">
        <v>236</v>
      </c>
      <c r="B20" s="325"/>
      <c r="C20" s="325"/>
      <c r="D20" s="326"/>
      <c r="E20" s="330" t="s">
        <v>413</v>
      </c>
      <c r="F20" s="331"/>
      <c r="G20" s="331"/>
      <c r="H20" s="332"/>
      <c r="I20" s="324" t="s">
        <v>264</v>
      </c>
      <c r="J20" s="325"/>
      <c r="K20" s="325"/>
      <c r="L20" s="326"/>
      <c r="M20" s="324" t="s">
        <v>301</v>
      </c>
      <c r="N20" s="325"/>
      <c r="O20" s="325"/>
      <c r="P20" s="326"/>
      <c r="Q20" s="324" t="s">
        <v>366</v>
      </c>
      <c r="R20" s="325"/>
      <c r="S20" s="325"/>
      <c r="T20" s="326"/>
      <c r="U20" s="270"/>
      <c r="V20" s="270"/>
      <c r="W20" s="270"/>
      <c r="X20" s="270"/>
      <c r="Y20" s="270"/>
      <c r="Z20" s="270"/>
    </row>
    <row r="21" spans="1:26" s="232" customFormat="1" ht="1.5" customHeight="1" thickBot="1">
      <c r="A21" s="275" t="s">
        <v>43</v>
      </c>
      <c r="B21" s="276"/>
      <c r="C21" s="276" t="s">
        <v>9</v>
      </c>
      <c r="D21" s="277" t="str">
        <f>'第一週明細'!W17</f>
        <v>蛋白質：</v>
      </c>
      <c r="E21" s="361"/>
      <c r="F21" s="362"/>
      <c r="G21" s="362"/>
      <c r="H21" s="363"/>
      <c r="I21" s="339"/>
      <c r="J21" s="340"/>
      <c r="K21" s="340"/>
      <c r="L21" s="341"/>
      <c r="M21" s="327"/>
      <c r="N21" s="328"/>
      <c r="O21" s="328"/>
      <c r="P21" s="329"/>
      <c r="Q21" s="343" t="s">
        <v>73</v>
      </c>
      <c r="R21" s="344"/>
      <c r="S21" s="344"/>
      <c r="T21" s="345"/>
      <c r="U21" s="270"/>
      <c r="V21" s="270"/>
      <c r="W21" s="270"/>
      <c r="X21" s="270"/>
      <c r="Y21" s="270"/>
      <c r="Z21" s="270"/>
    </row>
    <row r="22" spans="1:26" s="232" customFormat="1" ht="29.25" customHeight="1">
      <c r="A22" s="275" t="s">
        <v>43</v>
      </c>
      <c r="B22" s="276">
        <f>'第二週明細'!W12</f>
        <v>725.4</v>
      </c>
      <c r="C22" s="276" t="s">
        <v>9</v>
      </c>
      <c r="D22" s="277">
        <f>'第二週明細'!W8</f>
        <v>25</v>
      </c>
      <c r="E22" s="233" t="s">
        <v>65</v>
      </c>
      <c r="F22" s="234">
        <f>'第二週明細'!W20</f>
        <v>693.7</v>
      </c>
      <c r="G22" s="234" t="s">
        <v>9</v>
      </c>
      <c r="H22" s="235">
        <f>'第二週明細'!W16</f>
        <v>23</v>
      </c>
      <c r="I22" s="236" t="s">
        <v>65</v>
      </c>
      <c r="J22" s="234">
        <f>'第二週明細'!W28</f>
        <v>717</v>
      </c>
      <c r="K22" s="234" t="s">
        <v>9</v>
      </c>
      <c r="L22" s="235">
        <f>'第二週明細'!W24</f>
        <v>25</v>
      </c>
      <c r="M22" s="237" t="s">
        <v>65</v>
      </c>
      <c r="N22" s="238">
        <f>'第二週明細'!W36</f>
        <v>739.9</v>
      </c>
      <c r="O22" s="238" t="s">
        <v>9</v>
      </c>
      <c r="P22" s="239">
        <f>'第二週明細'!W32</f>
        <v>25.5</v>
      </c>
      <c r="Q22" s="236" t="s">
        <v>65</v>
      </c>
      <c r="R22" s="234">
        <f>'第二週明細'!W44</f>
        <v>732.6999999999999</v>
      </c>
      <c r="S22" s="234" t="s">
        <v>9</v>
      </c>
      <c r="T22" s="235">
        <f>'第二週明細'!W40</f>
        <v>25.5</v>
      </c>
      <c r="U22" s="270"/>
      <c r="V22" s="270"/>
      <c r="W22" s="270"/>
      <c r="X22" s="270"/>
      <c r="Y22" s="270"/>
      <c r="Z22" s="270"/>
    </row>
    <row r="23" spans="1:26" s="232" customFormat="1" ht="28.5" customHeight="1" thickBot="1">
      <c r="A23" s="266" t="s">
        <v>60</v>
      </c>
      <c r="B23" s="266">
        <f>'第二週明細'!W6</f>
        <v>92.5</v>
      </c>
      <c r="C23" s="265" t="s">
        <v>11</v>
      </c>
      <c r="D23" s="266">
        <v>8</v>
      </c>
      <c r="E23" s="240" t="s">
        <v>60</v>
      </c>
      <c r="F23" s="241">
        <f>'第二週明細'!W14</f>
        <v>93.5</v>
      </c>
      <c r="G23" s="241" t="s">
        <v>11</v>
      </c>
      <c r="H23" s="242">
        <f>'第二週明細'!W18</f>
        <v>29.299999999999997</v>
      </c>
      <c r="I23" s="240" t="s">
        <v>60</v>
      </c>
      <c r="J23" s="241">
        <f>'第二週明細'!W22</f>
        <v>92.5</v>
      </c>
      <c r="K23" s="241" t="s">
        <v>11</v>
      </c>
      <c r="L23" s="241">
        <f>'第二週明細'!W26</f>
        <v>30.5</v>
      </c>
      <c r="M23" s="241" t="s">
        <v>60</v>
      </c>
      <c r="N23" s="241">
        <f>'第二週明細'!W30</f>
        <v>94</v>
      </c>
      <c r="O23" s="243" t="s">
        <v>11</v>
      </c>
      <c r="P23" s="244">
        <f>'第二週明細'!W34</f>
        <v>33.6</v>
      </c>
      <c r="Q23" s="240" t="s">
        <v>60</v>
      </c>
      <c r="R23" s="241">
        <f>'第二週明細'!W38</f>
        <v>92.7</v>
      </c>
      <c r="S23" s="241" t="s">
        <v>11</v>
      </c>
      <c r="T23" s="242">
        <f>'第二週明細'!W42</f>
        <v>33.1</v>
      </c>
      <c r="U23" s="270"/>
      <c r="V23" s="270"/>
      <c r="W23" s="270"/>
      <c r="X23" s="270"/>
      <c r="Y23" s="270"/>
      <c r="Z23" s="270"/>
    </row>
    <row r="24" spans="1:26" s="288" customFormat="1" ht="50.25" customHeight="1" thickBot="1">
      <c r="A24" s="333" t="s">
        <v>228</v>
      </c>
      <c r="B24" s="334"/>
      <c r="C24" s="334"/>
      <c r="D24" s="335"/>
      <c r="E24" s="333" t="s">
        <v>229</v>
      </c>
      <c r="F24" s="334"/>
      <c r="G24" s="334"/>
      <c r="H24" s="335"/>
      <c r="I24" s="333" t="s">
        <v>230</v>
      </c>
      <c r="J24" s="334"/>
      <c r="K24" s="334"/>
      <c r="L24" s="335"/>
      <c r="M24" s="333" t="s">
        <v>231</v>
      </c>
      <c r="N24" s="334"/>
      <c r="O24" s="334"/>
      <c r="P24" s="335"/>
      <c r="Q24" s="333" t="s">
        <v>219</v>
      </c>
      <c r="R24" s="334"/>
      <c r="S24" s="334"/>
      <c r="T24" s="335"/>
      <c r="U24" s="270"/>
      <c r="V24" s="270"/>
      <c r="W24" s="270"/>
      <c r="X24" s="270"/>
      <c r="Y24" s="270"/>
      <c r="Z24" s="270"/>
    </row>
    <row r="25" spans="1:26" s="274" customFormat="1" ht="54.75" customHeight="1">
      <c r="A25" s="342" t="s">
        <v>233</v>
      </c>
      <c r="B25" s="316"/>
      <c r="C25" s="316"/>
      <c r="D25" s="317"/>
      <c r="E25" s="330" t="s">
        <v>210</v>
      </c>
      <c r="F25" s="313"/>
      <c r="G25" s="313"/>
      <c r="H25" s="314"/>
      <c r="I25" s="342" t="s">
        <v>320</v>
      </c>
      <c r="J25" s="316"/>
      <c r="K25" s="316"/>
      <c r="L25" s="317"/>
      <c r="M25" s="342" t="s">
        <v>208</v>
      </c>
      <c r="N25" s="316"/>
      <c r="O25" s="316"/>
      <c r="P25" s="317"/>
      <c r="Q25" s="342" t="s">
        <v>330</v>
      </c>
      <c r="R25" s="316"/>
      <c r="S25" s="316"/>
      <c r="T25" s="317"/>
      <c r="U25" s="270"/>
      <c r="V25" s="270"/>
      <c r="W25" s="270"/>
      <c r="X25" s="270"/>
      <c r="Y25" s="270"/>
      <c r="Z25" s="270"/>
    </row>
    <row r="26" spans="1:26" s="274" customFormat="1" ht="54.75" customHeight="1">
      <c r="A26" s="330" t="s">
        <v>239</v>
      </c>
      <c r="B26" s="331"/>
      <c r="C26" s="331"/>
      <c r="D26" s="332"/>
      <c r="E26" s="330" t="s">
        <v>291</v>
      </c>
      <c r="F26" s="331"/>
      <c r="G26" s="331"/>
      <c r="H26" s="332"/>
      <c r="I26" s="330" t="s">
        <v>321</v>
      </c>
      <c r="J26" s="331"/>
      <c r="K26" s="331"/>
      <c r="L26" s="332"/>
      <c r="M26" s="330" t="s">
        <v>314</v>
      </c>
      <c r="N26" s="331"/>
      <c r="O26" s="331"/>
      <c r="P26" s="332"/>
      <c r="Q26" s="330" t="s">
        <v>319</v>
      </c>
      <c r="R26" s="331"/>
      <c r="S26" s="331"/>
      <c r="T26" s="332"/>
      <c r="U26" s="270"/>
      <c r="V26" s="270"/>
      <c r="W26" s="270"/>
      <c r="X26" s="270"/>
      <c r="Y26" s="270"/>
      <c r="Z26" s="270"/>
    </row>
    <row r="27" spans="1:26" s="274" customFormat="1" ht="54.75" customHeight="1">
      <c r="A27" s="330" t="s">
        <v>240</v>
      </c>
      <c r="B27" s="313"/>
      <c r="C27" s="313"/>
      <c r="D27" s="314"/>
      <c r="E27" s="330" t="s">
        <v>312</v>
      </c>
      <c r="F27" s="313"/>
      <c r="G27" s="313"/>
      <c r="H27" s="314"/>
      <c r="I27" s="330" t="s">
        <v>326</v>
      </c>
      <c r="J27" s="313"/>
      <c r="K27" s="313"/>
      <c r="L27" s="314"/>
      <c r="M27" s="330" t="s">
        <v>241</v>
      </c>
      <c r="N27" s="313"/>
      <c r="O27" s="313"/>
      <c r="P27" s="314"/>
      <c r="Q27" s="330" t="s">
        <v>268</v>
      </c>
      <c r="R27" s="313"/>
      <c r="S27" s="313"/>
      <c r="T27" s="314"/>
      <c r="U27" s="270"/>
      <c r="V27" s="270"/>
      <c r="W27" s="270"/>
      <c r="X27" s="270"/>
      <c r="Y27" s="270"/>
      <c r="Z27" s="270"/>
    </row>
    <row r="28" spans="1:26" s="274" customFormat="1" ht="54.75" customHeight="1">
      <c r="A28" s="330" t="s">
        <v>367</v>
      </c>
      <c r="B28" s="331"/>
      <c r="C28" s="331"/>
      <c r="D28" s="332"/>
      <c r="E28" s="321" t="s">
        <v>356</v>
      </c>
      <c r="F28" s="322"/>
      <c r="G28" s="322"/>
      <c r="H28" s="323"/>
      <c r="I28" s="330" t="s">
        <v>412</v>
      </c>
      <c r="J28" s="331"/>
      <c r="K28" s="331"/>
      <c r="L28" s="332"/>
      <c r="M28" s="330" t="s">
        <v>303</v>
      </c>
      <c r="N28" s="313"/>
      <c r="O28" s="313"/>
      <c r="P28" s="314"/>
      <c r="Q28" s="321" t="s">
        <v>370</v>
      </c>
      <c r="R28" s="322"/>
      <c r="S28" s="322"/>
      <c r="T28" s="323"/>
      <c r="U28" s="270"/>
      <c r="V28" s="270"/>
      <c r="W28" s="270"/>
      <c r="X28" s="270"/>
      <c r="Y28" s="270"/>
      <c r="Z28" s="270"/>
    </row>
    <row r="29" spans="1:26" s="274" customFormat="1" ht="54.75" customHeight="1">
      <c r="A29" s="330" t="s">
        <v>304</v>
      </c>
      <c r="B29" s="313"/>
      <c r="C29" s="313"/>
      <c r="D29" s="314"/>
      <c r="E29" s="330" t="s">
        <v>212</v>
      </c>
      <c r="F29" s="331"/>
      <c r="G29" s="331"/>
      <c r="H29" s="332"/>
      <c r="I29" s="330" t="s">
        <v>213</v>
      </c>
      <c r="J29" s="331"/>
      <c r="K29" s="331"/>
      <c r="L29" s="332"/>
      <c r="M29" s="330" t="s">
        <v>212</v>
      </c>
      <c r="N29" s="331"/>
      <c r="O29" s="331"/>
      <c r="P29" s="332"/>
      <c r="Q29" s="330" t="s">
        <v>211</v>
      </c>
      <c r="R29" s="331"/>
      <c r="S29" s="331"/>
      <c r="T29" s="332"/>
      <c r="U29" s="270"/>
      <c r="V29" s="270"/>
      <c r="W29" s="270"/>
      <c r="X29" s="270"/>
      <c r="Y29" s="270"/>
      <c r="Z29" s="270"/>
    </row>
    <row r="30" spans="1:26" s="274" customFormat="1" ht="54.75" customHeight="1" thickBot="1">
      <c r="A30" s="324" t="s">
        <v>266</v>
      </c>
      <c r="B30" s="325"/>
      <c r="C30" s="325"/>
      <c r="D30" s="326"/>
      <c r="E30" s="324" t="s">
        <v>414</v>
      </c>
      <c r="F30" s="325"/>
      <c r="G30" s="325"/>
      <c r="H30" s="326"/>
      <c r="I30" s="324" t="s">
        <v>267</v>
      </c>
      <c r="J30" s="325"/>
      <c r="K30" s="325"/>
      <c r="L30" s="326"/>
      <c r="M30" s="324" t="s">
        <v>269</v>
      </c>
      <c r="N30" s="325"/>
      <c r="O30" s="325"/>
      <c r="P30" s="326"/>
      <c r="Q30" s="324" t="s">
        <v>270</v>
      </c>
      <c r="R30" s="325"/>
      <c r="S30" s="325"/>
      <c r="T30" s="326"/>
      <c r="U30" s="270"/>
      <c r="V30" s="270"/>
      <c r="W30" s="270"/>
      <c r="X30" s="270"/>
      <c r="Y30" s="270"/>
      <c r="Z30" s="270"/>
    </row>
    <row r="31" spans="1:26" s="232" customFormat="1" ht="2.25" customHeight="1" thickBot="1">
      <c r="A31" s="361"/>
      <c r="B31" s="362"/>
      <c r="C31" s="362"/>
      <c r="D31" s="363"/>
      <c r="E31" s="339"/>
      <c r="F31" s="340"/>
      <c r="G31" s="340"/>
      <c r="H31" s="341"/>
      <c r="I31" s="339"/>
      <c r="J31" s="340"/>
      <c r="K31" s="340"/>
      <c r="L31" s="341"/>
      <c r="M31" s="339"/>
      <c r="N31" s="340"/>
      <c r="O31" s="340"/>
      <c r="P31" s="341"/>
      <c r="Q31" s="339"/>
      <c r="R31" s="340"/>
      <c r="S31" s="340"/>
      <c r="T31" s="341"/>
      <c r="U31" s="270"/>
      <c r="V31" s="270"/>
      <c r="W31" s="270"/>
      <c r="X31" s="270"/>
      <c r="Y31" s="270"/>
      <c r="Z31" s="270"/>
    </row>
    <row r="32" spans="1:26" s="232" customFormat="1" ht="25.5" customHeight="1">
      <c r="A32" s="236" t="s">
        <v>48</v>
      </c>
      <c r="B32" s="234">
        <f>'第三週明細'!W12</f>
        <v>725.4</v>
      </c>
      <c r="C32" s="234" t="s">
        <v>9</v>
      </c>
      <c r="D32" s="245">
        <f>'第三週明細'!W8</f>
        <v>25</v>
      </c>
      <c r="E32" s="236" t="s">
        <v>65</v>
      </c>
      <c r="F32" s="234">
        <f>'第三週明細'!W20</f>
        <v>726.6</v>
      </c>
      <c r="G32" s="234" t="s">
        <v>9</v>
      </c>
      <c r="H32" s="235">
        <f>'第三週明細'!W16</f>
        <v>23</v>
      </c>
      <c r="I32" s="236" t="s">
        <v>65</v>
      </c>
      <c r="J32" s="234">
        <f>'第三週明細'!W28</f>
        <v>714.5</v>
      </c>
      <c r="K32" s="234" t="s">
        <v>9</v>
      </c>
      <c r="L32" s="235">
        <f>'第三週明細'!W24</f>
        <v>24.5</v>
      </c>
      <c r="M32" s="236" t="s">
        <v>65</v>
      </c>
      <c r="N32" s="234">
        <v>735</v>
      </c>
      <c r="O32" s="234" t="s">
        <v>9</v>
      </c>
      <c r="P32" s="235" t="s">
        <v>28</v>
      </c>
      <c r="Q32" s="236" t="s">
        <v>65</v>
      </c>
      <c r="R32" s="234">
        <f>'第三週明細'!W44</f>
        <v>733</v>
      </c>
      <c r="S32" s="234" t="s">
        <v>9</v>
      </c>
      <c r="T32" s="235">
        <f>'第三週明細'!W40</f>
        <v>25</v>
      </c>
      <c r="U32" s="270"/>
      <c r="V32" s="270"/>
      <c r="W32" s="270"/>
      <c r="X32" s="270"/>
      <c r="Y32" s="270"/>
      <c r="Z32" s="270"/>
    </row>
    <row r="33" spans="1:26" s="232" customFormat="1" ht="28.5" customHeight="1" thickBot="1">
      <c r="A33" s="242" t="s">
        <v>60</v>
      </c>
      <c r="B33" s="242">
        <f>'第三週明細'!W6</f>
        <v>92.5</v>
      </c>
      <c r="C33" s="241" t="s">
        <v>11</v>
      </c>
      <c r="D33" s="242">
        <f>'第三週明細'!W10</f>
        <v>32.599999999999994</v>
      </c>
      <c r="E33" s="240" t="s">
        <v>60</v>
      </c>
      <c r="F33" s="241">
        <f>'第三週明細'!W14</f>
        <v>94.5</v>
      </c>
      <c r="G33" s="241" t="s">
        <v>11</v>
      </c>
      <c r="H33" s="242">
        <f>'第三週明細'!W18</f>
        <v>30.9</v>
      </c>
      <c r="I33" s="240" t="s">
        <v>60</v>
      </c>
      <c r="J33" s="241">
        <f>'第三週明細'!W22</f>
        <v>93.5</v>
      </c>
      <c r="K33" s="241" t="s">
        <v>11</v>
      </c>
      <c r="L33" s="242">
        <f>'第三週明細'!W26</f>
        <v>30</v>
      </c>
      <c r="M33" s="240" t="s">
        <v>60</v>
      </c>
      <c r="N33" s="241">
        <v>103</v>
      </c>
      <c r="O33" s="241" t="s">
        <v>11</v>
      </c>
      <c r="P33" s="242" t="s">
        <v>63</v>
      </c>
      <c r="Q33" s="240" t="s">
        <v>60</v>
      </c>
      <c r="R33" s="241">
        <f>'第三週明細'!W38</f>
        <v>100</v>
      </c>
      <c r="S33" s="241" t="s">
        <v>11</v>
      </c>
      <c r="T33" s="242">
        <f>'第三週明細'!W42</f>
        <v>27</v>
      </c>
      <c r="U33" s="270"/>
      <c r="V33" s="270"/>
      <c r="W33" s="270"/>
      <c r="X33" s="270"/>
      <c r="Y33" s="270"/>
      <c r="Z33" s="270"/>
    </row>
    <row r="34" spans="1:26" s="288" customFormat="1" ht="53.25" customHeight="1" thickBot="1">
      <c r="A34" s="333"/>
      <c r="B34" s="334"/>
      <c r="C34" s="334"/>
      <c r="D34" s="335"/>
      <c r="E34" s="333"/>
      <c r="F34" s="334"/>
      <c r="G34" s="334"/>
      <c r="H34" s="335"/>
      <c r="I34" s="333"/>
      <c r="J34" s="334"/>
      <c r="K34" s="334"/>
      <c r="L34" s="335"/>
      <c r="M34" s="333"/>
      <c r="N34" s="334"/>
      <c r="O34" s="334"/>
      <c r="P34" s="335"/>
      <c r="Q34" s="333"/>
      <c r="R34" s="334"/>
      <c r="S34" s="334"/>
      <c r="T34" s="335"/>
      <c r="U34" s="270"/>
      <c r="V34" s="270"/>
      <c r="W34" s="270"/>
      <c r="X34" s="270"/>
      <c r="Y34" s="270"/>
      <c r="Z34" s="270"/>
    </row>
    <row r="35" spans="1:26" s="274" customFormat="1" ht="54.75" customHeight="1">
      <c r="A35" s="315"/>
      <c r="B35" s="316"/>
      <c r="C35" s="316"/>
      <c r="D35" s="317"/>
      <c r="E35" s="315"/>
      <c r="F35" s="316"/>
      <c r="G35" s="316"/>
      <c r="H35" s="317"/>
      <c r="I35" s="315"/>
      <c r="J35" s="316"/>
      <c r="K35" s="316"/>
      <c r="L35" s="317"/>
      <c r="M35" s="315"/>
      <c r="N35" s="316"/>
      <c r="O35" s="316"/>
      <c r="P35" s="317"/>
      <c r="Q35" s="315"/>
      <c r="R35" s="316"/>
      <c r="S35" s="316"/>
      <c r="T35" s="317"/>
      <c r="U35" s="270"/>
      <c r="V35" s="270"/>
      <c r="W35" s="270"/>
      <c r="X35" s="270"/>
      <c r="Y35" s="270"/>
      <c r="Z35" s="270"/>
    </row>
    <row r="36" spans="1:26" s="274" customFormat="1" ht="54.75" customHeight="1">
      <c r="A36" s="330"/>
      <c r="B36" s="331"/>
      <c r="C36" s="331"/>
      <c r="D36" s="332"/>
      <c r="E36" s="330"/>
      <c r="F36" s="331"/>
      <c r="G36" s="331"/>
      <c r="H36" s="332"/>
      <c r="I36" s="330"/>
      <c r="J36" s="331"/>
      <c r="K36" s="331"/>
      <c r="L36" s="332"/>
      <c r="M36" s="330"/>
      <c r="N36" s="331"/>
      <c r="O36" s="331"/>
      <c r="P36" s="332"/>
      <c r="Q36" s="330"/>
      <c r="R36" s="331"/>
      <c r="S36" s="331"/>
      <c r="T36" s="332"/>
      <c r="U36" s="270"/>
      <c r="V36" s="270"/>
      <c r="W36" s="270"/>
      <c r="X36" s="270"/>
      <c r="Y36" s="270"/>
      <c r="Z36" s="270"/>
    </row>
    <row r="37" spans="1:26" s="274" customFormat="1" ht="54.75" customHeight="1">
      <c r="A37" s="312"/>
      <c r="B37" s="313"/>
      <c r="C37" s="313"/>
      <c r="D37" s="314"/>
      <c r="E37" s="312"/>
      <c r="F37" s="313"/>
      <c r="G37" s="313"/>
      <c r="H37" s="314"/>
      <c r="I37" s="312"/>
      <c r="J37" s="313"/>
      <c r="K37" s="313"/>
      <c r="L37" s="314"/>
      <c r="M37" s="312"/>
      <c r="N37" s="313"/>
      <c r="O37" s="313"/>
      <c r="P37" s="314"/>
      <c r="Q37" s="312"/>
      <c r="R37" s="313"/>
      <c r="S37" s="313"/>
      <c r="T37" s="314"/>
      <c r="U37" s="270"/>
      <c r="V37" s="270"/>
      <c r="W37" s="270"/>
      <c r="X37" s="270"/>
      <c r="Y37" s="270"/>
      <c r="Z37" s="270"/>
    </row>
    <row r="38" spans="1:26" s="274" customFormat="1" ht="54.75" customHeight="1">
      <c r="A38" s="321"/>
      <c r="B38" s="322"/>
      <c r="C38" s="322"/>
      <c r="D38" s="323"/>
      <c r="E38" s="321"/>
      <c r="F38" s="322"/>
      <c r="G38" s="322"/>
      <c r="H38" s="323"/>
      <c r="I38" s="321"/>
      <c r="J38" s="322"/>
      <c r="K38" s="322"/>
      <c r="L38" s="323"/>
      <c r="M38" s="321"/>
      <c r="N38" s="322"/>
      <c r="O38" s="322"/>
      <c r="P38" s="323"/>
      <c r="Q38" s="321"/>
      <c r="R38" s="322"/>
      <c r="S38" s="322"/>
      <c r="T38" s="323"/>
      <c r="U38" s="270"/>
      <c r="V38" s="270"/>
      <c r="W38" s="270"/>
      <c r="X38" s="270"/>
      <c r="Y38" s="270"/>
      <c r="Z38" s="270"/>
    </row>
    <row r="39" spans="1:26" s="274" customFormat="1" ht="54.75" customHeight="1">
      <c r="A39" s="330"/>
      <c r="B39" s="331"/>
      <c r="C39" s="331"/>
      <c r="D39" s="332"/>
      <c r="E39" s="330"/>
      <c r="F39" s="331"/>
      <c r="G39" s="331"/>
      <c r="H39" s="332"/>
      <c r="I39" s="330"/>
      <c r="J39" s="331"/>
      <c r="K39" s="331"/>
      <c r="L39" s="332"/>
      <c r="M39" s="330"/>
      <c r="N39" s="331"/>
      <c r="O39" s="331"/>
      <c r="P39" s="332"/>
      <c r="Q39" s="330"/>
      <c r="R39" s="331"/>
      <c r="S39" s="331"/>
      <c r="T39" s="332"/>
      <c r="U39" s="270"/>
      <c r="V39" s="270"/>
      <c r="W39" s="270"/>
      <c r="X39" s="270"/>
      <c r="Y39" s="270"/>
      <c r="Z39" s="270"/>
    </row>
    <row r="40" spans="1:26" s="274" customFormat="1" ht="54.75" customHeight="1" thickBot="1">
      <c r="A40" s="324"/>
      <c r="B40" s="325"/>
      <c r="C40" s="325"/>
      <c r="D40" s="326"/>
      <c r="E40" s="324"/>
      <c r="F40" s="325"/>
      <c r="G40" s="325"/>
      <c r="H40" s="326"/>
      <c r="I40" s="324"/>
      <c r="J40" s="325"/>
      <c r="K40" s="325"/>
      <c r="L40" s="326"/>
      <c r="M40" s="324"/>
      <c r="N40" s="325"/>
      <c r="O40" s="325"/>
      <c r="P40" s="326"/>
      <c r="Q40" s="324"/>
      <c r="R40" s="325"/>
      <c r="S40" s="325"/>
      <c r="T40" s="326"/>
      <c r="U40" s="270"/>
      <c r="V40" s="270"/>
      <c r="W40" s="270"/>
      <c r="X40" s="270"/>
      <c r="Y40" s="270"/>
      <c r="Z40" s="270"/>
    </row>
    <row r="41" spans="1:26" s="232" customFormat="1" ht="1.5" customHeight="1">
      <c r="A41" s="339"/>
      <c r="B41" s="340"/>
      <c r="C41" s="340"/>
      <c r="D41" s="341"/>
      <c r="E41" s="339"/>
      <c r="F41" s="340"/>
      <c r="G41" s="340"/>
      <c r="H41" s="341"/>
      <c r="I41" s="339"/>
      <c r="J41" s="340"/>
      <c r="K41" s="340"/>
      <c r="L41" s="341"/>
      <c r="M41" s="327"/>
      <c r="N41" s="328"/>
      <c r="O41" s="328"/>
      <c r="P41" s="329"/>
      <c r="Q41" s="327"/>
      <c r="R41" s="328"/>
      <c r="S41" s="328"/>
      <c r="T41" s="329"/>
      <c r="U41" s="270"/>
      <c r="V41" s="270"/>
      <c r="W41" s="270"/>
      <c r="X41" s="270"/>
      <c r="Y41" s="270"/>
      <c r="Z41" s="270"/>
    </row>
    <row r="42" spans="1:26" s="232" customFormat="1" ht="24" customHeight="1" thickBot="1">
      <c r="A42" s="236" t="s">
        <v>65</v>
      </c>
      <c r="B42" s="234">
        <f>'第四周明細'!W12</f>
        <v>736.4</v>
      </c>
      <c r="C42" s="234" t="s">
        <v>9</v>
      </c>
      <c r="D42" s="235">
        <f>'第四周明細'!W8</f>
        <v>24</v>
      </c>
      <c r="E42" s="236" t="s">
        <v>48</v>
      </c>
      <c r="F42" s="234">
        <f>'第四周明細'!W20</f>
        <v>772.9</v>
      </c>
      <c r="G42" s="234" t="s">
        <v>9</v>
      </c>
      <c r="H42" s="235">
        <f>'第四周明細'!W16</f>
        <v>23</v>
      </c>
      <c r="I42" s="236" t="s">
        <v>43</v>
      </c>
      <c r="J42" s="234">
        <f>'第四周明細'!W28</f>
        <v>739.4</v>
      </c>
      <c r="K42" s="234" t="s">
        <v>9</v>
      </c>
      <c r="L42" s="235">
        <f>'第四周明細'!W24</f>
        <v>25</v>
      </c>
      <c r="M42" s="294" t="s">
        <v>170</v>
      </c>
      <c r="N42" s="295">
        <f>'第四周明細'!W36</f>
        <v>780.8</v>
      </c>
      <c r="O42" s="234" t="s">
        <v>172</v>
      </c>
      <c r="P42" s="234">
        <f>'第四周明細'!W32</f>
        <v>28</v>
      </c>
      <c r="Q42" s="294" t="s">
        <v>47</v>
      </c>
      <c r="R42" s="295">
        <f>'第四周明細'!W44</f>
        <v>749.9</v>
      </c>
      <c r="S42" s="295" t="s">
        <v>9</v>
      </c>
      <c r="T42" s="296">
        <f>'第四周明細'!W40</f>
        <v>23.5</v>
      </c>
      <c r="U42" s="270"/>
      <c r="V42" s="270"/>
      <c r="W42" s="270"/>
      <c r="X42" s="270"/>
      <c r="Y42" s="270"/>
      <c r="Z42" s="270"/>
    </row>
    <row r="43" spans="1:26" s="232" customFormat="1" ht="24.75" customHeight="1" thickBot="1">
      <c r="A43" s="234" t="s">
        <v>60</v>
      </c>
      <c r="B43" s="234">
        <f>'第四周明細'!W6</f>
        <v>100</v>
      </c>
      <c r="C43" s="241" t="s">
        <v>11</v>
      </c>
      <c r="D43" s="242">
        <f>'第四周明細'!W10</f>
        <v>30.099999999999998</v>
      </c>
      <c r="E43" s="234" t="s">
        <v>171</v>
      </c>
      <c r="F43" s="234">
        <f>'第四周明細'!W14</f>
        <v>100</v>
      </c>
      <c r="G43" s="246" t="s">
        <v>11</v>
      </c>
      <c r="H43" s="247">
        <f>'第四周明細'!W18</f>
        <v>33.599999999999994</v>
      </c>
      <c r="I43" s="248" t="s">
        <v>7</v>
      </c>
      <c r="J43" s="246">
        <f>'第四周明細'!W22</f>
        <v>100.5</v>
      </c>
      <c r="K43" s="246" t="s">
        <v>11</v>
      </c>
      <c r="L43" s="247">
        <f>'第四周明細'!W26</f>
        <v>28.1</v>
      </c>
      <c r="M43" s="249" t="s">
        <v>7</v>
      </c>
      <c r="N43" s="250">
        <f>'第四周明細'!W30</f>
        <v>100</v>
      </c>
      <c r="O43" s="250" t="s">
        <v>11</v>
      </c>
      <c r="P43" s="251">
        <f>'第四周明細'!W34</f>
        <v>32.2</v>
      </c>
      <c r="Q43" s="249" t="s">
        <v>7</v>
      </c>
      <c r="R43" s="250">
        <f>'第四周明細'!W38</f>
        <v>104.5</v>
      </c>
      <c r="S43" s="250" t="s">
        <v>11</v>
      </c>
      <c r="T43" s="251">
        <f>'第四周明細'!W42</f>
        <v>30.100000000000005</v>
      </c>
      <c r="U43" s="270"/>
      <c r="V43" s="270"/>
      <c r="W43" s="270"/>
      <c r="X43" s="270"/>
      <c r="Y43" s="270"/>
      <c r="Z43" s="270"/>
    </row>
    <row r="44" spans="1:26" s="288" customFormat="1" ht="53.25" customHeight="1" thickBot="1">
      <c r="A44" s="333"/>
      <c r="B44" s="334"/>
      <c r="C44" s="334"/>
      <c r="D44" s="335"/>
      <c r="E44" s="333"/>
      <c r="F44" s="334"/>
      <c r="G44" s="334"/>
      <c r="H44" s="335"/>
      <c r="I44" s="333"/>
      <c r="J44" s="334"/>
      <c r="K44" s="334"/>
      <c r="L44" s="335"/>
      <c r="M44" s="333"/>
      <c r="N44" s="334"/>
      <c r="O44" s="334"/>
      <c r="P44" s="335"/>
      <c r="Q44" s="318"/>
      <c r="R44" s="319"/>
      <c r="S44" s="319"/>
      <c r="T44" s="320"/>
      <c r="U44" s="270"/>
      <c r="V44" s="270"/>
      <c r="W44" s="270"/>
      <c r="X44" s="270"/>
      <c r="Y44" s="270"/>
      <c r="Z44" s="270"/>
    </row>
    <row r="45" spans="1:26" s="274" customFormat="1" ht="54.75" customHeight="1">
      <c r="A45" s="315"/>
      <c r="B45" s="316"/>
      <c r="C45" s="316"/>
      <c r="D45" s="317"/>
      <c r="E45" s="312"/>
      <c r="F45" s="313"/>
      <c r="G45" s="313"/>
      <c r="H45" s="314"/>
      <c r="I45" s="315"/>
      <c r="J45" s="316"/>
      <c r="K45" s="316"/>
      <c r="L45" s="317"/>
      <c r="M45" s="315"/>
      <c r="N45" s="316"/>
      <c r="O45" s="316"/>
      <c r="P45" s="317"/>
      <c r="Q45" s="315"/>
      <c r="R45" s="316"/>
      <c r="S45" s="316"/>
      <c r="T45" s="317"/>
      <c r="U45" s="270"/>
      <c r="V45" s="270"/>
      <c r="W45" s="270"/>
      <c r="X45" s="270"/>
      <c r="Y45" s="270"/>
      <c r="Z45" s="270"/>
    </row>
    <row r="46" spans="1:26" s="274" customFormat="1" ht="54.75" customHeight="1">
      <c r="A46" s="330"/>
      <c r="B46" s="331"/>
      <c r="C46" s="331"/>
      <c r="D46" s="332"/>
      <c r="E46" s="330"/>
      <c r="F46" s="331"/>
      <c r="G46" s="331"/>
      <c r="H46" s="332"/>
      <c r="I46" s="330"/>
      <c r="J46" s="331"/>
      <c r="K46" s="331"/>
      <c r="L46" s="332"/>
      <c r="M46" s="312"/>
      <c r="N46" s="313"/>
      <c r="O46" s="313"/>
      <c r="P46" s="314"/>
      <c r="Q46" s="312"/>
      <c r="R46" s="313"/>
      <c r="S46" s="313"/>
      <c r="T46" s="314"/>
      <c r="U46" s="270"/>
      <c r="V46" s="270"/>
      <c r="W46" s="270"/>
      <c r="X46" s="270"/>
      <c r="Y46" s="270"/>
      <c r="Z46" s="270"/>
    </row>
    <row r="47" spans="1:26" s="274" customFormat="1" ht="54.75" customHeight="1">
      <c r="A47" s="312"/>
      <c r="B47" s="313"/>
      <c r="C47" s="313"/>
      <c r="D47" s="314"/>
      <c r="E47" s="312"/>
      <c r="F47" s="313"/>
      <c r="G47" s="313"/>
      <c r="H47" s="314"/>
      <c r="I47" s="330"/>
      <c r="J47" s="313"/>
      <c r="K47" s="313"/>
      <c r="L47" s="314"/>
      <c r="M47" s="312"/>
      <c r="N47" s="313"/>
      <c r="O47" s="313"/>
      <c r="P47" s="314"/>
      <c r="Q47" s="312"/>
      <c r="R47" s="313"/>
      <c r="S47" s="313"/>
      <c r="T47" s="314"/>
      <c r="U47" s="270"/>
      <c r="V47" s="270"/>
      <c r="W47" s="270"/>
      <c r="X47" s="270"/>
      <c r="Y47" s="270"/>
      <c r="Z47" s="270"/>
    </row>
    <row r="48" spans="1:26" s="274" customFormat="1" ht="54.75" customHeight="1">
      <c r="A48" s="312"/>
      <c r="B48" s="313"/>
      <c r="C48" s="313"/>
      <c r="D48" s="314"/>
      <c r="E48" s="321"/>
      <c r="F48" s="322"/>
      <c r="G48" s="322"/>
      <c r="H48" s="323"/>
      <c r="I48" s="312"/>
      <c r="J48" s="313"/>
      <c r="K48" s="313"/>
      <c r="L48" s="314"/>
      <c r="M48" s="255"/>
      <c r="N48" s="253"/>
      <c r="O48" s="253"/>
      <c r="P48" s="254"/>
      <c r="Q48" s="255"/>
      <c r="R48" s="253"/>
      <c r="S48" s="253"/>
      <c r="T48" s="254"/>
      <c r="U48" s="270"/>
      <c r="V48" s="270"/>
      <c r="W48" s="270"/>
      <c r="X48" s="270"/>
      <c r="Y48" s="270"/>
      <c r="Z48" s="270"/>
    </row>
    <row r="49" spans="1:26" s="274" customFormat="1" ht="54.75" customHeight="1">
      <c r="A49" s="330"/>
      <c r="B49" s="331"/>
      <c r="C49" s="331"/>
      <c r="D49" s="332"/>
      <c r="E49" s="330"/>
      <c r="F49" s="331"/>
      <c r="G49" s="331"/>
      <c r="H49" s="332"/>
      <c r="I49" s="312"/>
      <c r="J49" s="313"/>
      <c r="K49" s="313"/>
      <c r="L49" s="314"/>
      <c r="M49" s="312"/>
      <c r="N49" s="313"/>
      <c r="O49" s="313"/>
      <c r="P49" s="314"/>
      <c r="Q49" s="312"/>
      <c r="R49" s="313"/>
      <c r="S49" s="313"/>
      <c r="T49" s="314"/>
      <c r="U49" s="270"/>
      <c r="V49" s="270"/>
      <c r="W49" s="270"/>
      <c r="X49" s="270"/>
      <c r="Y49" s="270"/>
      <c r="Z49" s="270"/>
    </row>
    <row r="50" spans="1:26" s="273" customFormat="1" ht="54.75" customHeight="1" thickBot="1">
      <c r="A50" s="324"/>
      <c r="B50" s="325"/>
      <c r="C50" s="325"/>
      <c r="D50" s="326"/>
      <c r="E50" s="324"/>
      <c r="F50" s="325"/>
      <c r="G50" s="325"/>
      <c r="H50" s="326"/>
      <c r="I50" s="324"/>
      <c r="J50" s="325"/>
      <c r="K50" s="325"/>
      <c r="L50" s="326"/>
      <c r="M50" s="355"/>
      <c r="N50" s="356"/>
      <c r="O50" s="356"/>
      <c r="P50" s="357"/>
      <c r="Q50" s="352"/>
      <c r="R50" s="353"/>
      <c r="S50" s="353"/>
      <c r="T50" s="354"/>
      <c r="U50" s="270"/>
      <c r="V50" s="270"/>
      <c r="W50" s="270"/>
      <c r="X50" s="270"/>
      <c r="Y50" s="270"/>
      <c r="Z50" s="270"/>
    </row>
    <row r="51" spans="1:26" ht="2.25" customHeight="1" thickBot="1">
      <c r="A51" s="346"/>
      <c r="B51" s="347"/>
      <c r="C51" s="347"/>
      <c r="D51" s="348"/>
      <c r="E51" s="346"/>
      <c r="F51" s="347"/>
      <c r="G51" s="347"/>
      <c r="H51" s="348"/>
      <c r="I51" s="346"/>
      <c r="J51" s="347"/>
      <c r="K51" s="347"/>
      <c r="L51" s="348"/>
      <c r="M51" s="346"/>
      <c r="N51" s="347"/>
      <c r="O51" s="347"/>
      <c r="P51" s="348"/>
      <c r="Q51" s="349"/>
      <c r="R51" s="350"/>
      <c r="S51" s="350"/>
      <c r="T51" s="351"/>
      <c r="U51" s="270"/>
      <c r="V51" s="270"/>
      <c r="W51" s="270"/>
      <c r="X51" s="270"/>
      <c r="Y51" s="270"/>
      <c r="Z51" s="270"/>
    </row>
    <row r="52" spans="1:26" ht="27" customHeight="1">
      <c r="A52" s="291" t="s">
        <v>72</v>
      </c>
      <c r="B52" s="289">
        <f>'第五周明細 '!W12</f>
        <v>714.5</v>
      </c>
      <c r="C52" s="289" t="s">
        <v>9</v>
      </c>
      <c r="D52" s="290">
        <f>'第五周明細 '!W8</f>
        <v>22.5</v>
      </c>
      <c r="E52" s="236" t="s">
        <v>43</v>
      </c>
      <c r="F52" s="297">
        <f>'第五周明細 '!W20</f>
        <v>780.1</v>
      </c>
      <c r="G52" s="234" t="s">
        <v>9</v>
      </c>
      <c r="H52" s="298">
        <f>'第五周明細 '!W16</f>
        <v>23</v>
      </c>
      <c r="I52" s="236" t="s">
        <v>43</v>
      </c>
      <c r="J52" s="297">
        <f>'第五周明細 '!W28</f>
        <v>792.9</v>
      </c>
      <c r="K52" s="234" t="s">
        <v>9</v>
      </c>
      <c r="L52" s="298">
        <f>'第五周明細 '!W24</f>
        <v>28.5</v>
      </c>
      <c r="M52" s="236" t="s">
        <v>43</v>
      </c>
      <c r="N52" s="297">
        <f>'第五周明細 '!W36</f>
        <v>0</v>
      </c>
      <c r="O52" s="234" t="s">
        <v>9</v>
      </c>
      <c r="P52" s="298">
        <f>'第五周明細 '!W32</f>
        <v>0</v>
      </c>
      <c r="Q52" s="278" t="s">
        <v>43</v>
      </c>
      <c r="R52" s="281">
        <f>'第五周明細 '!W44</f>
        <v>0</v>
      </c>
      <c r="S52" s="279" t="s">
        <v>9</v>
      </c>
      <c r="T52" s="282">
        <f>'第五周明細 '!W40</f>
        <v>0</v>
      </c>
      <c r="U52" s="270"/>
      <c r="V52" s="270"/>
      <c r="W52" s="270"/>
      <c r="X52" s="270"/>
      <c r="Y52" s="270"/>
      <c r="Z52" s="270"/>
    </row>
    <row r="53" spans="1:26" ht="26.25" customHeight="1" thickBot="1">
      <c r="A53" s="292" t="s">
        <v>7</v>
      </c>
      <c r="B53" s="293">
        <f>'第五周明細 '!W6</f>
        <v>100</v>
      </c>
      <c r="C53" s="292" t="s">
        <v>11</v>
      </c>
      <c r="D53" s="293">
        <f>'第五周明細 '!W10</f>
        <v>28</v>
      </c>
      <c r="E53" s="292" t="s">
        <v>60</v>
      </c>
      <c r="F53" s="293">
        <f>'第五周明細 '!W14</f>
        <v>101.5</v>
      </c>
      <c r="G53" s="241" t="s">
        <v>11</v>
      </c>
      <c r="H53" s="299">
        <f>'第五周明細 '!W18</f>
        <v>33.9</v>
      </c>
      <c r="I53" s="292" t="s">
        <v>173</v>
      </c>
      <c r="J53" s="293">
        <f>'第五周明細 '!W22</f>
        <v>101</v>
      </c>
      <c r="K53" s="241" t="s">
        <v>11</v>
      </c>
      <c r="L53" s="299">
        <f>'第五周明細 '!W26</f>
        <v>33.1</v>
      </c>
      <c r="M53" s="240" t="s">
        <v>60</v>
      </c>
      <c r="N53" s="300">
        <f>'第五周明細 '!W30</f>
        <v>0</v>
      </c>
      <c r="O53" s="241" t="s">
        <v>11</v>
      </c>
      <c r="P53" s="299">
        <f>'第五周明細 '!W34</f>
        <v>0</v>
      </c>
      <c r="Q53" s="264" t="s">
        <v>60</v>
      </c>
      <c r="R53" s="265">
        <f>'第五周明細 '!W38</f>
        <v>0</v>
      </c>
      <c r="S53" s="265" t="s">
        <v>11</v>
      </c>
      <c r="T53" s="266">
        <f>'第五周明細 '!W42</f>
        <v>0</v>
      </c>
      <c r="U53" s="270"/>
      <c r="V53" s="270"/>
      <c r="W53" s="270"/>
      <c r="X53" s="270"/>
      <c r="Y53" s="270"/>
      <c r="Z53" s="270"/>
    </row>
    <row r="54" spans="21:26" ht="24.75" customHeight="1">
      <c r="U54" s="270"/>
      <c r="V54" s="270"/>
      <c r="W54" s="270"/>
      <c r="X54" s="270"/>
      <c r="Y54" s="270"/>
      <c r="Z54" s="270"/>
    </row>
    <row r="55" spans="1:26" ht="45" customHeight="1" hidden="1">
      <c r="A55" s="373"/>
      <c r="B55" s="374"/>
      <c r="C55" s="374"/>
      <c r="D55" s="375"/>
      <c r="U55" s="270"/>
      <c r="V55" s="270"/>
      <c r="W55" s="270"/>
      <c r="X55" s="270"/>
      <c r="Y55" s="270"/>
      <c r="Z55" s="270"/>
    </row>
    <row r="56" spans="1:26" ht="45" customHeight="1" hidden="1">
      <c r="A56" s="376"/>
      <c r="B56" s="377"/>
      <c r="C56" s="377"/>
      <c r="D56" s="378"/>
      <c r="U56" s="270"/>
      <c r="V56" s="270"/>
      <c r="W56" s="270"/>
      <c r="X56" s="270"/>
      <c r="Y56" s="270"/>
      <c r="Z56" s="270"/>
    </row>
    <row r="57" spans="1:26" ht="45" customHeight="1" hidden="1">
      <c r="A57" s="376"/>
      <c r="B57" s="377"/>
      <c r="C57" s="377"/>
      <c r="D57" s="378"/>
      <c r="U57" s="270"/>
      <c r="V57" s="270"/>
      <c r="W57" s="270"/>
      <c r="X57" s="270"/>
      <c r="Y57" s="270"/>
      <c r="Z57" s="270"/>
    </row>
    <row r="58" spans="1:26" ht="45" customHeight="1" hidden="1">
      <c r="A58" s="376"/>
      <c r="B58" s="377"/>
      <c r="C58" s="377"/>
      <c r="D58" s="378"/>
      <c r="U58" s="270"/>
      <c r="V58" s="270"/>
      <c r="W58" s="270"/>
      <c r="X58" s="270"/>
      <c r="Y58" s="270"/>
      <c r="Z58" s="270"/>
    </row>
    <row r="59" spans="1:26" ht="45" customHeight="1" hidden="1" thickBot="1">
      <c r="A59" s="370"/>
      <c r="B59" s="371"/>
      <c r="C59" s="371"/>
      <c r="D59" s="372"/>
      <c r="U59" s="270"/>
      <c r="V59" s="270"/>
      <c r="W59" s="270"/>
      <c r="X59" s="270"/>
      <c r="Y59" s="270"/>
      <c r="Z59" s="270"/>
    </row>
    <row r="60" spans="1:26" ht="24" customHeight="1" hidden="1">
      <c r="A60" s="301"/>
      <c r="B60" s="302"/>
      <c r="C60" s="303"/>
      <c r="D60" s="304"/>
      <c r="U60" s="270"/>
      <c r="V60" s="270"/>
      <c r="W60" s="270"/>
      <c r="X60" s="270"/>
      <c r="Y60" s="270"/>
      <c r="Z60" s="270"/>
    </row>
    <row r="61" spans="1:26" ht="24.75" customHeight="1" hidden="1" thickBot="1">
      <c r="A61" s="305"/>
      <c r="B61" s="306"/>
      <c r="C61" s="307"/>
      <c r="D61" s="308"/>
      <c r="U61" s="270"/>
      <c r="V61" s="270"/>
      <c r="W61" s="270"/>
      <c r="X61" s="270"/>
      <c r="Y61" s="270"/>
      <c r="Z61" s="270"/>
    </row>
    <row r="62" spans="21:26" ht="15.75" customHeight="1" hidden="1">
      <c r="U62" s="270"/>
      <c r="V62" s="270"/>
      <c r="W62" s="270"/>
      <c r="X62" s="270"/>
      <c r="Y62" s="270"/>
      <c r="Z62" s="270"/>
    </row>
    <row r="63" spans="21:26" ht="16.5">
      <c r="U63" s="270"/>
      <c r="V63" s="270"/>
      <c r="W63" s="270"/>
      <c r="X63" s="270"/>
      <c r="Y63" s="270"/>
      <c r="Z63" s="270"/>
    </row>
    <row r="64" spans="21:26" ht="16.5">
      <c r="U64" s="270"/>
      <c r="V64" s="270"/>
      <c r="W64" s="270"/>
      <c r="X64" s="270"/>
      <c r="Y64" s="270"/>
      <c r="Z64" s="270"/>
    </row>
    <row r="65" spans="9:26" ht="16.5">
      <c r="I65" s="309"/>
      <c r="J65" s="309"/>
      <c r="U65" s="270"/>
      <c r="V65" s="270"/>
      <c r="W65" s="270"/>
      <c r="X65" s="270"/>
      <c r="Y65" s="270"/>
      <c r="Z65" s="270"/>
    </row>
    <row r="66" spans="3:26" ht="16.5"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U66" s="270"/>
      <c r="V66" s="270"/>
      <c r="W66" s="270"/>
      <c r="X66" s="270"/>
      <c r="Y66" s="270"/>
      <c r="Z66" s="270"/>
    </row>
    <row r="67" spans="3:26" ht="16.5"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U67" s="270"/>
      <c r="V67" s="270"/>
      <c r="W67" s="270"/>
      <c r="X67" s="270"/>
      <c r="Y67" s="270"/>
      <c r="Z67" s="270"/>
    </row>
    <row r="68" spans="3:26" ht="16.5"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U68" s="270"/>
      <c r="V68" s="270"/>
      <c r="W68" s="270"/>
      <c r="X68" s="270"/>
      <c r="Y68" s="270"/>
      <c r="Z68" s="270"/>
    </row>
    <row r="69" spans="3:26" ht="16.5"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U69" s="270"/>
      <c r="V69" s="270"/>
      <c r="W69" s="270"/>
      <c r="X69" s="270"/>
      <c r="Y69" s="270"/>
      <c r="Z69" s="270"/>
    </row>
    <row r="70" spans="3:26" ht="16.5"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U70" s="270"/>
      <c r="V70" s="270"/>
      <c r="W70" s="270"/>
      <c r="X70" s="270"/>
      <c r="Y70" s="270"/>
      <c r="Z70" s="270"/>
    </row>
    <row r="71" spans="3:26" ht="16.5"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U71" s="270"/>
      <c r="V71" s="270"/>
      <c r="W71" s="270"/>
      <c r="X71" s="270"/>
      <c r="Y71" s="270"/>
      <c r="Z71" s="270"/>
    </row>
    <row r="72" spans="21:26" ht="16.5">
      <c r="U72" s="270"/>
      <c r="V72" s="270"/>
      <c r="W72" s="270"/>
      <c r="X72" s="270"/>
      <c r="Y72" s="270"/>
      <c r="Z72" s="270"/>
    </row>
    <row r="73" spans="21:26" ht="16.5">
      <c r="U73" s="270"/>
      <c r="V73" s="270"/>
      <c r="W73" s="270"/>
      <c r="X73" s="270"/>
      <c r="Y73" s="270"/>
      <c r="Z73" s="270"/>
    </row>
    <row r="74" spans="21:26" ht="16.5">
      <c r="U74" s="270"/>
      <c r="V74" s="270"/>
      <c r="W74" s="270"/>
      <c r="X74" s="270"/>
      <c r="Y74" s="270"/>
      <c r="Z74" s="270"/>
    </row>
    <row r="75" spans="21:26" ht="16.5">
      <c r="U75" s="270"/>
      <c r="V75" s="270"/>
      <c r="W75" s="270"/>
      <c r="X75" s="270"/>
      <c r="Y75" s="270"/>
      <c r="Z75" s="270"/>
    </row>
    <row r="76" spans="21:26" ht="16.5">
      <c r="U76" s="270"/>
      <c r="V76" s="270"/>
      <c r="W76" s="270"/>
      <c r="X76" s="270"/>
      <c r="Y76" s="270"/>
      <c r="Z76" s="270"/>
    </row>
    <row r="77" spans="21:26" ht="16.5">
      <c r="U77" s="270"/>
      <c r="V77" s="270"/>
      <c r="W77" s="270"/>
      <c r="X77" s="270"/>
      <c r="Y77" s="270"/>
      <c r="Z77" s="270"/>
    </row>
    <row r="78" spans="14:19" ht="16.5">
      <c r="N78" s="270"/>
      <c r="O78" s="270"/>
      <c r="P78" s="270"/>
      <c r="Q78" s="270"/>
      <c r="R78" s="270"/>
      <c r="S78" s="270"/>
    </row>
    <row r="79" spans="14:19" ht="16.5">
      <c r="N79" s="270"/>
      <c r="O79" s="270"/>
      <c r="P79" s="270"/>
      <c r="Q79" s="270"/>
      <c r="R79" s="270"/>
      <c r="S79" s="270"/>
    </row>
    <row r="80" spans="14:19" ht="16.5">
      <c r="N80" s="270"/>
      <c r="O80" s="270"/>
      <c r="P80" s="270"/>
      <c r="Q80" s="270"/>
      <c r="R80" s="270"/>
      <c r="S80" s="270"/>
    </row>
    <row r="81" spans="14:19" ht="16.5">
      <c r="N81" s="270"/>
      <c r="O81" s="270"/>
      <c r="P81" s="270"/>
      <c r="Q81" s="270"/>
      <c r="R81" s="270"/>
      <c r="S81" s="270"/>
    </row>
    <row r="82" spans="14:19" ht="16.5">
      <c r="N82" s="270"/>
      <c r="O82" s="270"/>
      <c r="P82" s="270"/>
      <c r="Q82" s="270"/>
      <c r="R82" s="270"/>
      <c r="S82" s="270"/>
    </row>
    <row r="83" spans="14:19" ht="16.5">
      <c r="N83" s="270"/>
      <c r="O83" s="270"/>
      <c r="P83" s="270"/>
      <c r="Q83" s="270"/>
      <c r="R83" s="270"/>
      <c r="S83" s="270"/>
    </row>
    <row r="84" spans="14:19" ht="16.5">
      <c r="N84" s="270"/>
      <c r="O84" s="270"/>
      <c r="P84" s="270"/>
      <c r="Q84" s="270"/>
      <c r="R84" s="270"/>
      <c r="S84" s="270"/>
    </row>
    <row r="85" spans="14:19" ht="16.5">
      <c r="N85" s="270"/>
      <c r="O85" s="270"/>
      <c r="P85" s="270"/>
      <c r="Q85" s="270"/>
      <c r="R85" s="270"/>
      <c r="S85" s="270"/>
    </row>
    <row r="86" spans="14:19" ht="16.5">
      <c r="N86" s="270"/>
      <c r="O86" s="270"/>
      <c r="P86" s="270"/>
      <c r="Q86" s="270"/>
      <c r="R86" s="270"/>
      <c r="S86" s="270"/>
    </row>
    <row r="87" spans="14:19" ht="16.5">
      <c r="N87" s="270"/>
      <c r="O87" s="270"/>
      <c r="P87" s="270"/>
      <c r="Q87" s="270"/>
      <c r="R87" s="270"/>
      <c r="S87" s="270"/>
    </row>
    <row r="88" spans="14:19" ht="16.5">
      <c r="N88" s="270"/>
      <c r="O88" s="270"/>
      <c r="P88" s="270"/>
      <c r="Q88" s="270"/>
      <c r="R88" s="270"/>
      <c r="S88" s="270"/>
    </row>
    <row r="89" spans="14:19" ht="16.5">
      <c r="N89" s="270"/>
      <c r="O89" s="270"/>
      <c r="P89" s="270"/>
      <c r="Q89" s="270"/>
      <c r="R89" s="270"/>
      <c r="S89" s="270"/>
    </row>
    <row r="90" spans="14:19" ht="16.5">
      <c r="N90" s="270"/>
      <c r="O90" s="270"/>
      <c r="P90" s="270"/>
      <c r="Q90" s="270"/>
      <c r="R90" s="270"/>
      <c r="S90" s="270"/>
    </row>
    <row r="91" spans="21:26" ht="16.5">
      <c r="U91" s="270"/>
      <c r="V91" s="270"/>
      <c r="W91" s="270"/>
      <c r="X91" s="270"/>
      <c r="Y91" s="270"/>
      <c r="Z91" s="270"/>
    </row>
    <row r="92" spans="21:26" ht="16.5">
      <c r="U92" s="270"/>
      <c r="V92" s="270"/>
      <c r="W92" s="270"/>
      <c r="X92" s="270"/>
      <c r="Y92" s="270"/>
      <c r="Z92" s="270"/>
    </row>
    <row r="93" spans="21:26" ht="16.5">
      <c r="U93" s="270"/>
      <c r="V93" s="270"/>
      <c r="W93" s="270"/>
      <c r="X93" s="270"/>
      <c r="Y93" s="270"/>
      <c r="Z93" s="270"/>
    </row>
    <row r="94" spans="21:26" ht="16.5">
      <c r="U94" s="270"/>
      <c r="V94" s="270"/>
      <c r="W94" s="270"/>
      <c r="X94" s="270"/>
      <c r="Y94" s="270"/>
      <c r="Z94" s="270"/>
    </row>
    <row r="95" spans="21:26" ht="16.5">
      <c r="U95" s="270"/>
      <c r="V95" s="270"/>
      <c r="W95" s="270"/>
      <c r="X95" s="270"/>
      <c r="Y95" s="270"/>
      <c r="Z95" s="270"/>
    </row>
    <row r="96" spans="21:26" ht="16.5">
      <c r="U96" s="270"/>
      <c r="V96" s="270"/>
      <c r="W96" s="270"/>
      <c r="X96" s="270"/>
      <c r="Y96" s="270"/>
      <c r="Z96" s="270"/>
    </row>
    <row r="97" spans="21:26" ht="16.5">
      <c r="U97" s="270"/>
      <c r="V97" s="270"/>
      <c r="W97" s="270"/>
      <c r="X97" s="270"/>
      <c r="Y97" s="270"/>
      <c r="Z97" s="270"/>
    </row>
    <row r="98" spans="21:26" ht="16.5">
      <c r="U98" s="270"/>
      <c r="V98" s="270"/>
      <c r="W98" s="270"/>
      <c r="X98" s="270"/>
      <c r="Y98" s="270"/>
      <c r="Z98" s="270"/>
    </row>
    <row r="99" spans="21:26" ht="16.5">
      <c r="U99" s="270"/>
      <c r="V99" s="270"/>
      <c r="W99" s="270"/>
      <c r="X99" s="270"/>
      <c r="Y99" s="270"/>
      <c r="Z99" s="270"/>
    </row>
    <row r="100" spans="21:26" ht="16.5">
      <c r="U100" s="270"/>
      <c r="V100" s="270"/>
      <c r="W100" s="270"/>
      <c r="X100" s="270"/>
      <c r="Y100" s="270"/>
      <c r="Z100" s="270"/>
    </row>
    <row r="101" spans="21:26" ht="16.5">
      <c r="U101" s="270"/>
      <c r="V101" s="270"/>
      <c r="W101" s="270"/>
      <c r="X101" s="270"/>
      <c r="Y101" s="270"/>
      <c r="Z101" s="270"/>
    </row>
    <row r="102" spans="21:26" ht="16.5">
      <c r="U102" s="270"/>
      <c r="V102" s="270"/>
      <c r="W102" s="270"/>
      <c r="X102" s="270"/>
      <c r="Y102" s="270"/>
      <c r="Z102" s="270"/>
    </row>
    <row r="103" spans="21:26" ht="16.5">
      <c r="U103" s="270"/>
      <c r="V103" s="270"/>
      <c r="W103" s="270"/>
      <c r="X103" s="270"/>
      <c r="Y103" s="270"/>
      <c r="Z103" s="270"/>
    </row>
    <row r="104" spans="21:26" ht="16.5">
      <c r="U104" s="270"/>
      <c r="V104" s="270"/>
      <c r="W104" s="270"/>
      <c r="X104" s="270"/>
      <c r="Y104" s="270"/>
      <c r="Z104" s="270"/>
    </row>
    <row r="105" spans="21:26" ht="16.5">
      <c r="U105" s="270"/>
      <c r="V105" s="270"/>
      <c r="W105" s="270"/>
      <c r="X105" s="270"/>
      <c r="Y105" s="270"/>
      <c r="Z105" s="270"/>
    </row>
    <row r="106" spans="21:26" ht="16.5">
      <c r="U106" s="270"/>
      <c r="V106" s="270"/>
      <c r="W106" s="270"/>
      <c r="X106" s="270"/>
      <c r="Y106" s="270"/>
      <c r="Z106" s="270"/>
    </row>
    <row r="107" spans="21:26" ht="16.5">
      <c r="U107" s="270"/>
      <c r="V107" s="270"/>
      <c r="W107" s="270"/>
      <c r="X107" s="270"/>
      <c r="Y107" s="270"/>
      <c r="Z107" s="270"/>
    </row>
    <row r="108" spans="21:26" ht="16.5">
      <c r="U108" s="270"/>
      <c r="V108" s="270"/>
      <c r="W108" s="270"/>
      <c r="X108" s="270"/>
      <c r="Y108" s="270"/>
      <c r="Z108" s="270"/>
    </row>
    <row r="109" spans="21:26" ht="16.5">
      <c r="U109" s="270"/>
      <c r="V109" s="270"/>
      <c r="W109" s="270"/>
      <c r="X109" s="270"/>
      <c r="Y109" s="270"/>
      <c r="Z109" s="270"/>
    </row>
    <row r="110" spans="21:26" ht="16.5">
      <c r="U110" s="270"/>
      <c r="V110" s="270"/>
      <c r="W110" s="270"/>
      <c r="X110" s="270"/>
      <c r="Y110" s="270"/>
      <c r="Z110" s="270"/>
    </row>
    <row r="111" spans="21:26" ht="16.5">
      <c r="U111" s="270"/>
      <c r="V111" s="270"/>
      <c r="W111" s="270"/>
      <c r="X111" s="270"/>
      <c r="Y111" s="270"/>
      <c r="Z111" s="270"/>
    </row>
    <row r="112" spans="21:26" ht="16.5">
      <c r="U112" s="270"/>
      <c r="V112" s="270"/>
      <c r="W112" s="270"/>
      <c r="X112" s="270"/>
      <c r="Y112" s="270"/>
      <c r="Z112" s="270"/>
    </row>
    <row r="113" spans="21:26" ht="16.5">
      <c r="U113" s="270"/>
      <c r="V113" s="270"/>
      <c r="W113" s="270"/>
      <c r="X113" s="270"/>
      <c r="Y113" s="270"/>
      <c r="Z113" s="270"/>
    </row>
    <row r="114" spans="21:26" ht="16.5">
      <c r="U114" s="270"/>
      <c r="V114" s="270"/>
      <c r="W114" s="270"/>
      <c r="X114" s="270"/>
      <c r="Y114" s="270"/>
      <c r="Z114" s="270"/>
    </row>
    <row r="115" spans="21:26" ht="16.5">
      <c r="U115" s="270"/>
      <c r="V115" s="270"/>
      <c r="W115" s="270"/>
      <c r="X115" s="270"/>
      <c r="Y115" s="270"/>
      <c r="Z115" s="270"/>
    </row>
    <row r="116" spans="21:26" ht="16.5">
      <c r="U116" s="270"/>
      <c r="V116" s="270"/>
      <c r="W116" s="270"/>
      <c r="X116" s="270"/>
      <c r="Y116" s="270"/>
      <c r="Z116" s="270"/>
    </row>
    <row r="117" spans="21:26" ht="16.5">
      <c r="U117" s="270"/>
      <c r="V117" s="270"/>
      <c r="W117" s="270"/>
      <c r="X117" s="270"/>
      <c r="Y117" s="270"/>
      <c r="Z117" s="270"/>
    </row>
    <row r="118" spans="21:26" ht="16.5">
      <c r="U118" s="270"/>
      <c r="V118" s="270"/>
      <c r="W118" s="270"/>
      <c r="X118" s="270"/>
      <c r="Y118" s="270"/>
      <c r="Z118" s="270"/>
    </row>
    <row r="119" spans="21:26" ht="16.5">
      <c r="U119" s="270"/>
      <c r="V119" s="270"/>
      <c r="W119" s="270"/>
      <c r="X119" s="270"/>
      <c r="Y119" s="270"/>
      <c r="Z119" s="270"/>
    </row>
    <row r="120" spans="21:26" ht="16.5">
      <c r="U120" s="270"/>
      <c r="V120" s="270"/>
      <c r="W120" s="270"/>
      <c r="X120" s="270"/>
      <c r="Y120" s="270"/>
      <c r="Z120" s="270"/>
    </row>
    <row r="121" spans="21:26" ht="16.5">
      <c r="U121" s="270"/>
      <c r="V121" s="270"/>
      <c r="W121" s="270"/>
      <c r="X121" s="270"/>
      <c r="Y121" s="270"/>
      <c r="Z121" s="270"/>
    </row>
    <row r="122" spans="21:26" ht="16.5">
      <c r="U122" s="270"/>
      <c r="V122" s="270"/>
      <c r="W122" s="270"/>
      <c r="X122" s="270"/>
      <c r="Y122" s="270"/>
      <c r="Z122" s="270"/>
    </row>
    <row r="123" spans="21:26" ht="16.5">
      <c r="U123" s="270"/>
      <c r="V123" s="270"/>
      <c r="W123" s="270"/>
      <c r="X123" s="270"/>
      <c r="Y123" s="270"/>
      <c r="Z123" s="270"/>
    </row>
    <row r="124" spans="21:26" ht="16.5">
      <c r="U124" s="270"/>
      <c r="V124" s="270"/>
      <c r="W124" s="270"/>
      <c r="X124" s="270"/>
      <c r="Y124" s="270"/>
      <c r="Z124" s="270"/>
    </row>
    <row r="125" spans="21:26" ht="16.5">
      <c r="U125" s="270"/>
      <c r="V125" s="270"/>
      <c r="W125" s="270"/>
      <c r="X125" s="270"/>
      <c r="Y125" s="270"/>
      <c r="Z125" s="270"/>
    </row>
    <row r="126" spans="21:26" ht="16.5">
      <c r="U126" s="270"/>
      <c r="V126" s="270"/>
      <c r="W126" s="270"/>
      <c r="X126" s="270"/>
      <c r="Y126" s="270"/>
      <c r="Z126" s="270"/>
    </row>
    <row r="127" spans="21:26" ht="16.5">
      <c r="U127" s="270"/>
      <c r="V127" s="270"/>
      <c r="W127" s="270"/>
      <c r="X127" s="270"/>
      <c r="Y127" s="270"/>
      <c r="Z127" s="270"/>
    </row>
    <row r="128" spans="21:26" ht="16.5">
      <c r="U128" s="270"/>
      <c r="V128" s="270"/>
      <c r="W128" s="270"/>
      <c r="X128" s="270"/>
      <c r="Y128" s="270"/>
      <c r="Z128" s="270"/>
    </row>
    <row r="129" spans="21:26" ht="16.5">
      <c r="U129" s="270"/>
      <c r="V129" s="270"/>
      <c r="W129" s="270"/>
      <c r="X129" s="270"/>
      <c r="Y129" s="270"/>
      <c r="Z129" s="270"/>
    </row>
    <row r="130" spans="21:26" ht="16.5">
      <c r="U130" s="270"/>
      <c r="V130" s="270"/>
      <c r="W130" s="270"/>
      <c r="X130" s="270"/>
      <c r="Y130" s="270"/>
      <c r="Z130" s="270"/>
    </row>
    <row r="131" spans="21:26" ht="16.5">
      <c r="U131" s="270"/>
      <c r="V131" s="270"/>
      <c r="W131" s="270"/>
      <c r="X131" s="270"/>
      <c r="Y131" s="270"/>
      <c r="Z131" s="270"/>
    </row>
    <row r="132" spans="21:26" ht="16.5">
      <c r="U132" s="270"/>
      <c r="V132" s="270"/>
      <c r="W132" s="270"/>
      <c r="X132" s="270"/>
      <c r="Y132" s="270"/>
      <c r="Z132" s="270"/>
    </row>
    <row r="133" spans="21:26" ht="16.5">
      <c r="U133" s="270"/>
      <c r="V133" s="270"/>
      <c r="W133" s="270"/>
      <c r="X133" s="270"/>
      <c r="Y133" s="270"/>
      <c r="Z133" s="270"/>
    </row>
    <row r="134" spans="21:26" ht="16.5">
      <c r="U134" s="270"/>
      <c r="V134" s="270"/>
      <c r="W134" s="270"/>
      <c r="X134" s="270"/>
      <c r="Y134" s="270"/>
      <c r="Z134" s="270"/>
    </row>
    <row r="135" spans="21:26" ht="16.5">
      <c r="U135" s="270"/>
      <c r="V135" s="270"/>
      <c r="W135" s="270"/>
      <c r="X135" s="270"/>
      <c r="Y135" s="270"/>
      <c r="Z135" s="270"/>
    </row>
    <row r="136" spans="21:26" ht="16.5">
      <c r="U136" s="270"/>
      <c r="V136" s="270"/>
      <c r="W136" s="270"/>
      <c r="X136" s="270"/>
      <c r="Y136" s="270"/>
      <c r="Z136" s="270"/>
    </row>
    <row r="137" spans="21:26" ht="16.5">
      <c r="U137" s="270"/>
      <c r="V137" s="270"/>
      <c r="W137" s="270"/>
      <c r="X137" s="270"/>
      <c r="Y137" s="270"/>
      <c r="Z137" s="270"/>
    </row>
    <row r="138" spans="21:26" ht="16.5">
      <c r="U138" s="270"/>
      <c r="V138" s="270"/>
      <c r="W138" s="270"/>
      <c r="X138" s="270"/>
      <c r="Y138" s="270"/>
      <c r="Z138" s="270"/>
    </row>
    <row r="139" spans="21:26" ht="16.5">
      <c r="U139" s="270"/>
      <c r="V139" s="270"/>
      <c r="W139" s="270"/>
      <c r="X139" s="270"/>
      <c r="Y139" s="270"/>
      <c r="Z139" s="270"/>
    </row>
    <row r="140" spans="21:26" ht="16.5">
      <c r="U140" s="270"/>
      <c r="V140" s="270"/>
      <c r="W140" s="270"/>
      <c r="X140" s="270"/>
      <c r="Y140" s="270"/>
      <c r="Z140" s="270"/>
    </row>
    <row r="141" spans="21:26" ht="16.5">
      <c r="U141" s="270"/>
      <c r="V141" s="270"/>
      <c r="W141" s="270"/>
      <c r="X141" s="270"/>
      <c r="Y141" s="270"/>
      <c r="Z141" s="270"/>
    </row>
    <row r="142" spans="21:26" ht="16.5">
      <c r="U142" s="270"/>
      <c r="V142" s="270"/>
      <c r="W142" s="270"/>
      <c r="X142" s="270"/>
      <c r="Y142" s="270"/>
      <c r="Z142" s="270"/>
    </row>
    <row r="143" spans="21:26" ht="16.5">
      <c r="U143" s="270"/>
      <c r="V143" s="270"/>
      <c r="W143" s="270"/>
      <c r="X143" s="270"/>
      <c r="Y143" s="270"/>
      <c r="Z143" s="270"/>
    </row>
    <row r="144" spans="21:26" ht="16.5">
      <c r="U144" s="270"/>
      <c r="V144" s="270"/>
      <c r="W144" s="270"/>
      <c r="X144" s="270"/>
      <c r="Y144" s="270"/>
      <c r="Z144" s="270"/>
    </row>
    <row r="145" spans="21:26" ht="16.5">
      <c r="U145" s="270"/>
      <c r="V145" s="270"/>
      <c r="W145" s="270"/>
      <c r="X145" s="270"/>
      <c r="Y145" s="270"/>
      <c r="Z145" s="270"/>
    </row>
    <row r="146" spans="21:26" ht="16.5">
      <c r="U146" s="270"/>
      <c r="V146" s="270"/>
      <c r="W146" s="270"/>
      <c r="X146" s="270"/>
      <c r="Y146" s="270"/>
      <c r="Z146" s="270"/>
    </row>
    <row r="147" spans="21:26" ht="16.5">
      <c r="U147" s="270"/>
      <c r="V147" s="270"/>
      <c r="W147" s="270"/>
      <c r="X147" s="270"/>
      <c r="Y147" s="270"/>
      <c r="Z147" s="270"/>
    </row>
    <row r="148" spans="21:26" ht="16.5">
      <c r="U148" s="270"/>
      <c r="V148" s="270"/>
      <c r="W148" s="270"/>
      <c r="X148" s="270"/>
      <c r="Y148" s="270"/>
      <c r="Z148" s="270"/>
    </row>
    <row r="149" spans="21:26" ht="16.5">
      <c r="U149" s="270"/>
      <c r="V149" s="270"/>
      <c r="W149" s="270"/>
      <c r="X149" s="270"/>
      <c r="Y149" s="270"/>
      <c r="Z149" s="270"/>
    </row>
    <row r="150" spans="21:26" ht="16.5">
      <c r="U150" s="270"/>
      <c r="V150" s="270"/>
      <c r="W150" s="270"/>
      <c r="X150" s="270"/>
      <c r="Y150" s="270"/>
      <c r="Z150" s="270"/>
    </row>
    <row r="151" spans="21:26" ht="16.5">
      <c r="U151" s="270"/>
      <c r="V151" s="270"/>
      <c r="W151" s="270"/>
      <c r="X151" s="270"/>
      <c r="Y151" s="270"/>
      <c r="Z151" s="270"/>
    </row>
    <row r="152" spans="21:26" ht="16.5">
      <c r="U152" s="270"/>
      <c r="V152" s="270"/>
      <c r="W152" s="270"/>
      <c r="X152" s="270"/>
      <c r="Y152" s="270"/>
      <c r="Z152" s="270"/>
    </row>
    <row r="153" spans="21:26" ht="16.5">
      <c r="U153" s="270"/>
      <c r="V153" s="270"/>
      <c r="W153" s="270"/>
      <c r="X153" s="270"/>
      <c r="Y153" s="270"/>
      <c r="Z153" s="270"/>
    </row>
    <row r="154" spans="21:26" ht="16.5">
      <c r="U154" s="270"/>
      <c r="V154" s="270"/>
      <c r="W154" s="270"/>
      <c r="X154" s="270"/>
      <c r="Y154" s="270"/>
      <c r="Z154" s="270"/>
    </row>
    <row r="155" spans="21:26" ht="16.5">
      <c r="U155" s="270"/>
      <c r="V155" s="270"/>
      <c r="W155" s="270"/>
      <c r="X155" s="270"/>
      <c r="Y155" s="270"/>
      <c r="Z155" s="270"/>
    </row>
    <row r="156" spans="21:26" ht="16.5">
      <c r="U156" s="270"/>
      <c r="V156" s="270"/>
      <c r="W156" s="270"/>
      <c r="X156" s="270"/>
      <c r="Y156" s="270"/>
      <c r="Z156" s="270"/>
    </row>
    <row r="157" spans="21:26" ht="16.5">
      <c r="U157" s="270"/>
      <c r="V157" s="270"/>
      <c r="W157" s="270"/>
      <c r="X157" s="270"/>
      <c r="Y157" s="270"/>
      <c r="Z157" s="270"/>
    </row>
    <row r="158" spans="21:26" ht="16.5">
      <c r="U158" s="270"/>
      <c r="V158" s="270"/>
      <c r="W158" s="270"/>
      <c r="X158" s="270"/>
      <c r="Y158" s="270"/>
      <c r="Z158" s="270"/>
    </row>
    <row r="159" spans="21:26" ht="16.5">
      <c r="U159" s="270"/>
      <c r="V159" s="270"/>
      <c r="W159" s="270"/>
      <c r="X159" s="270"/>
      <c r="Y159" s="270"/>
      <c r="Z159" s="270"/>
    </row>
    <row r="160" spans="21:26" ht="16.5">
      <c r="U160" s="270"/>
      <c r="V160" s="270"/>
      <c r="W160" s="270"/>
      <c r="X160" s="270"/>
      <c r="Y160" s="270"/>
      <c r="Z160" s="270"/>
    </row>
    <row r="161" spans="21:26" ht="16.5">
      <c r="U161" s="270"/>
      <c r="V161" s="270"/>
      <c r="W161" s="270"/>
      <c r="X161" s="270"/>
      <c r="Y161" s="270"/>
      <c r="Z161" s="270"/>
    </row>
    <row r="162" spans="21:26" ht="16.5">
      <c r="U162" s="270"/>
      <c r="V162" s="270"/>
      <c r="W162" s="270"/>
      <c r="X162" s="270"/>
      <c r="Y162" s="270"/>
      <c r="Z162" s="270"/>
    </row>
    <row r="163" spans="21:26" ht="16.5">
      <c r="U163" s="270"/>
      <c r="V163" s="270"/>
      <c r="W163" s="270"/>
      <c r="X163" s="270"/>
      <c r="Y163" s="270"/>
      <c r="Z163" s="270"/>
    </row>
    <row r="164" spans="21:26" ht="16.5">
      <c r="U164" s="270"/>
      <c r="V164" s="270"/>
      <c r="W164" s="270"/>
      <c r="X164" s="270"/>
      <c r="Y164" s="270"/>
      <c r="Z164" s="270"/>
    </row>
    <row r="165" spans="21:26" ht="16.5">
      <c r="U165" s="270"/>
      <c r="V165" s="270"/>
      <c r="W165" s="270"/>
      <c r="X165" s="270"/>
      <c r="Y165" s="270"/>
      <c r="Z165" s="270"/>
    </row>
    <row r="166" spans="21:26" ht="16.5">
      <c r="U166" s="270"/>
      <c r="V166" s="270"/>
      <c r="W166" s="270"/>
      <c r="X166" s="270"/>
      <c r="Y166" s="270"/>
      <c r="Z166" s="270"/>
    </row>
    <row r="167" spans="21:26" ht="16.5">
      <c r="U167" s="270"/>
      <c r="V167" s="270"/>
      <c r="W167" s="270"/>
      <c r="X167" s="270"/>
      <c r="Y167" s="270"/>
      <c r="Z167" s="270"/>
    </row>
    <row r="168" spans="21:26" ht="16.5">
      <c r="U168" s="270"/>
      <c r="V168" s="270"/>
      <c r="W168" s="270"/>
      <c r="X168" s="270"/>
      <c r="Y168" s="270"/>
      <c r="Z168" s="270"/>
    </row>
    <row r="169" spans="21:26" ht="16.5">
      <c r="U169" s="270"/>
      <c r="V169" s="270"/>
      <c r="W169" s="270"/>
      <c r="X169" s="270"/>
      <c r="Y169" s="270"/>
      <c r="Z169" s="270"/>
    </row>
    <row r="170" spans="21:26" ht="16.5">
      <c r="U170" s="270"/>
      <c r="V170" s="270"/>
      <c r="W170" s="270"/>
      <c r="X170" s="270"/>
      <c r="Y170" s="270"/>
      <c r="Z170" s="270"/>
    </row>
    <row r="171" spans="21:26" ht="16.5">
      <c r="U171" s="270"/>
      <c r="V171" s="270"/>
      <c r="W171" s="270"/>
      <c r="X171" s="270"/>
      <c r="Y171" s="270"/>
      <c r="Z171" s="270"/>
    </row>
    <row r="172" spans="21:26" ht="16.5">
      <c r="U172" s="270"/>
      <c r="V172" s="270"/>
      <c r="W172" s="270"/>
      <c r="X172" s="270"/>
      <c r="Y172" s="270"/>
      <c r="Z172" s="270"/>
    </row>
    <row r="173" spans="21:26" ht="16.5">
      <c r="U173" s="270"/>
      <c r="V173" s="270"/>
      <c r="W173" s="270"/>
      <c r="X173" s="270"/>
      <c r="Y173" s="270"/>
      <c r="Z173" s="270"/>
    </row>
    <row r="174" spans="21:26" ht="16.5">
      <c r="U174" s="270"/>
      <c r="V174" s="270"/>
      <c r="W174" s="270"/>
      <c r="X174" s="270"/>
      <c r="Y174" s="270"/>
      <c r="Z174" s="270"/>
    </row>
    <row r="175" spans="21:26" ht="16.5">
      <c r="U175" s="270"/>
      <c r="V175" s="270"/>
      <c r="W175" s="270"/>
      <c r="X175" s="270"/>
      <c r="Y175" s="270"/>
      <c r="Z175" s="270"/>
    </row>
    <row r="176" spans="21:26" ht="16.5">
      <c r="U176" s="270"/>
      <c r="V176" s="270"/>
      <c r="W176" s="270"/>
      <c r="X176" s="270"/>
      <c r="Y176" s="270"/>
      <c r="Z176" s="270"/>
    </row>
    <row r="177" spans="21:26" ht="16.5">
      <c r="U177" s="270"/>
      <c r="V177" s="270"/>
      <c r="W177" s="270"/>
      <c r="X177" s="270"/>
      <c r="Y177" s="270"/>
      <c r="Z177" s="270"/>
    </row>
    <row r="178" spans="21:26" ht="16.5">
      <c r="U178" s="270"/>
      <c r="V178" s="270"/>
      <c r="W178" s="270"/>
      <c r="X178" s="270"/>
      <c r="Y178" s="270"/>
      <c r="Z178" s="270"/>
    </row>
    <row r="179" spans="21:26" ht="16.5">
      <c r="U179" s="270"/>
      <c r="V179" s="270"/>
      <c r="W179" s="270"/>
      <c r="X179" s="270"/>
      <c r="Y179" s="270"/>
      <c r="Z179" s="270"/>
    </row>
    <row r="180" spans="21:26" ht="16.5">
      <c r="U180" s="270"/>
      <c r="V180" s="270"/>
      <c r="W180" s="270"/>
      <c r="X180" s="270"/>
      <c r="Y180" s="270"/>
      <c r="Z180" s="270"/>
    </row>
    <row r="181" spans="21:26" ht="16.5">
      <c r="U181" s="270"/>
      <c r="V181" s="270"/>
      <c r="W181" s="270"/>
      <c r="X181" s="270"/>
      <c r="Y181" s="270"/>
      <c r="Z181" s="270"/>
    </row>
    <row r="182" spans="21:26" ht="16.5">
      <c r="U182" s="270"/>
      <c r="V182" s="270"/>
      <c r="W182" s="270"/>
      <c r="X182" s="270"/>
      <c r="Y182" s="270"/>
      <c r="Z182" s="270"/>
    </row>
    <row r="183" spans="21:26" ht="16.5">
      <c r="U183" s="270"/>
      <c r="V183" s="270"/>
      <c r="W183" s="270"/>
      <c r="X183" s="270"/>
      <c r="Y183" s="270"/>
      <c r="Z183" s="270"/>
    </row>
    <row r="184" spans="21:26" ht="16.5">
      <c r="U184" s="270"/>
      <c r="V184" s="270"/>
      <c r="W184" s="270"/>
      <c r="X184" s="270"/>
      <c r="Y184" s="270"/>
      <c r="Z184" s="270"/>
    </row>
    <row r="185" spans="21:26" ht="16.5">
      <c r="U185" s="270"/>
      <c r="V185" s="270"/>
      <c r="W185" s="270"/>
      <c r="X185" s="270"/>
      <c r="Y185" s="270"/>
      <c r="Z185" s="270"/>
    </row>
    <row r="186" spans="21:26" ht="16.5">
      <c r="U186" s="270"/>
      <c r="V186" s="270"/>
      <c r="W186" s="270"/>
      <c r="X186" s="270"/>
      <c r="Y186" s="270"/>
      <c r="Z186" s="270"/>
    </row>
    <row r="187" spans="21:26" ht="16.5">
      <c r="U187" s="270"/>
      <c r="V187" s="270"/>
      <c r="W187" s="270"/>
      <c r="X187" s="270"/>
      <c r="Y187" s="270"/>
      <c r="Z187" s="270"/>
    </row>
    <row r="188" spans="21:26" ht="16.5">
      <c r="U188" s="270"/>
      <c r="V188" s="270"/>
      <c r="W188" s="270"/>
      <c r="X188" s="270"/>
      <c r="Y188" s="270"/>
      <c r="Z188" s="270"/>
    </row>
    <row r="189" spans="21:26" ht="16.5">
      <c r="U189" s="270"/>
      <c r="V189" s="270"/>
      <c r="W189" s="270"/>
      <c r="X189" s="270"/>
      <c r="Y189" s="270"/>
      <c r="Z189" s="270"/>
    </row>
    <row r="190" spans="21:26" ht="16.5">
      <c r="U190" s="270"/>
      <c r="V190" s="270"/>
      <c r="W190" s="270"/>
      <c r="X190" s="270"/>
      <c r="Y190" s="270"/>
      <c r="Z190" s="270"/>
    </row>
    <row r="191" spans="21:26" ht="16.5">
      <c r="U191" s="270"/>
      <c r="V191" s="270"/>
      <c r="W191" s="270"/>
      <c r="X191" s="270"/>
      <c r="Y191" s="270"/>
      <c r="Z191" s="270"/>
    </row>
    <row r="192" spans="21:26" ht="16.5">
      <c r="U192" s="270"/>
      <c r="V192" s="270"/>
      <c r="W192" s="270"/>
      <c r="X192" s="270"/>
      <c r="Y192" s="270"/>
      <c r="Z192" s="270"/>
    </row>
    <row r="193" spans="21:26" ht="16.5">
      <c r="U193" s="270"/>
      <c r="V193" s="270"/>
      <c r="W193" s="270"/>
      <c r="X193" s="270"/>
      <c r="Y193" s="270"/>
      <c r="Z193" s="270"/>
    </row>
    <row r="194" spans="21:26" ht="16.5">
      <c r="U194" s="270"/>
      <c r="V194" s="270"/>
      <c r="W194" s="270"/>
      <c r="X194" s="270"/>
      <c r="Y194" s="270"/>
      <c r="Z194" s="270"/>
    </row>
    <row r="195" spans="21:26" ht="16.5">
      <c r="U195" s="270"/>
      <c r="V195" s="270"/>
      <c r="W195" s="270"/>
      <c r="X195" s="270"/>
      <c r="Y195" s="270"/>
      <c r="Z195" s="270"/>
    </row>
    <row r="196" spans="21:26" ht="16.5">
      <c r="U196" s="270"/>
      <c r="V196" s="270"/>
      <c r="W196" s="270"/>
      <c r="X196" s="270"/>
      <c r="Y196" s="270"/>
      <c r="Z196" s="270"/>
    </row>
    <row r="197" spans="21:26" ht="16.5">
      <c r="U197" s="270"/>
      <c r="V197" s="270"/>
      <c r="W197" s="270"/>
      <c r="X197" s="270"/>
      <c r="Y197" s="270"/>
      <c r="Z197" s="270"/>
    </row>
    <row r="198" spans="21:26" ht="16.5">
      <c r="U198" s="270"/>
      <c r="V198" s="270"/>
      <c r="W198" s="270"/>
      <c r="X198" s="270"/>
      <c r="Y198" s="270"/>
      <c r="Z198" s="270"/>
    </row>
    <row r="199" spans="21:26" ht="16.5">
      <c r="U199" s="270"/>
      <c r="V199" s="270"/>
      <c r="W199" s="270"/>
      <c r="X199" s="270"/>
      <c r="Y199" s="270"/>
      <c r="Z199" s="270"/>
    </row>
    <row r="200" spans="21:26" ht="16.5">
      <c r="U200" s="270"/>
      <c r="V200" s="270"/>
      <c r="W200" s="270"/>
      <c r="X200" s="270"/>
      <c r="Y200" s="270"/>
      <c r="Z200" s="270"/>
    </row>
    <row r="201" spans="21:26" ht="16.5">
      <c r="U201" s="270"/>
      <c r="V201" s="270"/>
      <c r="W201" s="270"/>
      <c r="X201" s="270"/>
      <c r="Y201" s="270"/>
      <c r="Z201" s="270"/>
    </row>
    <row r="202" spans="21:26" ht="16.5">
      <c r="U202" s="270"/>
      <c r="V202" s="270"/>
      <c r="W202" s="270"/>
      <c r="X202" s="270"/>
      <c r="Y202" s="270"/>
      <c r="Z202" s="270"/>
    </row>
    <row r="203" spans="21:26" ht="16.5">
      <c r="U203" s="270"/>
      <c r="V203" s="270"/>
      <c r="W203" s="270"/>
      <c r="X203" s="270"/>
      <c r="Y203" s="270"/>
      <c r="Z203" s="270"/>
    </row>
    <row r="204" spans="21:26" ht="16.5">
      <c r="U204" s="270"/>
      <c r="V204" s="270"/>
      <c r="W204" s="270"/>
      <c r="X204" s="270"/>
      <c r="Y204" s="270"/>
      <c r="Z204" s="270"/>
    </row>
    <row r="205" spans="21:26" ht="16.5">
      <c r="U205" s="270"/>
      <c r="V205" s="270"/>
      <c r="W205" s="270"/>
      <c r="X205" s="270"/>
      <c r="Y205" s="270"/>
      <c r="Z205" s="270"/>
    </row>
    <row r="206" spans="21:26" ht="16.5">
      <c r="U206" s="270"/>
      <c r="V206" s="270"/>
      <c r="W206" s="270"/>
      <c r="X206" s="270"/>
      <c r="Y206" s="270"/>
      <c r="Z206" s="270"/>
    </row>
    <row r="207" spans="21:26" ht="16.5">
      <c r="U207" s="270"/>
      <c r="V207" s="270"/>
      <c r="W207" s="270"/>
      <c r="X207" s="270"/>
      <c r="Y207" s="270"/>
      <c r="Z207" s="270"/>
    </row>
    <row r="208" spans="21:26" ht="16.5">
      <c r="U208" s="270"/>
      <c r="V208" s="270"/>
      <c r="W208" s="270"/>
      <c r="X208" s="270"/>
      <c r="Y208" s="270"/>
      <c r="Z208" s="270"/>
    </row>
    <row r="209" spans="21:26" ht="16.5">
      <c r="U209" s="270"/>
      <c r="V209" s="270"/>
      <c r="W209" s="270"/>
      <c r="X209" s="270"/>
      <c r="Y209" s="270"/>
      <c r="Z209" s="270"/>
    </row>
    <row r="210" spans="21:26" ht="16.5">
      <c r="U210" s="270"/>
      <c r="V210" s="270"/>
      <c r="W210" s="270"/>
      <c r="X210" s="270"/>
      <c r="Y210" s="270"/>
      <c r="Z210" s="270"/>
    </row>
    <row r="211" spans="21:26" ht="16.5">
      <c r="U211" s="270"/>
      <c r="V211" s="270"/>
      <c r="W211" s="270"/>
      <c r="X211" s="270"/>
      <c r="Y211" s="270"/>
      <c r="Z211" s="270"/>
    </row>
    <row r="212" spans="21:26" ht="16.5">
      <c r="U212" s="270"/>
      <c r="V212" s="270"/>
      <c r="W212" s="270"/>
      <c r="X212" s="270"/>
      <c r="Y212" s="270"/>
      <c r="Z212" s="270"/>
    </row>
    <row r="213" spans="21:26" ht="16.5">
      <c r="U213" s="270"/>
      <c r="V213" s="270"/>
      <c r="W213" s="270"/>
      <c r="X213" s="270"/>
      <c r="Y213" s="270"/>
      <c r="Z213" s="270"/>
    </row>
    <row r="214" spans="21:26" ht="16.5">
      <c r="U214" s="270"/>
      <c r="V214" s="270"/>
      <c r="W214" s="270"/>
      <c r="X214" s="270"/>
      <c r="Y214" s="270"/>
      <c r="Z214" s="270"/>
    </row>
    <row r="215" spans="21:26" ht="16.5">
      <c r="U215" s="270"/>
      <c r="V215" s="270"/>
      <c r="W215" s="270"/>
      <c r="X215" s="270"/>
      <c r="Y215" s="270"/>
      <c r="Z215" s="270"/>
    </row>
    <row r="216" spans="21:26" ht="16.5">
      <c r="U216" s="270"/>
      <c r="V216" s="270"/>
      <c r="W216" s="270"/>
      <c r="X216" s="270"/>
      <c r="Y216" s="270"/>
      <c r="Z216" s="270"/>
    </row>
    <row r="217" spans="21:26" ht="16.5">
      <c r="U217" s="270"/>
      <c r="V217" s="270"/>
      <c r="W217" s="270"/>
      <c r="X217" s="270"/>
      <c r="Y217" s="270"/>
      <c r="Z217" s="270"/>
    </row>
    <row r="218" spans="21:26" ht="16.5">
      <c r="U218" s="270"/>
      <c r="V218" s="270"/>
      <c r="W218" s="270"/>
      <c r="X218" s="270"/>
      <c r="Y218" s="270"/>
      <c r="Z218" s="270"/>
    </row>
    <row r="219" spans="21:26" ht="16.5">
      <c r="U219" s="270"/>
      <c r="V219" s="270"/>
      <c r="W219" s="270"/>
      <c r="X219" s="270"/>
      <c r="Y219" s="270"/>
      <c r="Z219" s="270"/>
    </row>
    <row r="220" spans="21:26" ht="16.5">
      <c r="U220" s="270"/>
      <c r="V220" s="270"/>
      <c r="W220" s="270"/>
      <c r="X220" s="270"/>
      <c r="Y220" s="270"/>
      <c r="Z220" s="270"/>
    </row>
    <row r="221" spans="21:26" ht="16.5">
      <c r="U221" s="270"/>
      <c r="V221" s="270"/>
      <c r="W221" s="270"/>
      <c r="X221" s="270"/>
      <c r="Y221" s="270"/>
      <c r="Z221" s="270"/>
    </row>
    <row r="222" spans="21:26" ht="16.5">
      <c r="U222" s="270"/>
      <c r="V222" s="270"/>
      <c r="W222" s="270"/>
      <c r="X222" s="270"/>
      <c r="Y222" s="270"/>
      <c r="Z222" s="270"/>
    </row>
    <row r="223" spans="21:26" ht="16.5">
      <c r="U223" s="270"/>
      <c r="V223" s="270"/>
      <c r="W223" s="270"/>
      <c r="X223" s="270"/>
      <c r="Y223" s="270"/>
      <c r="Z223" s="270"/>
    </row>
  </sheetData>
  <sheetProtection/>
  <mergeCells count="208">
    <mergeCell ref="A1:H3"/>
    <mergeCell ref="A4:D4"/>
    <mergeCell ref="I11:L11"/>
    <mergeCell ref="E5:H5"/>
    <mergeCell ref="I6:L6"/>
    <mergeCell ref="I4:L4"/>
    <mergeCell ref="E10:H10"/>
    <mergeCell ref="E20:H20"/>
    <mergeCell ref="E17:H17"/>
    <mergeCell ref="A11:D11"/>
    <mergeCell ref="E19:H19"/>
    <mergeCell ref="A10:D10"/>
    <mergeCell ref="C66:M71"/>
    <mergeCell ref="A20:D20"/>
    <mergeCell ref="A31:D31"/>
    <mergeCell ref="A40:D40"/>
    <mergeCell ref="I26:L26"/>
    <mergeCell ref="A27:D27"/>
    <mergeCell ref="E29:H29"/>
    <mergeCell ref="E27:H27"/>
    <mergeCell ref="I8:L8"/>
    <mergeCell ref="I19:L19"/>
    <mergeCell ref="A8:D8"/>
    <mergeCell ref="A9:D9"/>
    <mergeCell ref="E25:H25"/>
    <mergeCell ref="A16:D16"/>
    <mergeCell ref="A14:D14"/>
    <mergeCell ref="M10:P10"/>
    <mergeCell ref="A59:D59"/>
    <mergeCell ref="A55:D55"/>
    <mergeCell ref="A56:D56"/>
    <mergeCell ref="A49:D49"/>
    <mergeCell ref="M11:P11"/>
    <mergeCell ref="M17:P17"/>
    <mergeCell ref="I16:L16"/>
    <mergeCell ref="A58:D58"/>
    <mergeCell ref="A57:D57"/>
    <mergeCell ref="Q1:R1"/>
    <mergeCell ref="M4:P4"/>
    <mergeCell ref="M5:P5"/>
    <mergeCell ref="M14:P14"/>
    <mergeCell ref="M9:P9"/>
    <mergeCell ref="I27:L27"/>
    <mergeCell ref="Q17:T17"/>
    <mergeCell ref="Q11:T11"/>
    <mergeCell ref="Q20:T20"/>
    <mergeCell ref="O1:P1"/>
    <mergeCell ref="O2:P2"/>
    <mergeCell ref="Q4:T4"/>
    <mergeCell ref="O3:P3"/>
    <mergeCell ref="Q5:T5"/>
    <mergeCell ref="Q6:T6"/>
    <mergeCell ref="Q7:T7"/>
    <mergeCell ref="M6:P6"/>
    <mergeCell ref="A15:D15"/>
    <mergeCell ref="A5:D5"/>
    <mergeCell ref="E7:H7"/>
    <mergeCell ref="M19:P19"/>
    <mergeCell ref="A6:D6"/>
    <mergeCell ref="A7:D7"/>
    <mergeCell ref="M7:P7"/>
    <mergeCell ref="E6:H6"/>
    <mergeCell ref="E16:H16"/>
    <mergeCell ref="M15:P15"/>
    <mergeCell ref="M18:P18"/>
    <mergeCell ref="I18:L18"/>
    <mergeCell ref="M25:P25"/>
    <mergeCell ref="M21:P21"/>
    <mergeCell ref="M20:P20"/>
    <mergeCell ref="I21:L21"/>
    <mergeCell ref="I20:L20"/>
    <mergeCell ref="I25:L25"/>
    <mergeCell ref="Q18:T18"/>
    <mergeCell ref="Q8:T8"/>
    <mergeCell ref="Q9:T9"/>
    <mergeCell ref="E9:H9"/>
    <mergeCell ref="I9:L9"/>
    <mergeCell ref="Q14:T14"/>
    <mergeCell ref="I15:L15"/>
    <mergeCell ref="M8:P8"/>
    <mergeCell ref="I17:L17"/>
    <mergeCell ref="Q16:T16"/>
    <mergeCell ref="Q19:T19"/>
    <mergeCell ref="E4:H4"/>
    <mergeCell ref="E8:H8"/>
    <mergeCell ref="Q10:T10"/>
    <mergeCell ref="I14:L14"/>
    <mergeCell ref="E15:H15"/>
    <mergeCell ref="Q15:T15"/>
    <mergeCell ref="I5:L5"/>
    <mergeCell ref="I7:L7"/>
    <mergeCell ref="I10:L10"/>
    <mergeCell ref="A26:D26"/>
    <mergeCell ref="E11:H11"/>
    <mergeCell ref="E18:H18"/>
    <mergeCell ref="E21:H21"/>
    <mergeCell ref="A18:D18"/>
    <mergeCell ref="A34:D34"/>
    <mergeCell ref="E28:H28"/>
    <mergeCell ref="E30:H30"/>
    <mergeCell ref="E14:H14"/>
    <mergeCell ref="A17:D17"/>
    <mergeCell ref="A38:D38"/>
    <mergeCell ref="E37:H37"/>
    <mergeCell ref="A37:D37"/>
    <mergeCell ref="E36:H36"/>
    <mergeCell ref="A28:D28"/>
    <mergeCell ref="A29:D29"/>
    <mergeCell ref="A36:D36"/>
    <mergeCell ref="A35:D35"/>
    <mergeCell ref="A30:D30"/>
    <mergeCell ref="A44:D44"/>
    <mergeCell ref="E39:H39"/>
    <mergeCell ref="A41:D41"/>
    <mergeCell ref="E38:H38"/>
    <mergeCell ref="M47:P47"/>
    <mergeCell ref="I46:L46"/>
    <mergeCell ref="I40:L40"/>
    <mergeCell ref="M39:P39"/>
    <mergeCell ref="I39:L39"/>
    <mergeCell ref="A39:D39"/>
    <mergeCell ref="E40:H40"/>
    <mergeCell ref="E41:H41"/>
    <mergeCell ref="E44:H44"/>
    <mergeCell ref="E46:H46"/>
    <mergeCell ref="E47:H47"/>
    <mergeCell ref="I31:L31"/>
    <mergeCell ref="E45:H45"/>
    <mergeCell ref="M31:P31"/>
    <mergeCell ref="M37:P37"/>
    <mergeCell ref="I34:L34"/>
    <mergeCell ref="I38:L38"/>
    <mergeCell ref="E35:H35"/>
    <mergeCell ref="E31:H31"/>
    <mergeCell ref="E34:H34"/>
    <mergeCell ref="M36:P36"/>
    <mergeCell ref="Q34:T34"/>
    <mergeCell ref="I41:L41"/>
    <mergeCell ref="M46:P46"/>
    <mergeCell ref="M45:P45"/>
    <mergeCell ref="M44:P44"/>
    <mergeCell ref="M49:P49"/>
    <mergeCell ref="Q36:T36"/>
    <mergeCell ref="Q39:T39"/>
    <mergeCell ref="I36:L36"/>
    <mergeCell ref="I35:L35"/>
    <mergeCell ref="Q51:T51"/>
    <mergeCell ref="I49:L49"/>
    <mergeCell ref="Q50:T50"/>
    <mergeCell ref="M51:P51"/>
    <mergeCell ref="I50:L50"/>
    <mergeCell ref="M50:P50"/>
    <mergeCell ref="Q49:T49"/>
    <mergeCell ref="M30:P30"/>
    <mergeCell ref="I37:L37"/>
    <mergeCell ref="M38:P38"/>
    <mergeCell ref="M40:P40"/>
    <mergeCell ref="M35:P35"/>
    <mergeCell ref="I51:L51"/>
    <mergeCell ref="I45:L45"/>
    <mergeCell ref="I47:L47"/>
    <mergeCell ref="I44:L44"/>
    <mergeCell ref="I48:L48"/>
    <mergeCell ref="E51:H51"/>
    <mergeCell ref="E50:H50"/>
    <mergeCell ref="E48:H48"/>
    <mergeCell ref="A47:D47"/>
    <mergeCell ref="A45:D45"/>
    <mergeCell ref="A46:D46"/>
    <mergeCell ref="E49:H49"/>
    <mergeCell ref="A50:D50"/>
    <mergeCell ref="A51:D51"/>
    <mergeCell ref="A48:D48"/>
    <mergeCell ref="I29:L29"/>
    <mergeCell ref="E24:H24"/>
    <mergeCell ref="Q24:T24"/>
    <mergeCell ref="E26:H26"/>
    <mergeCell ref="M29:P29"/>
    <mergeCell ref="Q27:T27"/>
    <mergeCell ref="I24:L24"/>
    <mergeCell ref="I28:L28"/>
    <mergeCell ref="M24:P24"/>
    <mergeCell ref="M16:P16"/>
    <mergeCell ref="A19:D19"/>
    <mergeCell ref="Q35:T35"/>
    <mergeCell ref="Q31:T31"/>
    <mergeCell ref="Q30:T30"/>
    <mergeCell ref="A24:D24"/>
    <mergeCell ref="A25:D25"/>
    <mergeCell ref="Q21:T21"/>
    <mergeCell ref="Q26:T26"/>
    <mergeCell ref="Q25:T25"/>
    <mergeCell ref="Q37:T37"/>
    <mergeCell ref="I30:L30"/>
    <mergeCell ref="Q41:T41"/>
    <mergeCell ref="M27:P27"/>
    <mergeCell ref="M26:P26"/>
    <mergeCell ref="M41:P41"/>
    <mergeCell ref="M34:P34"/>
    <mergeCell ref="Q28:T28"/>
    <mergeCell ref="M28:P28"/>
    <mergeCell ref="Q29:T29"/>
    <mergeCell ref="Q47:T47"/>
    <mergeCell ref="Q45:T45"/>
    <mergeCell ref="Q46:T46"/>
    <mergeCell ref="Q44:T44"/>
    <mergeCell ref="Q38:T38"/>
    <mergeCell ref="Q40:T40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3" max="25" man="1"/>
  </rowBreaks>
  <colBreaks count="1" manualBreakCount="1">
    <brk id="20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55" zoomScaleNormal="55" zoomScaleSheetLayoutView="55" zoomScalePageLayoutView="0" workbookViewId="0" topLeftCell="A16">
      <selection activeCell="D38" sqref="D38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11.25390625" style="101" customWidth="1"/>
    <col min="7" max="7" width="18.625" style="101" customWidth="1"/>
    <col min="8" max="8" width="5.625" style="144" customWidth="1"/>
    <col min="9" max="9" width="11.875" style="101" customWidth="1"/>
    <col min="10" max="10" width="18.625" style="101" customWidth="1"/>
    <col min="11" max="11" width="5.625" style="144" customWidth="1"/>
    <col min="12" max="12" width="11.75390625" style="101" customWidth="1"/>
    <col min="13" max="13" width="18.625" style="101" customWidth="1"/>
    <col min="14" max="14" width="5.625" style="144" customWidth="1"/>
    <col min="15" max="15" width="12.125" style="101" customWidth="1"/>
    <col min="16" max="16" width="18.625" style="101" customWidth="1"/>
    <col min="17" max="17" width="5.625" style="144" customWidth="1"/>
    <col min="18" max="18" width="11.75390625" style="101" customWidth="1"/>
    <col min="19" max="19" width="18.625" style="101" customWidth="1"/>
    <col min="20" max="20" width="5.625" style="144" customWidth="1"/>
    <col min="21" max="21" width="12.75390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91" t="s">
        <v>423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64"/>
      <c r="AB1" s="66"/>
    </row>
    <row r="2" spans="2:28" s="65" customFormat="1" ht="18.75" customHeight="1">
      <c r="B2" s="392"/>
      <c r="C2" s="393"/>
      <c r="D2" s="393"/>
      <c r="E2" s="393"/>
      <c r="F2" s="393"/>
      <c r="G2" s="393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0" customHeight="1" thickBot="1">
      <c r="B3" s="155" t="s">
        <v>42</v>
      </c>
      <c r="C3" s="155"/>
      <c r="D3" s="156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40</v>
      </c>
      <c r="F4" s="82"/>
      <c r="G4" s="82" t="s">
        <v>3</v>
      </c>
      <c r="H4" s="83" t="s">
        <v>40</v>
      </c>
      <c r="I4" s="82"/>
      <c r="J4" s="82" t="s">
        <v>4</v>
      </c>
      <c r="K4" s="83" t="s">
        <v>40</v>
      </c>
      <c r="L4" s="82"/>
      <c r="M4" s="82" t="s">
        <v>4</v>
      </c>
      <c r="N4" s="83" t="s">
        <v>40</v>
      </c>
      <c r="O4" s="82"/>
      <c r="P4" s="82" t="s">
        <v>4</v>
      </c>
      <c r="Q4" s="83" t="s">
        <v>40</v>
      </c>
      <c r="R4" s="82"/>
      <c r="S4" s="85" t="s">
        <v>5</v>
      </c>
      <c r="T4" s="83" t="s">
        <v>40</v>
      </c>
      <c r="U4" s="82"/>
      <c r="V4" s="157" t="s">
        <v>44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42">
      <c r="B5" s="94"/>
      <c r="C5" s="394"/>
      <c r="D5" s="95">
        <f>'108年1月菜單'!A5</f>
        <v>0</v>
      </c>
      <c r="E5" s="95"/>
      <c r="F5" s="25" t="s">
        <v>16</v>
      </c>
      <c r="G5" s="95">
        <f>'108年1月菜單'!A6</f>
        <v>0</v>
      </c>
      <c r="H5" s="95"/>
      <c r="I5" s="25" t="s">
        <v>16</v>
      </c>
      <c r="J5" s="95">
        <f>'108年1月菜單'!A7</f>
        <v>0</v>
      </c>
      <c r="K5" s="95"/>
      <c r="L5" s="25" t="s">
        <v>16</v>
      </c>
      <c r="M5" s="95">
        <f>'108年1月菜單'!A8</f>
        <v>0</v>
      </c>
      <c r="N5" s="95"/>
      <c r="O5" s="25" t="s">
        <v>16</v>
      </c>
      <c r="P5" s="95">
        <f>'108年1月菜單'!A9</f>
        <v>0</v>
      </c>
      <c r="Q5" s="24"/>
      <c r="R5" s="25" t="s">
        <v>16</v>
      </c>
      <c r="S5" s="95">
        <f>'108年1月菜單'!A10</f>
        <v>0</v>
      </c>
      <c r="T5" s="95"/>
      <c r="U5" s="25" t="s">
        <v>16</v>
      </c>
      <c r="V5" s="388"/>
      <c r="W5" s="170" t="s">
        <v>7</v>
      </c>
      <c r="X5" s="171" t="s">
        <v>18</v>
      </c>
      <c r="Y5" s="179">
        <f>AB6</f>
        <v>0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98" t="s">
        <v>8</v>
      </c>
      <c r="C6" s="394"/>
      <c r="D6" s="31"/>
      <c r="E6" s="28"/>
      <c r="F6" s="29"/>
      <c r="G6" s="31"/>
      <c r="H6" s="31"/>
      <c r="I6" s="30"/>
      <c r="J6" s="30"/>
      <c r="K6" s="159"/>
      <c r="L6" s="30"/>
      <c r="M6" s="31"/>
      <c r="N6" s="31"/>
      <c r="O6" s="31"/>
      <c r="P6" s="30"/>
      <c r="Q6" s="31"/>
      <c r="R6" s="30"/>
      <c r="S6" s="31"/>
      <c r="T6" s="31"/>
      <c r="U6" s="30"/>
      <c r="V6" s="389"/>
      <c r="W6" s="172">
        <f>AE11</f>
        <v>0</v>
      </c>
      <c r="X6" s="173" t="s">
        <v>23</v>
      </c>
      <c r="Y6" s="179">
        <f>AB7</f>
        <v>0</v>
      </c>
      <c r="Z6" s="77"/>
      <c r="AA6" s="100" t="s">
        <v>24</v>
      </c>
      <c r="AC6" s="79">
        <f>AB6*2</f>
        <v>0</v>
      </c>
      <c r="AD6" s="79"/>
      <c r="AE6" s="79">
        <f>AB6*15</f>
        <v>0</v>
      </c>
      <c r="AF6" s="79">
        <f>AC6*4+AE6*4</f>
        <v>0</v>
      </c>
    </row>
    <row r="7" spans="2:32" ht="27.75" customHeight="1">
      <c r="B7" s="98"/>
      <c r="C7" s="394"/>
      <c r="D7" s="31"/>
      <c r="E7" s="31"/>
      <c r="F7" s="31"/>
      <c r="G7" s="30"/>
      <c r="H7" s="31"/>
      <c r="I7" s="30"/>
      <c r="J7" s="224"/>
      <c r="K7" s="31"/>
      <c r="L7" s="30"/>
      <c r="M7" s="30"/>
      <c r="N7" s="30"/>
      <c r="O7" s="30"/>
      <c r="P7" s="30"/>
      <c r="Q7" s="31"/>
      <c r="R7" s="30"/>
      <c r="S7" s="31"/>
      <c r="T7" s="31"/>
      <c r="U7" s="30"/>
      <c r="V7" s="389"/>
      <c r="W7" s="174" t="s">
        <v>9</v>
      </c>
      <c r="X7" s="175" t="s">
        <v>25</v>
      </c>
      <c r="Y7" s="179">
        <f>AB8</f>
        <v>0</v>
      </c>
      <c r="Z7" s="78"/>
      <c r="AA7" s="103" t="s">
        <v>26</v>
      </c>
      <c r="AC7" s="104">
        <f>AB7*7</f>
        <v>0</v>
      </c>
      <c r="AD7" s="79">
        <f>AB7*5</f>
        <v>0</v>
      </c>
      <c r="AE7" s="79" t="s">
        <v>27</v>
      </c>
      <c r="AF7" s="105">
        <f>AC7*4+AD7*9</f>
        <v>0</v>
      </c>
    </row>
    <row r="8" spans="2:32" ht="27.75" customHeight="1">
      <c r="B8" s="98" t="s">
        <v>10</v>
      </c>
      <c r="C8" s="394"/>
      <c r="D8" s="31"/>
      <c r="E8" s="31"/>
      <c r="F8" s="31"/>
      <c r="G8" s="30"/>
      <c r="H8" s="31"/>
      <c r="I8" s="30"/>
      <c r="J8" s="31"/>
      <c r="K8" s="30"/>
      <c r="L8" s="30"/>
      <c r="M8" s="30"/>
      <c r="N8" s="30"/>
      <c r="O8" s="30"/>
      <c r="P8" s="30"/>
      <c r="Q8" s="31"/>
      <c r="R8" s="30"/>
      <c r="S8" s="31"/>
      <c r="T8" s="31"/>
      <c r="U8" s="30"/>
      <c r="V8" s="389"/>
      <c r="W8" s="172">
        <f>AD11</f>
        <v>0</v>
      </c>
      <c r="X8" s="175" t="s">
        <v>29</v>
      </c>
      <c r="Y8" s="179">
        <f>AB9</f>
        <v>0</v>
      </c>
      <c r="Z8" s="77"/>
      <c r="AA8" s="78" t="s">
        <v>30</v>
      </c>
      <c r="AC8" s="79">
        <f>AB8*1</f>
        <v>0</v>
      </c>
      <c r="AD8" s="79" t="s">
        <v>27</v>
      </c>
      <c r="AE8" s="79">
        <f>AB8*5</f>
        <v>0</v>
      </c>
      <c r="AF8" s="79">
        <f>AC8*4+AE8*4</f>
        <v>0</v>
      </c>
    </row>
    <row r="9" spans="2:32" ht="27.75" customHeight="1">
      <c r="B9" s="395" t="s">
        <v>90</v>
      </c>
      <c r="C9" s="394"/>
      <c r="D9" s="31"/>
      <c r="E9" s="31"/>
      <c r="F9" s="31"/>
      <c r="G9" s="30"/>
      <c r="H9" s="31"/>
      <c r="I9" s="30"/>
      <c r="J9" s="30"/>
      <c r="K9" s="106"/>
      <c r="L9" s="30"/>
      <c r="M9" s="28"/>
      <c r="N9" s="29"/>
      <c r="O9" s="28"/>
      <c r="P9" s="30"/>
      <c r="Q9" s="31"/>
      <c r="R9" s="30"/>
      <c r="S9" s="31"/>
      <c r="T9" s="31"/>
      <c r="U9" s="30"/>
      <c r="V9" s="389"/>
      <c r="W9" s="174" t="s">
        <v>11</v>
      </c>
      <c r="X9" s="175" t="s">
        <v>32</v>
      </c>
      <c r="Y9" s="179">
        <f>AB10</f>
        <v>0</v>
      </c>
      <c r="Z9" s="78"/>
      <c r="AA9" s="78" t="s">
        <v>33</v>
      </c>
      <c r="AC9" s="79"/>
      <c r="AD9" s="79">
        <f>AB9*5</f>
        <v>0</v>
      </c>
      <c r="AE9" s="79" t="s">
        <v>27</v>
      </c>
      <c r="AF9" s="79">
        <f>AD9*9</f>
        <v>0</v>
      </c>
    </row>
    <row r="10" spans="2:31" ht="27.75" customHeight="1">
      <c r="B10" s="395"/>
      <c r="C10" s="394"/>
      <c r="D10" s="31"/>
      <c r="E10" s="31"/>
      <c r="F10" s="31"/>
      <c r="G10" s="30"/>
      <c r="H10" s="31"/>
      <c r="I10" s="30"/>
      <c r="J10" s="30"/>
      <c r="K10" s="106"/>
      <c r="L10" s="30"/>
      <c r="M10" s="29"/>
      <c r="N10" s="36"/>
      <c r="O10" s="29"/>
      <c r="P10" s="30"/>
      <c r="Q10" s="31"/>
      <c r="R10" s="30"/>
      <c r="S10" s="31"/>
      <c r="T10" s="31"/>
      <c r="U10" s="30"/>
      <c r="V10" s="389"/>
      <c r="W10" s="172">
        <f>AC11</f>
        <v>0</v>
      </c>
      <c r="X10" s="176" t="s">
        <v>41</v>
      </c>
      <c r="Y10" s="179">
        <v>0</v>
      </c>
      <c r="Z10" s="77"/>
      <c r="AA10" s="78" t="s">
        <v>34</v>
      </c>
      <c r="AE10" s="78">
        <f>AB10*15</f>
        <v>0</v>
      </c>
    </row>
    <row r="11" spans="2:32" ht="27.75" customHeight="1">
      <c r="B11" s="108" t="s">
        <v>35</v>
      </c>
      <c r="C11" s="109"/>
      <c r="D11" s="31"/>
      <c r="E11" s="31"/>
      <c r="F11" s="31"/>
      <c r="G11" s="30"/>
      <c r="H11" s="31"/>
      <c r="I11" s="30"/>
      <c r="J11" s="30"/>
      <c r="K11" s="31"/>
      <c r="L11" s="30"/>
      <c r="M11" s="28"/>
      <c r="N11" s="36"/>
      <c r="O11" s="28"/>
      <c r="P11" s="30"/>
      <c r="Q11" s="31"/>
      <c r="R11" s="30"/>
      <c r="S11" s="30"/>
      <c r="T11" s="31"/>
      <c r="U11" s="30"/>
      <c r="V11" s="389"/>
      <c r="W11" s="174" t="s">
        <v>12</v>
      </c>
      <c r="X11" s="177"/>
      <c r="Y11" s="180"/>
      <c r="Z11" s="78"/>
      <c r="AC11" s="78">
        <f>SUM(AC6:AC10)</f>
        <v>0</v>
      </c>
      <c r="AD11" s="78">
        <f>SUM(AD6:AD10)</f>
        <v>0</v>
      </c>
      <c r="AE11" s="78">
        <f>SUM(AE6:AE10)</f>
        <v>0</v>
      </c>
      <c r="AF11" s="78">
        <f>AC11*4+AD11*9+AE11*4</f>
        <v>0</v>
      </c>
    </row>
    <row r="12" spans="2:31" ht="27.75" customHeight="1">
      <c r="B12" s="114"/>
      <c r="C12" s="115"/>
      <c r="D12" s="116"/>
      <c r="E12" s="31"/>
      <c r="F12" s="42"/>
      <c r="G12" s="42"/>
      <c r="H12" s="31"/>
      <c r="I12" s="42"/>
      <c r="J12" s="42"/>
      <c r="K12" s="31"/>
      <c r="L12" s="42"/>
      <c r="M12" s="42"/>
      <c r="N12" s="31"/>
      <c r="O12" s="42"/>
      <c r="P12" s="42"/>
      <c r="Q12" s="31"/>
      <c r="R12" s="42"/>
      <c r="S12" s="42"/>
      <c r="T12" s="31"/>
      <c r="U12" s="42"/>
      <c r="V12" s="390"/>
      <c r="W12" s="172">
        <f>(W6*4)+(W8*9)+(W10*4)</f>
        <v>0</v>
      </c>
      <c r="X12" s="183"/>
      <c r="Y12" s="180"/>
      <c r="Z12" s="77"/>
      <c r="AC12" s="113" t="e">
        <f>AC11*4/AF11</f>
        <v>#DIV/0!</v>
      </c>
      <c r="AD12" s="113" t="e">
        <f>AD11*9/AF11</f>
        <v>#DIV/0!</v>
      </c>
      <c r="AE12" s="113" t="e">
        <f>AE11*4/AF11</f>
        <v>#DIV/0!</v>
      </c>
    </row>
    <row r="13" spans="2:32" s="97" customFormat="1" ht="42">
      <c r="B13" s="94">
        <v>1</v>
      </c>
      <c r="C13" s="394"/>
      <c r="D13" s="95">
        <f>'108年1月菜單'!E5</f>
        <v>0</v>
      </c>
      <c r="E13" s="95"/>
      <c r="F13" s="25" t="s">
        <v>16</v>
      </c>
      <c r="G13" s="95">
        <f>'108年1月菜單'!E6</f>
        <v>0</v>
      </c>
      <c r="H13" s="95"/>
      <c r="I13" s="25" t="s">
        <v>16</v>
      </c>
      <c r="J13" s="95" t="str">
        <f>'108年1月菜單'!E7</f>
        <v>元旦放假</v>
      </c>
      <c r="K13" s="95"/>
      <c r="L13" s="25" t="s">
        <v>16</v>
      </c>
      <c r="M13" s="95">
        <f>'108年1月菜單'!E8</f>
        <v>0</v>
      </c>
      <c r="N13" s="95"/>
      <c r="O13" s="25" t="s">
        <v>16</v>
      </c>
      <c r="P13" s="95">
        <f>'108年1月菜單'!E9</f>
        <v>0</v>
      </c>
      <c r="Q13" s="24"/>
      <c r="R13" s="25" t="s">
        <v>16</v>
      </c>
      <c r="S13" s="95">
        <f>'108年1月菜單'!E10</f>
        <v>0</v>
      </c>
      <c r="T13" s="95"/>
      <c r="U13" s="25" t="s">
        <v>16</v>
      </c>
      <c r="V13" s="388"/>
      <c r="W13" s="170" t="s">
        <v>7</v>
      </c>
      <c r="X13" s="171" t="s">
        <v>18</v>
      </c>
      <c r="Y13" s="179">
        <f>AB14</f>
        <v>0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98" t="s">
        <v>8</v>
      </c>
      <c r="C14" s="394"/>
      <c r="D14" s="30"/>
      <c r="E14" s="31"/>
      <c r="F14" s="30"/>
      <c r="G14" s="30"/>
      <c r="H14" s="31"/>
      <c r="I14" s="30"/>
      <c r="J14" s="30"/>
      <c r="K14" s="159"/>
      <c r="L14" s="30"/>
      <c r="M14" s="31"/>
      <c r="N14" s="31"/>
      <c r="O14" s="30"/>
      <c r="P14" s="30"/>
      <c r="Q14" s="31"/>
      <c r="R14" s="30"/>
      <c r="S14" s="31"/>
      <c r="T14" s="31"/>
      <c r="U14" s="31"/>
      <c r="V14" s="389"/>
      <c r="W14" s="172">
        <f>AE19</f>
        <v>0</v>
      </c>
      <c r="X14" s="173" t="s">
        <v>23</v>
      </c>
      <c r="Y14" s="180">
        <f>AB15</f>
        <v>0</v>
      </c>
      <c r="Z14" s="77"/>
      <c r="AA14" s="100" t="s">
        <v>24</v>
      </c>
      <c r="AC14" s="79">
        <f>AB14*2</f>
        <v>0</v>
      </c>
      <c r="AD14" s="79"/>
      <c r="AE14" s="79">
        <f>AB14*15</f>
        <v>0</v>
      </c>
      <c r="AF14" s="79">
        <f>AC14*4+AE14*4</f>
        <v>0</v>
      </c>
    </row>
    <row r="15" spans="2:32" ht="27.75" customHeight="1">
      <c r="B15" s="98">
        <v>1</v>
      </c>
      <c r="C15" s="394"/>
      <c r="D15" s="30"/>
      <c r="E15" s="31"/>
      <c r="F15" s="30"/>
      <c r="G15" s="30"/>
      <c r="H15" s="31"/>
      <c r="I15" s="30"/>
      <c r="J15" s="224"/>
      <c r="K15" s="31"/>
      <c r="L15" s="30"/>
      <c r="M15" s="31"/>
      <c r="N15" s="31"/>
      <c r="O15" s="30"/>
      <c r="P15" s="30"/>
      <c r="Q15" s="31"/>
      <c r="R15" s="30"/>
      <c r="S15" s="31"/>
      <c r="T15" s="31"/>
      <c r="U15" s="31"/>
      <c r="V15" s="389"/>
      <c r="W15" s="174" t="s">
        <v>9</v>
      </c>
      <c r="X15" s="175" t="s">
        <v>25</v>
      </c>
      <c r="Y15" s="180">
        <f>AB16</f>
        <v>0</v>
      </c>
      <c r="Z15" s="78"/>
      <c r="AA15" s="103" t="s">
        <v>26</v>
      </c>
      <c r="AC15" s="104">
        <f>AB15*7</f>
        <v>0</v>
      </c>
      <c r="AD15" s="79">
        <f>AB15*5</f>
        <v>0</v>
      </c>
      <c r="AE15" s="79" t="s">
        <v>27</v>
      </c>
      <c r="AF15" s="105">
        <f>AC15*4+AD15*9</f>
        <v>0</v>
      </c>
    </row>
    <row r="16" spans="2:32" ht="27.75" customHeight="1">
      <c r="B16" s="98" t="s">
        <v>10</v>
      </c>
      <c r="C16" s="394"/>
      <c r="D16" s="106"/>
      <c r="E16" s="31"/>
      <c r="F16" s="30"/>
      <c r="G16" s="29"/>
      <c r="H16" s="36"/>
      <c r="I16" s="29"/>
      <c r="J16" s="31"/>
      <c r="K16" s="30"/>
      <c r="L16" s="30"/>
      <c r="M16" s="31"/>
      <c r="N16" s="31"/>
      <c r="O16" s="30"/>
      <c r="P16" s="30"/>
      <c r="Q16" s="31"/>
      <c r="R16" s="30"/>
      <c r="S16" s="31"/>
      <c r="T16" s="31"/>
      <c r="U16" s="30"/>
      <c r="V16" s="389"/>
      <c r="W16" s="172">
        <v>23</v>
      </c>
      <c r="X16" s="175" t="s">
        <v>29</v>
      </c>
      <c r="Y16" s="180">
        <f>AB17</f>
        <v>0</v>
      </c>
      <c r="Z16" s="77"/>
      <c r="AA16" s="78" t="s">
        <v>30</v>
      </c>
      <c r="AC16" s="79">
        <f>AB16*1</f>
        <v>0</v>
      </c>
      <c r="AD16" s="79" t="s">
        <v>27</v>
      </c>
      <c r="AE16" s="79">
        <f>AB16*5</f>
        <v>0</v>
      </c>
      <c r="AF16" s="79">
        <f>AC16*4+AE16*4</f>
        <v>0</v>
      </c>
    </row>
    <row r="17" spans="2:32" ht="27.75" customHeight="1">
      <c r="B17" s="395" t="s">
        <v>37</v>
      </c>
      <c r="C17" s="394"/>
      <c r="D17" s="106"/>
      <c r="E17" s="31"/>
      <c r="F17" s="30"/>
      <c r="G17" s="29"/>
      <c r="H17" s="36"/>
      <c r="I17" s="29"/>
      <c r="J17" s="30"/>
      <c r="K17" s="106"/>
      <c r="L17" s="30"/>
      <c r="M17" s="31"/>
      <c r="N17" s="31"/>
      <c r="O17" s="30"/>
      <c r="P17" s="30"/>
      <c r="Q17" s="31"/>
      <c r="R17" s="30"/>
      <c r="S17" s="31"/>
      <c r="T17" s="31"/>
      <c r="U17" s="30"/>
      <c r="V17" s="389"/>
      <c r="W17" s="174" t="s">
        <v>11</v>
      </c>
      <c r="X17" s="175" t="s">
        <v>32</v>
      </c>
      <c r="Y17" s="180">
        <f>AB18</f>
        <v>0</v>
      </c>
      <c r="Z17" s="78"/>
      <c r="AA17" s="78" t="s">
        <v>33</v>
      </c>
      <c r="AC17" s="79"/>
      <c r="AD17" s="79">
        <f>AB17*5</f>
        <v>0</v>
      </c>
      <c r="AE17" s="79" t="s">
        <v>27</v>
      </c>
      <c r="AF17" s="79">
        <f>AD17*9</f>
        <v>0</v>
      </c>
    </row>
    <row r="18" spans="2:31" ht="27.75" customHeight="1">
      <c r="B18" s="395"/>
      <c r="C18" s="394"/>
      <c r="D18" s="106"/>
      <c r="E18" s="31"/>
      <c r="F18" s="30"/>
      <c r="G18" s="30"/>
      <c r="H18" s="31"/>
      <c r="I18" s="30"/>
      <c r="J18" s="30"/>
      <c r="K18" s="106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389"/>
      <c r="W18" s="172">
        <f>AC19</f>
        <v>0</v>
      </c>
      <c r="X18" s="176" t="s">
        <v>41</v>
      </c>
      <c r="Y18" s="180">
        <v>0</v>
      </c>
      <c r="Z18" s="77"/>
      <c r="AA18" s="78" t="s">
        <v>34</v>
      </c>
      <c r="AE18" s="78">
        <f>AB18*15</f>
        <v>0</v>
      </c>
    </row>
    <row r="19" spans="2:32" ht="27.75" customHeight="1">
      <c r="B19" s="108" t="s">
        <v>35</v>
      </c>
      <c r="C19" s="109"/>
      <c r="D19" s="106"/>
      <c r="E19" s="31"/>
      <c r="F19" s="30"/>
      <c r="G19" s="30"/>
      <c r="H19" s="31"/>
      <c r="I19" s="30"/>
      <c r="J19" s="30"/>
      <c r="K19" s="31"/>
      <c r="L19" s="30"/>
      <c r="M19" s="208"/>
      <c r="N19" s="31"/>
      <c r="O19" s="30"/>
      <c r="P19" s="30"/>
      <c r="Q19" s="31"/>
      <c r="R19" s="30"/>
      <c r="S19" s="30"/>
      <c r="T19" s="31"/>
      <c r="U19" s="30"/>
      <c r="V19" s="389"/>
      <c r="W19" s="174" t="s">
        <v>12</v>
      </c>
      <c r="X19" s="177"/>
      <c r="Y19" s="180"/>
      <c r="Z19" s="78"/>
      <c r="AC19" s="78">
        <f>SUM(AC14:AC18)</f>
        <v>0</v>
      </c>
      <c r="AD19" s="78">
        <f>SUM(AD14:AD18)</f>
        <v>0</v>
      </c>
      <c r="AE19" s="78">
        <f>SUM(AE14:AE18)</f>
        <v>0</v>
      </c>
      <c r="AF19" s="78">
        <f>AC19*4+AD19*9+AE19*4</f>
        <v>0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J20" s="30"/>
      <c r="K20" s="31"/>
      <c r="L20" s="30"/>
      <c r="M20" s="30"/>
      <c r="N20" s="106"/>
      <c r="O20" s="30"/>
      <c r="P20" s="30"/>
      <c r="Q20" s="31"/>
      <c r="R20" s="30"/>
      <c r="S20" s="30"/>
      <c r="T20" s="106"/>
      <c r="U20" s="30"/>
      <c r="V20" s="390"/>
      <c r="W20" s="172">
        <f>AF19</f>
        <v>0</v>
      </c>
      <c r="X20" s="181"/>
      <c r="Y20" s="182"/>
      <c r="Z20" s="77"/>
      <c r="AC20" s="113" t="e">
        <f>AC19*4/AF19</f>
        <v>#DIV/0!</v>
      </c>
      <c r="AD20" s="113" t="e">
        <f>AD19*9/AF19</f>
        <v>#DIV/0!</v>
      </c>
      <c r="AE20" s="113" t="e">
        <f>AE19*4/AF19</f>
        <v>#DIV/0!</v>
      </c>
    </row>
    <row r="21" spans="2:32" s="97" customFormat="1" ht="42">
      <c r="B21" s="94">
        <v>1</v>
      </c>
      <c r="C21" s="394"/>
      <c r="D21" s="95" t="str">
        <f>'108年1月菜單'!I5</f>
        <v>白米飯</v>
      </c>
      <c r="E21" s="95" t="s">
        <v>333</v>
      </c>
      <c r="F21" s="25" t="s">
        <v>16</v>
      </c>
      <c r="G21" s="95" t="str">
        <f>'108年1月菜單'!I6</f>
        <v>鹽酥雞(炸)</v>
      </c>
      <c r="H21" s="95" t="s">
        <v>243</v>
      </c>
      <c r="I21" s="25" t="s">
        <v>16</v>
      </c>
      <c r="J21" s="95" t="str">
        <f>'108年1月菜單'!I7</f>
        <v>泰式番茄肉末</v>
      </c>
      <c r="K21" s="95" t="s">
        <v>332</v>
      </c>
      <c r="L21" s="25" t="s">
        <v>16</v>
      </c>
      <c r="M21" s="95" t="str">
        <f>'108年1月菜單'!I8</f>
        <v>椰菜鵪鶉蛋貢丸片(加)</v>
      </c>
      <c r="N21" s="95" t="s">
        <v>245</v>
      </c>
      <c r="O21" s="25" t="s">
        <v>16</v>
      </c>
      <c r="P21" s="95" t="str">
        <f>'108年1月菜單'!I9</f>
        <v>淺色蔬菜</v>
      </c>
      <c r="Q21" s="24" t="s">
        <v>45</v>
      </c>
      <c r="R21" s="25" t="s">
        <v>16</v>
      </c>
      <c r="S21" s="95" t="str">
        <f>'108年1月菜單'!I10</f>
        <v>蘿蔔湯</v>
      </c>
      <c r="T21" s="95" t="s">
        <v>17</v>
      </c>
      <c r="U21" s="25" t="s">
        <v>16</v>
      </c>
      <c r="V21" s="388"/>
      <c r="W21" s="170" t="s">
        <v>162</v>
      </c>
      <c r="X21" s="96" t="s">
        <v>18</v>
      </c>
      <c r="Y21" s="135">
        <f>AB22</f>
        <v>5.5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2" customFormat="1" ht="27.75" customHeight="1">
      <c r="B22" s="118" t="s">
        <v>8</v>
      </c>
      <c r="C22" s="394"/>
      <c r="D22" s="31" t="s">
        <v>374</v>
      </c>
      <c r="E22" s="28"/>
      <c r="F22" s="29">
        <v>110</v>
      </c>
      <c r="G22" s="30" t="s">
        <v>375</v>
      </c>
      <c r="H22" s="30"/>
      <c r="I22" s="30">
        <v>60</v>
      </c>
      <c r="J22" s="30" t="s">
        <v>376</v>
      </c>
      <c r="K22" s="31"/>
      <c r="L22" s="31">
        <v>30</v>
      </c>
      <c r="M22" s="31" t="s">
        <v>377</v>
      </c>
      <c r="N22" s="30"/>
      <c r="O22" s="30">
        <v>40</v>
      </c>
      <c r="P22" s="30" t="s">
        <v>378</v>
      </c>
      <c r="Q22" s="31"/>
      <c r="R22" s="30">
        <v>120</v>
      </c>
      <c r="S22" s="30" t="s">
        <v>379</v>
      </c>
      <c r="T22" s="30"/>
      <c r="U22" s="30">
        <v>30</v>
      </c>
      <c r="V22" s="389"/>
      <c r="W22" s="172">
        <f>AE27</f>
        <v>92.5</v>
      </c>
      <c r="X22" s="99" t="s">
        <v>23</v>
      </c>
      <c r="Y22" s="136">
        <f>AB23</f>
        <v>2</v>
      </c>
      <c r="Z22" s="119"/>
      <c r="AA22" s="120" t="s">
        <v>24</v>
      </c>
      <c r="AB22" s="121">
        <v>5.5</v>
      </c>
      <c r="AC22" s="121">
        <f>AB22*2</f>
        <v>11</v>
      </c>
      <c r="AD22" s="121"/>
      <c r="AE22" s="121">
        <f>AB22*15</f>
        <v>82.5</v>
      </c>
      <c r="AF22" s="121">
        <f>AC22*4+AE22*4</f>
        <v>374</v>
      </c>
    </row>
    <row r="23" spans="2:32" s="122" customFormat="1" ht="27.75" customHeight="1">
      <c r="B23" s="118">
        <v>2</v>
      </c>
      <c r="C23" s="394"/>
      <c r="D23" s="30"/>
      <c r="E23" s="30"/>
      <c r="F23" s="30"/>
      <c r="G23" s="30" t="s">
        <v>380</v>
      </c>
      <c r="H23" s="30"/>
      <c r="I23" s="30">
        <v>1</v>
      </c>
      <c r="J23" s="30" t="s">
        <v>381</v>
      </c>
      <c r="K23" s="30"/>
      <c r="L23" s="30">
        <v>20</v>
      </c>
      <c r="M23" s="31" t="s">
        <v>382</v>
      </c>
      <c r="N23" s="30"/>
      <c r="O23" s="30">
        <v>10</v>
      </c>
      <c r="P23" s="30"/>
      <c r="Q23" s="30"/>
      <c r="R23" s="30"/>
      <c r="S23" s="30"/>
      <c r="T23" s="158"/>
      <c r="U23" s="30"/>
      <c r="V23" s="389"/>
      <c r="W23" s="174" t="s">
        <v>9</v>
      </c>
      <c r="X23" s="102" t="s">
        <v>25</v>
      </c>
      <c r="Y23" s="136">
        <f>AB24</f>
        <v>2</v>
      </c>
      <c r="Z23" s="123"/>
      <c r="AA23" s="124" t="s">
        <v>26</v>
      </c>
      <c r="AB23" s="121">
        <v>2</v>
      </c>
      <c r="AC23" s="125">
        <f>AB23*7</f>
        <v>14</v>
      </c>
      <c r="AD23" s="121">
        <f>AB23*5</f>
        <v>10</v>
      </c>
      <c r="AE23" s="121" t="s">
        <v>27</v>
      </c>
      <c r="AF23" s="126">
        <f>AC23*4+AD23*9</f>
        <v>146</v>
      </c>
    </row>
    <row r="24" spans="2:32" s="122" customFormat="1" ht="27.75" customHeight="1">
      <c r="B24" s="118" t="s">
        <v>10</v>
      </c>
      <c r="C24" s="394"/>
      <c r="D24" s="31"/>
      <c r="E24" s="31"/>
      <c r="F24" s="30"/>
      <c r="G24" s="30"/>
      <c r="H24" s="106"/>
      <c r="I24" s="30"/>
      <c r="J24" s="259" t="s">
        <v>383</v>
      </c>
      <c r="K24" s="256"/>
      <c r="L24" s="162">
        <v>10</v>
      </c>
      <c r="M24" s="31" t="s">
        <v>429</v>
      </c>
      <c r="N24" s="30" t="s">
        <v>384</v>
      </c>
      <c r="O24" s="30">
        <v>30</v>
      </c>
      <c r="P24" s="30"/>
      <c r="Q24" s="106"/>
      <c r="R24" s="30"/>
      <c r="S24" s="31"/>
      <c r="T24" s="106"/>
      <c r="U24" s="30"/>
      <c r="V24" s="389"/>
      <c r="W24" s="172">
        <f>AD27</f>
        <v>22.5</v>
      </c>
      <c r="X24" s="102" t="s">
        <v>29</v>
      </c>
      <c r="Y24" s="136">
        <f>AB25</f>
        <v>2.5</v>
      </c>
      <c r="Z24" s="119"/>
      <c r="AA24" s="127" t="s">
        <v>30</v>
      </c>
      <c r="AB24" s="121">
        <v>2</v>
      </c>
      <c r="AC24" s="121">
        <f>AB24*1</f>
        <v>2</v>
      </c>
      <c r="AD24" s="121" t="s">
        <v>27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99" t="s">
        <v>38</v>
      </c>
      <c r="C25" s="394"/>
      <c r="D25" s="30"/>
      <c r="E25" s="31"/>
      <c r="F25" s="31"/>
      <c r="G25" s="30"/>
      <c r="H25" s="106"/>
      <c r="I25" s="30"/>
      <c r="J25" s="260" t="s">
        <v>380</v>
      </c>
      <c r="K25" s="257"/>
      <c r="L25" s="162">
        <v>1</v>
      </c>
      <c r="M25" s="261"/>
      <c r="N25" s="30"/>
      <c r="O25" s="30"/>
      <c r="P25" s="30"/>
      <c r="Q25" s="106"/>
      <c r="R25" s="30"/>
      <c r="S25" s="30"/>
      <c r="T25" s="106"/>
      <c r="U25" s="30"/>
      <c r="V25" s="389"/>
      <c r="W25" s="174" t="s">
        <v>11</v>
      </c>
      <c r="X25" s="102" t="s">
        <v>32</v>
      </c>
      <c r="Y25" s="136">
        <f>AB26</f>
        <v>0</v>
      </c>
      <c r="Z25" s="123"/>
      <c r="AA25" s="127" t="s">
        <v>33</v>
      </c>
      <c r="AB25" s="79">
        <v>2.5</v>
      </c>
      <c r="AC25" s="121"/>
      <c r="AD25" s="121">
        <f>AB25*5</f>
        <v>12.5</v>
      </c>
      <c r="AE25" s="121" t="s">
        <v>27</v>
      </c>
      <c r="AF25" s="121">
        <f>AD25*9</f>
        <v>112.5</v>
      </c>
    </row>
    <row r="26" spans="2:32" s="122" customFormat="1" ht="27.75" customHeight="1">
      <c r="B26" s="399"/>
      <c r="C26" s="394"/>
      <c r="D26" s="30"/>
      <c r="E26" s="31"/>
      <c r="F26" s="31"/>
      <c r="G26" s="128"/>
      <c r="H26" s="106"/>
      <c r="I26" s="30"/>
      <c r="J26" s="259"/>
      <c r="K26" s="258"/>
      <c r="L26" s="162"/>
      <c r="M26" s="261"/>
      <c r="N26" s="30"/>
      <c r="O26" s="30"/>
      <c r="P26" s="30"/>
      <c r="Q26" s="106"/>
      <c r="R26" s="30"/>
      <c r="S26" s="30"/>
      <c r="T26" s="106"/>
      <c r="U26" s="30"/>
      <c r="V26" s="389"/>
      <c r="W26" s="172">
        <f>AC27</f>
        <v>27</v>
      </c>
      <c r="X26" s="154" t="s">
        <v>41</v>
      </c>
      <c r="Y26" s="136">
        <v>0</v>
      </c>
      <c r="Z26" s="119"/>
      <c r="AA26" s="127" t="s">
        <v>34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35</v>
      </c>
      <c r="C27" s="130"/>
      <c r="D27" s="31"/>
      <c r="E27" s="31"/>
      <c r="F27" s="31"/>
      <c r="G27" s="30"/>
      <c r="H27" s="106"/>
      <c r="I27" s="30"/>
      <c r="J27" s="214"/>
      <c r="K27" s="204"/>
      <c r="L27" s="30"/>
      <c r="M27" s="31"/>
      <c r="N27" s="106"/>
      <c r="O27" s="31"/>
      <c r="P27" s="30"/>
      <c r="Q27" s="106"/>
      <c r="R27" s="30"/>
      <c r="S27" s="30"/>
      <c r="T27" s="106"/>
      <c r="U27" s="30"/>
      <c r="V27" s="389"/>
      <c r="W27" s="191" t="s">
        <v>12</v>
      </c>
      <c r="X27" s="110"/>
      <c r="Y27" s="136"/>
      <c r="Z27" s="123"/>
      <c r="AA27" s="127"/>
      <c r="AB27" s="121"/>
      <c r="AC27" s="127">
        <f>SUM(AC22:AC26)</f>
        <v>27</v>
      </c>
      <c r="AD27" s="127">
        <f>SUM(AD22:AD26)</f>
        <v>22.5</v>
      </c>
      <c r="AE27" s="127">
        <f>SUM(AE22:AE26)</f>
        <v>92.5</v>
      </c>
      <c r="AF27" s="127">
        <f>AC27*4+AD27*9+AE27*4</f>
        <v>680.5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5"/>
      <c r="N28" s="139"/>
      <c r="O28" s="140"/>
      <c r="P28" s="30"/>
      <c r="Q28" s="106"/>
      <c r="R28" s="30"/>
      <c r="S28" s="30"/>
      <c r="T28" s="106"/>
      <c r="U28" s="30"/>
      <c r="V28" s="390"/>
      <c r="W28" s="192">
        <f>(W22*4)+(W24*9)+(W26*4)</f>
        <v>680.5</v>
      </c>
      <c r="X28" s="107"/>
      <c r="Y28" s="136"/>
      <c r="Z28" s="119"/>
      <c r="AA28" s="123"/>
      <c r="AB28" s="133"/>
      <c r="AC28" s="134">
        <f>AC27*4/AF27</f>
        <v>0.15870683321087437</v>
      </c>
      <c r="AD28" s="134">
        <f>AD27*9/AF27</f>
        <v>0.2975753122703894</v>
      </c>
      <c r="AE28" s="134">
        <f>AE27*4/AF27</f>
        <v>0.5437178545187362</v>
      </c>
      <c r="AF28" s="123"/>
    </row>
    <row r="29" spans="2:32" s="97" customFormat="1" ht="42">
      <c r="B29" s="94">
        <v>1</v>
      </c>
      <c r="C29" s="394"/>
      <c r="D29" s="95" t="str">
        <f>'108年1月菜單'!M5</f>
        <v>地瓜飯</v>
      </c>
      <c r="E29" s="95" t="s">
        <v>214</v>
      </c>
      <c r="F29" s="25" t="s">
        <v>16</v>
      </c>
      <c r="G29" s="95" t="str">
        <f>'108年1月菜單'!M6</f>
        <v>黑胡椒豬柳蝦仁(海)</v>
      </c>
      <c r="H29" s="95" t="s">
        <v>245</v>
      </c>
      <c r="I29" s="25" t="s">
        <v>16</v>
      </c>
      <c r="J29" s="95" t="str">
        <f>'108年1月菜單'!M7</f>
        <v>去殼茶葉蛋</v>
      </c>
      <c r="K29" s="95" t="s">
        <v>250</v>
      </c>
      <c r="L29" s="25" t="s">
        <v>16</v>
      </c>
      <c r="M29" s="95" t="str">
        <f>'108年1月菜單'!M8</f>
        <v>椰香南洋咖哩雞</v>
      </c>
      <c r="N29" s="95" t="s">
        <v>332</v>
      </c>
      <c r="O29" s="25" t="s">
        <v>16</v>
      </c>
      <c r="P29" s="95" t="str">
        <f>'108年1月菜單'!M9</f>
        <v>深色蔬菜</v>
      </c>
      <c r="Q29" s="24" t="s">
        <v>104</v>
      </c>
      <c r="R29" s="25" t="s">
        <v>16</v>
      </c>
      <c r="S29" s="95" t="str">
        <f>'108年1月菜單'!M10</f>
        <v>小魚味噌豆腐湯(海豆)</v>
      </c>
      <c r="T29" s="95" t="s">
        <v>101</v>
      </c>
      <c r="U29" s="25" t="s">
        <v>16</v>
      </c>
      <c r="V29" s="388"/>
      <c r="W29" s="170" t="s">
        <v>7</v>
      </c>
      <c r="X29" s="96" t="s">
        <v>18</v>
      </c>
      <c r="Y29" s="135">
        <f>AB30</f>
        <v>5.5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98" t="s">
        <v>8</v>
      </c>
      <c r="C30" s="394"/>
      <c r="D30" s="31" t="s">
        <v>215</v>
      </c>
      <c r="E30" s="31"/>
      <c r="F30" s="31">
        <v>80</v>
      </c>
      <c r="G30" s="30" t="s">
        <v>248</v>
      </c>
      <c r="H30" s="30"/>
      <c r="I30" s="30">
        <v>40</v>
      </c>
      <c r="J30" s="31" t="s">
        <v>246</v>
      </c>
      <c r="K30" s="31"/>
      <c r="L30" s="30">
        <v>50</v>
      </c>
      <c r="M30" s="29" t="s">
        <v>335</v>
      </c>
      <c r="N30" s="29"/>
      <c r="O30" s="29">
        <v>40</v>
      </c>
      <c r="P30" s="30" t="s">
        <v>218</v>
      </c>
      <c r="Q30" s="30"/>
      <c r="R30" s="30">
        <v>130</v>
      </c>
      <c r="S30" s="28" t="s">
        <v>306</v>
      </c>
      <c r="T30" s="29" t="s">
        <v>307</v>
      </c>
      <c r="U30" s="29">
        <v>20</v>
      </c>
      <c r="V30" s="389"/>
      <c r="W30" s="172">
        <f>AE35</f>
        <v>92.5</v>
      </c>
      <c r="X30" s="99" t="s">
        <v>23</v>
      </c>
      <c r="Y30" s="135">
        <f>AB31</f>
        <v>2.9</v>
      </c>
      <c r="Z30" s="77"/>
      <c r="AA30" s="100" t="s">
        <v>24</v>
      </c>
      <c r="AB30" s="79">
        <v>5.5</v>
      </c>
      <c r="AC30" s="79">
        <f>AB30*2</f>
        <v>11</v>
      </c>
      <c r="AD30" s="79"/>
      <c r="AE30" s="79">
        <f>AB30*15</f>
        <v>82.5</v>
      </c>
      <c r="AF30" s="79">
        <f>AC30*4+AE30*4</f>
        <v>374</v>
      </c>
    </row>
    <row r="31" spans="2:32" ht="27.75" customHeight="1">
      <c r="B31" s="98">
        <v>3</v>
      </c>
      <c r="C31" s="394"/>
      <c r="D31" s="31" t="s">
        <v>216</v>
      </c>
      <c r="E31" s="31"/>
      <c r="F31" s="31">
        <v>35</v>
      </c>
      <c r="G31" s="30" t="s">
        <v>249</v>
      </c>
      <c r="H31" s="30"/>
      <c r="I31" s="30">
        <v>30</v>
      </c>
      <c r="J31" s="29"/>
      <c r="K31" s="184"/>
      <c r="L31" s="184"/>
      <c r="M31" s="29" t="s">
        <v>336</v>
      </c>
      <c r="N31" s="29"/>
      <c r="O31" s="29">
        <v>30</v>
      </c>
      <c r="P31" s="30"/>
      <c r="Q31" s="30"/>
      <c r="R31" s="30"/>
      <c r="S31" s="28" t="s">
        <v>282</v>
      </c>
      <c r="T31" s="29"/>
      <c r="U31" s="29">
        <v>10</v>
      </c>
      <c r="V31" s="389"/>
      <c r="W31" s="174" t="s">
        <v>9</v>
      </c>
      <c r="X31" s="102" t="s">
        <v>25</v>
      </c>
      <c r="Y31" s="135">
        <f>AB32</f>
        <v>2</v>
      </c>
      <c r="Z31" s="78"/>
      <c r="AA31" s="103" t="s">
        <v>26</v>
      </c>
      <c r="AB31" s="79">
        <v>2.9</v>
      </c>
      <c r="AC31" s="104">
        <f>AB31*7</f>
        <v>20.3</v>
      </c>
      <c r="AD31" s="79">
        <f>AB31*5</f>
        <v>14.5</v>
      </c>
      <c r="AE31" s="79" t="s">
        <v>27</v>
      </c>
      <c r="AF31" s="105">
        <f>AC31*4+AD31*9</f>
        <v>211.7</v>
      </c>
    </row>
    <row r="32" spans="2:32" ht="27.75" customHeight="1">
      <c r="B32" s="98" t="s">
        <v>74</v>
      </c>
      <c r="C32" s="394"/>
      <c r="D32" s="106"/>
      <c r="E32" s="106"/>
      <c r="F32" s="30"/>
      <c r="G32" s="30" t="s">
        <v>247</v>
      </c>
      <c r="H32" s="106"/>
      <c r="I32" s="30">
        <v>10</v>
      </c>
      <c r="J32" s="29"/>
      <c r="K32" s="29"/>
      <c r="L32" s="184"/>
      <c r="M32" s="122" t="s">
        <v>337</v>
      </c>
      <c r="N32" s="28"/>
      <c r="O32" s="29">
        <v>10</v>
      </c>
      <c r="P32" s="30"/>
      <c r="Q32" s="106"/>
      <c r="R32" s="30"/>
      <c r="S32" s="28" t="s">
        <v>339</v>
      </c>
      <c r="T32" s="36"/>
      <c r="U32" s="29">
        <v>1</v>
      </c>
      <c r="V32" s="389"/>
      <c r="W32" s="172">
        <f>AD35</f>
        <v>25.5</v>
      </c>
      <c r="X32" s="102" t="s">
        <v>29</v>
      </c>
      <c r="Y32" s="135">
        <f>AB33</f>
        <v>2.2</v>
      </c>
      <c r="Z32" s="77"/>
      <c r="AA32" s="78" t="s">
        <v>30</v>
      </c>
      <c r="AB32" s="79">
        <v>2</v>
      </c>
      <c r="AC32" s="79">
        <f>AB32*1</f>
        <v>2</v>
      </c>
      <c r="AD32" s="79" t="s">
        <v>27</v>
      </c>
      <c r="AE32" s="79">
        <f>AB32*5</f>
        <v>10</v>
      </c>
      <c r="AF32" s="79">
        <f>AC32*4+AE32*4</f>
        <v>48</v>
      </c>
    </row>
    <row r="33" spans="2:32" ht="27.75" customHeight="1">
      <c r="B33" s="395" t="s">
        <v>39</v>
      </c>
      <c r="C33" s="394"/>
      <c r="D33" s="106"/>
      <c r="E33" s="106"/>
      <c r="F33" s="30"/>
      <c r="G33" s="30" t="s">
        <v>385</v>
      </c>
      <c r="H33" s="106"/>
      <c r="I33" s="30">
        <v>30</v>
      </c>
      <c r="J33" s="28"/>
      <c r="K33" s="28"/>
      <c r="L33" s="185"/>
      <c r="M33" s="30" t="s">
        <v>338</v>
      </c>
      <c r="N33" s="106"/>
      <c r="O33" s="30" t="s">
        <v>358</v>
      </c>
      <c r="P33" s="30"/>
      <c r="Q33" s="106"/>
      <c r="R33" s="30"/>
      <c r="S33" s="28"/>
      <c r="T33" s="36"/>
      <c r="U33" s="29"/>
      <c r="V33" s="389"/>
      <c r="W33" s="174" t="s">
        <v>11</v>
      </c>
      <c r="X33" s="102" t="s">
        <v>32</v>
      </c>
      <c r="Y33" s="135">
        <f>AB34</f>
        <v>0</v>
      </c>
      <c r="Z33" s="78"/>
      <c r="AA33" s="78" t="s">
        <v>33</v>
      </c>
      <c r="AB33" s="79">
        <v>2.2</v>
      </c>
      <c r="AC33" s="79"/>
      <c r="AD33" s="79">
        <f>AB33*5</f>
        <v>11</v>
      </c>
      <c r="AE33" s="79" t="s">
        <v>27</v>
      </c>
      <c r="AF33" s="79">
        <f>AD33*9</f>
        <v>99</v>
      </c>
    </row>
    <row r="34" spans="2:31" ht="27.75" customHeight="1">
      <c r="B34" s="395"/>
      <c r="C34" s="394"/>
      <c r="D34" s="106"/>
      <c r="E34" s="106"/>
      <c r="F34" s="30"/>
      <c r="G34" s="30"/>
      <c r="H34" s="106"/>
      <c r="I34" s="30"/>
      <c r="J34" s="31"/>
      <c r="K34" s="106"/>
      <c r="L34" s="31"/>
      <c r="M34" s="30"/>
      <c r="N34" s="106"/>
      <c r="O34" s="30"/>
      <c r="P34" s="30"/>
      <c r="Q34" s="106"/>
      <c r="R34" s="30"/>
      <c r="S34" s="31"/>
      <c r="T34" s="106"/>
      <c r="U34" s="30"/>
      <c r="V34" s="389"/>
      <c r="W34" s="172">
        <f>AC35</f>
        <v>33.3</v>
      </c>
      <c r="X34" s="154" t="s">
        <v>41</v>
      </c>
      <c r="Y34" s="135">
        <v>0</v>
      </c>
      <c r="Z34" s="77"/>
      <c r="AA34" s="78" t="s">
        <v>34</v>
      </c>
      <c r="AE34" s="78">
        <f>AB34*15</f>
        <v>0</v>
      </c>
    </row>
    <row r="35" spans="2:32" ht="27.75" customHeight="1">
      <c r="B35" s="108" t="s">
        <v>35</v>
      </c>
      <c r="C35" s="109"/>
      <c r="D35" s="106"/>
      <c r="E35" s="106"/>
      <c r="F35" s="30"/>
      <c r="G35" s="30"/>
      <c r="H35" s="106"/>
      <c r="I35" s="30"/>
      <c r="J35" s="30"/>
      <c r="K35" s="106"/>
      <c r="L35" s="30"/>
      <c r="M35" s="31"/>
      <c r="N35" s="28"/>
      <c r="O35" s="30"/>
      <c r="P35" s="30"/>
      <c r="Q35" s="106"/>
      <c r="R35" s="30"/>
      <c r="S35" s="30"/>
      <c r="T35" s="106"/>
      <c r="U35" s="30"/>
      <c r="V35" s="389"/>
      <c r="W35" s="174" t="s">
        <v>12</v>
      </c>
      <c r="X35" s="110"/>
      <c r="Y35" s="136"/>
      <c r="Z35" s="78"/>
      <c r="AC35" s="78">
        <f>SUM(AC30:AC34)</f>
        <v>33.3</v>
      </c>
      <c r="AD35" s="78">
        <f>SUM(AD30:AD34)</f>
        <v>25.5</v>
      </c>
      <c r="AE35" s="78">
        <f>SUM(AE30:AE34)</f>
        <v>92.5</v>
      </c>
      <c r="AF35" s="78">
        <f>AC35*4+AD35*9+AE35*4</f>
        <v>732.7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1"/>
      <c r="N36" s="106"/>
      <c r="O36" s="30"/>
      <c r="P36" s="30"/>
      <c r="Q36" s="106"/>
      <c r="R36" s="30"/>
      <c r="S36" s="30"/>
      <c r="T36" s="106"/>
      <c r="U36" s="30"/>
      <c r="V36" s="390"/>
      <c r="W36" s="172">
        <f>(W30*4)+(W32*9)+(W34*4)</f>
        <v>732.7</v>
      </c>
      <c r="X36" s="107"/>
      <c r="Y36" s="136"/>
      <c r="Z36" s="77"/>
      <c r="AC36" s="113">
        <f>AC35*4/AF35</f>
        <v>0.18179336699877163</v>
      </c>
      <c r="AD36" s="113">
        <f>AD35*9/AF35</f>
        <v>0.31322505800464034</v>
      </c>
      <c r="AE36" s="113">
        <f>AE35*4/AF35</f>
        <v>0.5049815749965879</v>
      </c>
    </row>
    <row r="37" spans="2:32" s="97" customFormat="1" ht="42">
      <c r="B37" s="94">
        <v>1</v>
      </c>
      <c r="C37" s="394"/>
      <c r="D37" s="95" t="str">
        <f>'108年1月菜單'!Q5</f>
        <v>蘑菇番茄鐵板麵</v>
      </c>
      <c r="E37" s="95" t="s">
        <v>386</v>
      </c>
      <c r="F37" s="25" t="s">
        <v>16</v>
      </c>
      <c r="G37" s="95" t="s">
        <v>253</v>
      </c>
      <c r="H37" s="95" t="s">
        <v>252</v>
      </c>
      <c r="I37" s="25" t="s">
        <v>16</v>
      </c>
      <c r="J37" s="95" t="str">
        <f>'108年1月菜單'!Q7</f>
        <v>烤饅頭(冷)</v>
      </c>
      <c r="K37" s="95" t="s">
        <v>100</v>
      </c>
      <c r="L37" s="25" t="s">
        <v>16</v>
      </c>
      <c r="M37" s="95" t="str">
        <f>'108年1月菜單'!Q8</f>
        <v>梅粉地瓜薯條(加)</v>
      </c>
      <c r="N37" s="95" t="s">
        <v>343</v>
      </c>
      <c r="O37" s="25" t="s">
        <v>16</v>
      </c>
      <c r="P37" s="95" t="str">
        <f>'108年1月菜單'!Q9</f>
        <v>深色蔬菜</v>
      </c>
      <c r="Q37" s="24" t="s">
        <v>104</v>
      </c>
      <c r="R37" s="25" t="s">
        <v>16</v>
      </c>
      <c r="S37" s="95" t="str">
        <f>'108年1月菜單'!Q10</f>
        <v>玉米蛋花湯</v>
      </c>
      <c r="T37" s="95" t="s">
        <v>101</v>
      </c>
      <c r="U37" s="25" t="s">
        <v>16</v>
      </c>
      <c r="V37" s="388"/>
      <c r="W37" s="170" t="s">
        <v>7</v>
      </c>
      <c r="X37" s="96" t="s">
        <v>18</v>
      </c>
      <c r="Y37" s="135">
        <f>AB38</f>
        <v>5.5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98" t="s">
        <v>8</v>
      </c>
      <c r="C38" s="394"/>
      <c r="D38" s="31" t="s">
        <v>193</v>
      </c>
      <c r="E38" s="28"/>
      <c r="F38" s="29">
        <v>125</v>
      </c>
      <c r="G38" s="30" t="s">
        <v>254</v>
      </c>
      <c r="H38" s="31"/>
      <c r="I38" s="30">
        <v>60</v>
      </c>
      <c r="J38" s="31" t="s">
        <v>389</v>
      </c>
      <c r="K38" s="227" t="s">
        <v>187</v>
      </c>
      <c r="L38" s="31">
        <v>50</v>
      </c>
      <c r="M38" s="31" t="s">
        <v>344</v>
      </c>
      <c r="N38" s="190"/>
      <c r="O38" s="31">
        <v>50</v>
      </c>
      <c r="P38" s="30" t="s">
        <v>218</v>
      </c>
      <c r="Q38" s="30"/>
      <c r="R38" s="30">
        <v>130</v>
      </c>
      <c r="S38" s="137" t="s">
        <v>283</v>
      </c>
      <c r="T38" s="30"/>
      <c r="U38" s="30">
        <v>25</v>
      </c>
      <c r="V38" s="389"/>
      <c r="W38" s="172">
        <f>AE43</f>
        <v>91.5</v>
      </c>
      <c r="X38" s="99" t="s">
        <v>23</v>
      </c>
      <c r="Y38" s="136">
        <f>AB39</f>
        <v>2.4</v>
      </c>
      <c r="Z38" s="77"/>
      <c r="AA38" s="100" t="s">
        <v>24</v>
      </c>
      <c r="AB38" s="79">
        <v>5.5</v>
      </c>
      <c r="AC38" s="79">
        <f>AB38*2</f>
        <v>11</v>
      </c>
      <c r="AD38" s="79"/>
      <c r="AE38" s="79">
        <f>AB38*15</f>
        <v>82.5</v>
      </c>
      <c r="AF38" s="79">
        <f>AC38*4+AE38*4</f>
        <v>374</v>
      </c>
    </row>
    <row r="39" spans="2:32" ht="27.75" customHeight="1">
      <c r="B39" s="98">
        <v>4</v>
      </c>
      <c r="C39" s="394"/>
      <c r="D39" s="28" t="s">
        <v>112</v>
      </c>
      <c r="E39" s="28"/>
      <c r="F39" s="29">
        <v>30</v>
      </c>
      <c r="G39" s="30"/>
      <c r="H39" s="31"/>
      <c r="I39" s="30"/>
      <c r="J39" s="31"/>
      <c r="K39" s="30"/>
      <c r="L39" s="31"/>
      <c r="M39" s="29" t="s">
        <v>345</v>
      </c>
      <c r="N39" s="159"/>
      <c r="O39" s="31" t="s">
        <v>342</v>
      </c>
      <c r="P39" s="30"/>
      <c r="Q39" s="106"/>
      <c r="R39" s="30"/>
      <c r="S39" s="28" t="s">
        <v>278</v>
      </c>
      <c r="T39" s="30"/>
      <c r="U39" s="30">
        <v>5</v>
      </c>
      <c r="V39" s="389"/>
      <c r="W39" s="174" t="s">
        <v>9</v>
      </c>
      <c r="X39" s="102" t="s">
        <v>25</v>
      </c>
      <c r="Y39" s="136">
        <f>AB40</f>
        <v>1.8</v>
      </c>
      <c r="Z39" s="78"/>
      <c r="AA39" s="103" t="s">
        <v>26</v>
      </c>
      <c r="AB39" s="79">
        <v>2.4</v>
      </c>
      <c r="AC39" s="104">
        <f>AB39*7</f>
        <v>16.8</v>
      </c>
      <c r="AD39" s="79">
        <f>AB39*5</f>
        <v>12</v>
      </c>
      <c r="AE39" s="79" t="s">
        <v>27</v>
      </c>
      <c r="AF39" s="105">
        <f>AC39*4+AD39*9</f>
        <v>175.2</v>
      </c>
    </row>
    <row r="40" spans="2:32" ht="27.75" customHeight="1">
      <c r="B40" s="98" t="s">
        <v>10</v>
      </c>
      <c r="C40" s="394"/>
      <c r="D40" s="28" t="s">
        <v>336</v>
      </c>
      <c r="E40" s="36"/>
      <c r="F40" s="29">
        <v>10</v>
      </c>
      <c r="G40" s="30"/>
      <c r="H40" s="31"/>
      <c r="I40" s="30"/>
      <c r="J40" s="31"/>
      <c r="K40" s="106"/>
      <c r="L40" s="31"/>
      <c r="M40" s="30"/>
      <c r="N40" s="106"/>
      <c r="O40" s="30"/>
      <c r="P40" s="30"/>
      <c r="Q40" s="106"/>
      <c r="R40" s="30"/>
      <c r="S40" s="31" t="s">
        <v>281</v>
      </c>
      <c r="T40" s="30"/>
      <c r="U40" s="30">
        <v>10</v>
      </c>
      <c r="V40" s="389"/>
      <c r="W40" s="172">
        <f>(Y38*5)+(Y40*5)</f>
        <v>23</v>
      </c>
      <c r="X40" s="102" t="s">
        <v>29</v>
      </c>
      <c r="Y40" s="136">
        <f>AB41</f>
        <v>2.2</v>
      </c>
      <c r="Z40" s="77"/>
      <c r="AA40" s="78" t="s">
        <v>30</v>
      </c>
      <c r="AB40" s="79">
        <v>1.8</v>
      </c>
      <c r="AC40" s="79">
        <f>AB40*1</f>
        <v>1.8</v>
      </c>
      <c r="AD40" s="79" t="s">
        <v>27</v>
      </c>
      <c r="AE40" s="79">
        <f>AB40*5</f>
        <v>9</v>
      </c>
      <c r="AF40" s="79">
        <f>AC40*4+AE40*4</f>
        <v>43.2</v>
      </c>
    </row>
    <row r="41" spans="2:32" ht="27.75" customHeight="1">
      <c r="B41" s="395" t="s">
        <v>88</v>
      </c>
      <c r="C41" s="394"/>
      <c r="D41" s="28" t="s">
        <v>341</v>
      </c>
      <c r="E41" s="36"/>
      <c r="F41" s="29" t="s">
        <v>342</v>
      </c>
      <c r="G41" s="30"/>
      <c r="H41" s="31"/>
      <c r="I41" s="30"/>
      <c r="J41" s="31"/>
      <c r="K41" s="30"/>
      <c r="L41" s="31"/>
      <c r="M41" s="31"/>
      <c r="N41" s="28"/>
      <c r="O41" s="30"/>
      <c r="P41" s="30"/>
      <c r="Q41" s="31"/>
      <c r="R41" s="30"/>
      <c r="S41" s="31"/>
      <c r="T41" s="30"/>
      <c r="U41" s="30"/>
      <c r="V41" s="389"/>
      <c r="W41" s="174" t="s">
        <v>11</v>
      </c>
      <c r="X41" s="102" t="s">
        <v>32</v>
      </c>
      <c r="Y41" s="136">
        <f>AB42</f>
        <v>0</v>
      </c>
      <c r="Z41" s="78"/>
      <c r="AA41" s="78" t="s">
        <v>33</v>
      </c>
      <c r="AB41" s="79">
        <v>2.2</v>
      </c>
      <c r="AC41" s="79"/>
      <c r="AD41" s="79">
        <f>AB41*5</f>
        <v>11</v>
      </c>
      <c r="AE41" s="79" t="s">
        <v>27</v>
      </c>
      <c r="AF41" s="79">
        <f>AD41*9</f>
        <v>99</v>
      </c>
    </row>
    <row r="42" spans="2:31" ht="27.75" customHeight="1">
      <c r="B42" s="395"/>
      <c r="C42" s="394"/>
      <c r="D42" s="28"/>
      <c r="E42" s="36"/>
      <c r="F42" s="29"/>
      <c r="G42" s="30"/>
      <c r="H42" s="106"/>
      <c r="I42" s="30"/>
      <c r="J42" s="30"/>
      <c r="K42" s="106"/>
      <c r="L42" s="30"/>
      <c r="M42" s="31"/>
      <c r="N42" s="30"/>
      <c r="O42" s="30"/>
      <c r="P42" s="30"/>
      <c r="Q42" s="106"/>
      <c r="R42" s="30"/>
      <c r="S42" s="31"/>
      <c r="T42" s="106"/>
      <c r="U42" s="31"/>
      <c r="V42" s="389"/>
      <c r="W42" s="172">
        <f>(Y38*7)+(Y37*2)+(Y39*1)</f>
        <v>29.6</v>
      </c>
      <c r="X42" s="154" t="s">
        <v>41</v>
      </c>
      <c r="Y42" s="136">
        <v>0</v>
      </c>
      <c r="Z42" s="77"/>
      <c r="AA42" s="78" t="s">
        <v>34</v>
      </c>
      <c r="AE42" s="78">
        <f>AB42*15</f>
        <v>0</v>
      </c>
    </row>
    <row r="43" spans="2:32" ht="27.75" customHeight="1">
      <c r="B43" s="108" t="s">
        <v>35</v>
      </c>
      <c r="C43" s="109"/>
      <c r="D43" s="31"/>
      <c r="E43" s="106"/>
      <c r="F43" s="30"/>
      <c r="G43" s="30"/>
      <c r="H43" s="106"/>
      <c r="I43" s="30"/>
      <c r="J43" s="31"/>
      <c r="K43" s="106"/>
      <c r="L43" s="31"/>
      <c r="N43" s="106"/>
      <c r="P43" s="30"/>
      <c r="Q43" s="106"/>
      <c r="R43" s="30"/>
      <c r="S43" s="31"/>
      <c r="T43" s="106"/>
      <c r="U43" s="31"/>
      <c r="V43" s="389"/>
      <c r="W43" s="174" t="s">
        <v>12</v>
      </c>
      <c r="X43" s="110"/>
      <c r="Y43" s="136"/>
      <c r="Z43" s="78"/>
      <c r="AC43" s="78">
        <f>SUM(AC38:AC42)</f>
        <v>29.6</v>
      </c>
      <c r="AD43" s="78">
        <f>SUM(AD38:AD42)</f>
        <v>23</v>
      </c>
      <c r="AE43" s="78">
        <f>SUM(AE38:AE42)</f>
        <v>91.5</v>
      </c>
      <c r="AF43" s="78">
        <f>AC43*4+AD43*9+AE43*4</f>
        <v>691.4</v>
      </c>
    </row>
    <row r="44" spans="2:31" ht="27.75" customHeight="1" thickBot="1">
      <c r="B44" s="199"/>
      <c r="C44" s="200"/>
      <c r="D44" s="201"/>
      <c r="E44" s="202"/>
      <c r="F44" s="203"/>
      <c r="G44" s="140"/>
      <c r="H44" s="139"/>
      <c r="I44" s="140"/>
      <c r="J44" s="140"/>
      <c r="K44" s="139"/>
      <c r="L44" s="140"/>
      <c r="M44" s="205"/>
      <c r="N44" s="139"/>
      <c r="O44" s="140"/>
      <c r="P44" s="140"/>
      <c r="Q44" s="139"/>
      <c r="R44" s="140"/>
      <c r="S44" s="140"/>
      <c r="T44" s="139"/>
      <c r="U44" s="140"/>
      <c r="V44" s="390"/>
      <c r="W44" s="172">
        <f>(W38*4)+(W40*9)+(W42*4)</f>
        <v>691.4</v>
      </c>
      <c r="X44" s="141"/>
      <c r="Y44" s="142"/>
      <c r="Z44" s="77"/>
      <c r="AC44" s="113">
        <f>AC43*4/AF43</f>
        <v>0.1712467457332948</v>
      </c>
      <c r="AD44" s="113">
        <f>AD43*9/AF43</f>
        <v>0.2993925368816893</v>
      </c>
      <c r="AE44" s="113">
        <f>AE43*4/AF43</f>
        <v>0.5293607173850159</v>
      </c>
    </row>
    <row r="45" spans="2:32" s="146" customFormat="1" ht="21.75" customHeight="1">
      <c r="B45" s="143"/>
      <c r="C45" s="78"/>
      <c r="D45" s="197"/>
      <c r="E45" s="198"/>
      <c r="F45" s="101"/>
      <c r="G45" s="101"/>
      <c r="H45" s="144"/>
      <c r="I45" s="101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96"/>
      <c r="E46" s="396"/>
      <c r="F46" s="397"/>
      <c r="G46" s="397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16:25" ht="27.75">
      <c r="P47" s="122"/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13">
      <selection activeCell="N21" sqref="N21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91" t="s">
        <v>424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64"/>
      <c r="AB1" s="66"/>
    </row>
    <row r="2" spans="2:28" s="65" customFormat="1" ht="9.75" customHeight="1">
      <c r="B2" s="392"/>
      <c r="C2" s="393"/>
      <c r="D2" s="393"/>
      <c r="E2" s="393"/>
      <c r="F2" s="393"/>
      <c r="G2" s="393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1.5" customHeight="1" thickBot="1">
      <c r="B3" s="155" t="s">
        <v>42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40</v>
      </c>
      <c r="F4" s="82"/>
      <c r="G4" s="82" t="s">
        <v>3</v>
      </c>
      <c r="H4" s="83" t="s">
        <v>40</v>
      </c>
      <c r="I4" s="82"/>
      <c r="J4" s="82" t="s">
        <v>4</v>
      </c>
      <c r="K4" s="83" t="s">
        <v>40</v>
      </c>
      <c r="L4" s="84"/>
      <c r="M4" s="82" t="s">
        <v>4</v>
      </c>
      <c r="N4" s="83" t="s">
        <v>40</v>
      </c>
      <c r="O4" s="82"/>
      <c r="P4" s="82" t="s">
        <v>4</v>
      </c>
      <c r="Q4" s="83" t="s">
        <v>40</v>
      </c>
      <c r="R4" s="82"/>
      <c r="S4" s="85" t="s">
        <v>5</v>
      </c>
      <c r="T4" s="83" t="s">
        <v>40</v>
      </c>
      <c r="U4" s="82"/>
      <c r="V4" s="157" t="s">
        <v>50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1</v>
      </c>
      <c r="C5" s="394"/>
      <c r="D5" s="95" t="str">
        <f>'108年1月菜單'!A15</f>
        <v>白米飯</v>
      </c>
      <c r="E5" s="95" t="s">
        <v>244</v>
      </c>
      <c r="F5" s="25" t="s">
        <v>16</v>
      </c>
      <c r="G5" s="95" t="str">
        <f>'108年1月菜單'!A16</f>
        <v>塔香雞丁</v>
      </c>
      <c r="H5" s="95" t="s">
        <v>245</v>
      </c>
      <c r="I5" s="25" t="s">
        <v>16</v>
      </c>
      <c r="J5" s="95" t="str">
        <f>'108年1月菜單'!A17</f>
        <v>高麗炒肉絲</v>
      </c>
      <c r="K5" s="95" t="s">
        <v>251</v>
      </c>
      <c r="L5" s="25" t="s">
        <v>16</v>
      </c>
      <c r="M5" s="95" t="str">
        <f>'108年1月菜單'!A18</f>
        <v>芙蓉蒸蛋</v>
      </c>
      <c r="N5" s="163" t="s">
        <v>317</v>
      </c>
      <c r="O5" s="25" t="s">
        <v>16</v>
      </c>
      <c r="P5" s="95" t="str">
        <f>'108年1月菜單'!A19</f>
        <v>深色蔬菜</v>
      </c>
      <c r="Q5" s="24" t="s">
        <v>76</v>
      </c>
      <c r="R5" s="25" t="s">
        <v>16</v>
      </c>
      <c r="S5" s="95" t="str">
        <f>'108年1月菜單'!A20</f>
        <v>酸辣湯(豆)</v>
      </c>
      <c r="T5" s="95" t="s">
        <v>75</v>
      </c>
      <c r="U5" s="25" t="s">
        <v>16</v>
      </c>
      <c r="V5" s="388"/>
      <c r="W5" s="170" t="s">
        <v>7</v>
      </c>
      <c r="X5" s="171" t="s">
        <v>18</v>
      </c>
      <c r="Y5" s="179">
        <f>AB6</f>
        <v>5.5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98" t="s">
        <v>8</v>
      </c>
      <c r="C6" s="394"/>
      <c r="D6" s="31" t="s">
        <v>256</v>
      </c>
      <c r="E6" s="28"/>
      <c r="F6" s="29">
        <v>110</v>
      </c>
      <c r="G6" s="31" t="s">
        <v>257</v>
      </c>
      <c r="H6" s="31"/>
      <c r="I6" s="30">
        <v>50</v>
      </c>
      <c r="J6" s="30" t="s">
        <v>149</v>
      </c>
      <c r="K6" s="31"/>
      <c r="L6" s="30">
        <v>40</v>
      </c>
      <c r="M6" s="31" t="s">
        <v>318</v>
      </c>
      <c r="N6" s="31"/>
      <c r="O6" s="30">
        <v>40</v>
      </c>
      <c r="P6" s="30" t="s">
        <v>218</v>
      </c>
      <c r="Q6" s="194"/>
      <c r="R6" s="30">
        <v>120</v>
      </c>
      <c r="S6" s="30" t="s">
        <v>259</v>
      </c>
      <c r="T6" s="30" t="s">
        <v>255</v>
      </c>
      <c r="U6" s="30">
        <v>25</v>
      </c>
      <c r="V6" s="389"/>
      <c r="W6" s="172">
        <f>AE11</f>
        <v>92.5</v>
      </c>
      <c r="X6" s="173" t="s">
        <v>23</v>
      </c>
      <c r="Y6" s="179">
        <f>AB7</f>
        <v>2.8</v>
      </c>
      <c r="Z6" s="77"/>
      <c r="AA6" s="100" t="s">
        <v>24</v>
      </c>
      <c r="AB6" s="79">
        <v>5.5</v>
      </c>
      <c r="AC6" s="79">
        <f>AB6*2</f>
        <v>11</v>
      </c>
      <c r="AD6" s="79"/>
      <c r="AE6" s="79">
        <f>AB6*15</f>
        <v>82.5</v>
      </c>
      <c r="AF6" s="79">
        <f>AC6*4+AE6*4</f>
        <v>374</v>
      </c>
    </row>
    <row r="7" spans="2:32" ht="27.75" customHeight="1">
      <c r="B7" s="98">
        <v>7</v>
      </c>
      <c r="C7" s="394"/>
      <c r="D7" s="31"/>
      <c r="E7" s="31"/>
      <c r="F7" s="31"/>
      <c r="G7" s="30" t="s">
        <v>305</v>
      </c>
      <c r="H7" s="106"/>
      <c r="I7" s="30">
        <v>20</v>
      </c>
      <c r="J7" s="30" t="s">
        <v>258</v>
      </c>
      <c r="K7" s="31"/>
      <c r="L7" s="30">
        <v>10</v>
      </c>
      <c r="M7" s="30"/>
      <c r="N7" s="31"/>
      <c r="O7" s="30"/>
      <c r="P7" s="30"/>
      <c r="Q7" s="30"/>
      <c r="R7" s="30"/>
      <c r="S7" s="31" t="s">
        <v>247</v>
      </c>
      <c r="T7" s="106"/>
      <c r="U7" s="30">
        <v>5</v>
      </c>
      <c r="V7" s="389"/>
      <c r="W7" s="174" t="s">
        <v>9</v>
      </c>
      <c r="X7" s="175" t="s">
        <v>25</v>
      </c>
      <c r="Y7" s="179">
        <f>AB8</f>
        <v>2</v>
      </c>
      <c r="Z7" s="78"/>
      <c r="AA7" s="103" t="s">
        <v>26</v>
      </c>
      <c r="AB7" s="79">
        <v>2.8</v>
      </c>
      <c r="AC7" s="104">
        <f>AB7*7</f>
        <v>19.599999999999998</v>
      </c>
      <c r="AD7" s="79">
        <f>AB7*5</f>
        <v>14</v>
      </c>
      <c r="AE7" s="79" t="s">
        <v>27</v>
      </c>
      <c r="AF7" s="105">
        <f>AC7*4+AD7*9</f>
        <v>204.39999999999998</v>
      </c>
    </row>
    <row r="8" spans="2:32" ht="27.75" customHeight="1">
      <c r="B8" s="98" t="s">
        <v>10</v>
      </c>
      <c r="C8" s="394"/>
      <c r="D8" s="31"/>
      <c r="E8" s="31"/>
      <c r="F8" s="31"/>
      <c r="G8" s="30" t="s">
        <v>131</v>
      </c>
      <c r="H8" s="31"/>
      <c r="I8" s="30">
        <v>1</v>
      </c>
      <c r="J8" s="30" t="s">
        <v>247</v>
      </c>
      <c r="K8" s="31"/>
      <c r="L8" s="30">
        <v>10</v>
      </c>
      <c r="M8" s="30"/>
      <c r="N8" s="31"/>
      <c r="O8" s="30"/>
      <c r="P8" s="30"/>
      <c r="Q8" s="106"/>
      <c r="R8" s="30"/>
      <c r="S8" s="28" t="s">
        <v>260</v>
      </c>
      <c r="T8" s="195"/>
      <c r="U8" s="29">
        <v>5</v>
      </c>
      <c r="V8" s="389"/>
      <c r="W8" s="172">
        <f>AD11</f>
        <v>25</v>
      </c>
      <c r="X8" s="175" t="s">
        <v>29</v>
      </c>
      <c r="Y8" s="179">
        <f>AB9</f>
        <v>2.2</v>
      </c>
      <c r="Z8" s="77"/>
      <c r="AA8" s="78" t="s">
        <v>30</v>
      </c>
      <c r="AB8" s="79">
        <v>2</v>
      </c>
      <c r="AC8" s="79">
        <f>AB8*1</f>
        <v>2</v>
      </c>
      <c r="AD8" s="79" t="s">
        <v>27</v>
      </c>
      <c r="AE8" s="79">
        <f>AB8*5</f>
        <v>10</v>
      </c>
      <c r="AF8" s="79">
        <f>AC8*4+AE8*4</f>
        <v>48</v>
      </c>
    </row>
    <row r="9" spans="2:32" ht="27.75" customHeight="1">
      <c r="B9" s="395" t="s">
        <v>36</v>
      </c>
      <c r="C9" s="394"/>
      <c r="D9" s="31"/>
      <c r="E9" s="31"/>
      <c r="F9" s="31"/>
      <c r="G9" s="30"/>
      <c r="H9" s="106"/>
      <c r="I9" s="30"/>
      <c r="J9" s="30"/>
      <c r="K9" s="106"/>
      <c r="L9" s="30"/>
      <c r="M9" s="31"/>
      <c r="N9" s="31"/>
      <c r="O9" s="30"/>
      <c r="P9" s="30"/>
      <c r="Q9" s="106"/>
      <c r="R9" s="30"/>
      <c r="S9" s="31" t="s">
        <v>261</v>
      </c>
      <c r="T9" s="106"/>
      <c r="U9" s="30">
        <v>15</v>
      </c>
      <c r="V9" s="389"/>
      <c r="W9" s="174" t="s">
        <v>11</v>
      </c>
      <c r="X9" s="175" t="s">
        <v>32</v>
      </c>
      <c r="Y9" s="179">
        <f>AB10</f>
        <v>0</v>
      </c>
      <c r="Z9" s="78"/>
      <c r="AA9" s="78" t="s">
        <v>33</v>
      </c>
      <c r="AB9" s="79">
        <v>2.2</v>
      </c>
      <c r="AC9" s="79"/>
      <c r="AD9" s="79">
        <f>AB9*5</f>
        <v>11</v>
      </c>
      <c r="AE9" s="79" t="s">
        <v>27</v>
      </c>
      <c r="AF9" s="79">
        <f>AD9*9</f>
        <v>99</v>
      </c>
    </row>
    <row r="10" spans="2:31" ht="27.75" customHeight="1">
      <c r="B10" s="395"/>
      <c r="C10" s="394"/>
      <c r="D10" s="31"/>
      <c r="E10" s="31"/>
      <c r="F10" s="31"/>
      <c r="G10" s="30"/>
      <c r="H10" s="31"/>
      <c r="I10" s="30"/>
      <c r="J10" s="30"/>
      <c r="K10" s="106"/>
      <c r="L10" s="30"/>
      <c r="M10" s="161"/>
      <c r="N10" s="31"/>
      <c r="O10" s="162"/>
      <c r="P10" s="30"/>
      <c r="Q10" s="106"/>
      <c r="R10" s="30"/>
      <c r="S10" s="31"/>
      <c r="T10" s="106"/>
      <c r="U10" s="30"/>
      <c r="V10" s="389"/>
      <c r="W10" s="172">
        <f>AC11</f>
        <v>32.599999999999994</v>
      </c>
      <c r="X10" s="176" t="s">
        <v>41</v>
      </c>
      <c r="Y10" s="179">
        <v>0</v>
      </c>
      <c r="Z10" s="77"/>
      <c r="AA10" s="78" t="s">
        <v>34</v>
      </c>
      <c r="AE10" s="78">
        <f>AB10*15</f>
        <v>0</v>
      </c>
    </row>
    <row r="11" spans="2:32" ht="27.75" customHeight="1">
      <c r="B11" s="108" t="s">
        <v>35</v>
      </c>
      <c r="C11" s="109"/>
      <c r="D11" s="31"/>
      <c r="E11" s="106"/>
      <c r="F11" s="31"/>
      <c r="G11" s="206"/>
      <c r="H11" s="106"/>
      <c r="I11" s="30"/>
      <c r="J11" s="30"/>
      <c r="K11" s="106"/>
      <c r="L11" s="30"/>
      <c r="M11" s="160"/>
      <c r="N11" s="31"/>
      <c r="O11" s="162"/>
      <c r="P11" s="30"/>
      <c r="Q11" s="106"/>
      <c r="R11" s="30"/>
      <c r="S11" s="30"/>
      <c r="T11" s="106"/>
      <c r="U11" s="30"/>
      <c r="V11" s="389"/>
      <c r="W11" s="174" t="s">
        <v>12</v>
      </c>
      <c r="X11" s="177"/>
      <c r="Y11" s="180"/>
      <c r="Z11" s="78"/>
      <c r="AC11" s="78">
        <f>SUM(AC6:AC10)</f>
        <v>32.599999999999994</v>
      </c>
      <c r="AD11" s="78">
        <f>SUM(AD6:AD10)</f>
        <v>25</v>
      </c>
      <c r="AE11" s="78">
        <f>SUM(AE6:AE10)</f>
        <v>92.5</v>
      </c>
      <c r="AF11" s="78">
        <f>AC11*4+AD11*9+AE11*4</f>
        <v>725.4</v>
      </c>
    </row>
    <row r="12" spans="2:31" ht="27.75" customHeight="1">
      <c r="B12" s="111"/>
      <c r="C12" s="112"/>
      <c r="D12" s="30"/>
      <c r="E12" s="106"/>
      <c r="F12" s="30"/>
      <c r="G12" s="30"/>
      <c r="H12" s="106"/>
      <c r="I12" s="30"/>
      <c r="J12" s="208"/>
      <c r="K12" s="106"/>
      <c r="L12" s="30"/>
      <c r="M12" s="160"/>
      <c r="N12" s="31"/>
      <c r="O12" s="162"/>
      <c r="P12" s="30"/>
      <c r="Q12" s="106"/>
      <c r="R12" s="30"/>
      <c r="S12" s="30"/>
      <c r="T12" s="106"/>
      <c r="U12" s="30"/>
      <c r="V12" s="390"/>
      <c r="W12" s="172">
        <f>(W6*4)+(W8*9)+(W10*4)</f>
        <v>725.4</v>
      </c>
      <c r="X12" s="178"/>
      <c r="Y12" s="180"/>
      <c r="Z12" s="77"/>
      <c r="AC12" s="113">
        <f>AC11*4/AF11</f>
        <v>0.17976288944030877</v>
      </c>
      <c r="AD12" s="113">
        <f>AD11*9/AF11</f>
        <v>0.31017369727047145</v>
      </c>
      <c r="AE12" s="113">
        <f>AE11*4/AF11</f>
        <v>0.5100634132892198</v>
      </c>
    </row>
    <row r="13" spans="2:32" s="97" customFormat="1" ht="42" customHeight="1">
      <c r="B13" s="94">
        <v>1</v>
      </c>
      <c r="C13" s="394"/>
      <c r="D13" s="95" t="str">
        <f>'108年1月菜單'!E15</f>
        <v>糙米飯</v>
      </c>
      <c r="E13" s="95" t="s">
        <v>214</v>
      </c>
      <c r="F13" s="25" t="s">
        <v>16</v>
      </c>
      <c r="G13" s="95" t="str">
        <f>'108年1月菜單'!E16</f>
        <v>蜜香雞腿</v>
      </c>
      <c r="H13" s="95" t="s">
        <v>245</v>
      </c>
      <c r="I13" s="25" t="s">
        <v>16</v>
      </c>
      <c r="J13" s="95" t="str">
        <f>'108年1月菜單'!E17</f>
        <v>紅燒豆腐(豆)</v>
      </c>
      <c r="K13" s="95" t="s">
        <v>245</v>
      </c>
      <c r="L13" s="25" t="s">
        <v>16</v>
      </c>
      <c r="M13" s="169" t="str">
        <f>'108年1月菜單'!E18</f>
        <v>海苔大阪燒</v>
      </c>
      <c r="N13" s="164" t="s">
        <v>332</v>
      </c>
      <c r="O13" s="25" t="s">
        <v>16</v>
      </c>
      <c r="P13" s="95" t="str">
        <f>'108年1月菜單'!E19</f>
        <v>淺色蔬菜</v>
      </c>
      <c r="Q13" s="24" t="s">
        <v>76</v>
      </c>
      <c r="R13" s="25" t="s">
        <v>16</v>
      </c>
      <c r="S13" s="95" t="str">
        <f>'108年1月菜單'!E20</f>
        <v>芹香蘿蔔湯</v>
      </c>
      <c r="T13" s="95" t="s">
        <v>17</v>
      </c>
      <c r="U13" s="25" t="s">
        <v>16</v>
      </c>
      <c r="V13" s="388"/>
      <c r="W13" s="170" t="s">
        <v>7</v>
      </c>
      <c r="X13" s="171" t="s">
        <v>18</v>
      </c>
      <c r="Y13" s="179">
        <f>AB14</f>
        <v>5.5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98" t="s">
        <v>8</v>
      </c>
      <c r="C14" s="394"/>
      <c r="D14" s="30" t="s">
        <v>374</v>
      </c>
      <c r="E14" s="31"/>
      <c r="F14" s="30">
        <v>65</v>
      </c>
      <c r="G14" s="30" t="s">
        <v>391</v>
      </c>
      <c r="H14" s="30"/>
      <c r="I14" s="30">
        <v>60</v>
      </c>
      <c r="J14" s="30" t="s">
        <v>392</v>
      </c>
      <c r="K14" s="31" t="s">
        <v>393</v>
      </c>
      <c r="L14" s="30">
        <v>50</v>
      </c>
      <c r="M14" s="31" t="s">
        <v>394</v>
      </c>
      <c r="N14" s="30"/>
      <c r="O14" s="30">
        <v>40</v>
      </c>
      <c r="P14" s="30" t="s">
        <v>378</v>
      </c>
      <c r="Q14" s="29"/>
      <c r="R14" s="30">
        <v>120</v>
      </c>
      <c r="S14" s="31" t="s">
        <v>416</v>
      </c>
      <c r="T14" s="30"/>
      <c r="U14" s="30">
        <v>30</v>
      </c>
      <c r="V14" s="389"/>
      <c r="W14" s="172">
        <f>AE19</f>
        <v>93.5</v>
      </c>
      <c r="X14" s="173" t="s">
        <v>23</v>
      </c>
      <c r="Y14" s="180">
        <f>AB15</f>
        <v>2.3</v>
      </c>
      <c r="Z14" s="77"/>
      <c r="AA14" s="100" t="s">
        <v>24</v>
      </c>
      <c r="AB14" s="263">
        <v>5.5</v>
      </c>
      <c r="AC14" s="79">
        <f>AB14*2</f>
        <v>11</v>
      </c>
      <c r="AD14" s="79"/>
      <c r="AE14" s="79">
        <f>AB14*15</f>
        <v>82.5</v>
      </c>
      <c r="AF14" s="79">
        <f>AC14*4+AE14*4</f>
        <v>374</v>
      </c>
    </row>
    <row r="15" spans="2:32" ht="27.75" customHeight="1">
      <c r="B15" s="98">
        <v>8</v>
      </c>
      <c r="C15" s="394"/>
      <c r="D15" s="30" t="s">
        <v>395</v>
      </c>
      <c r="E15" s="31"/>
      <c r="F15" s="30">
        <v>35</v>
      </c>
      <c r="G15" s="30" t="s">
        <v>396</v>
      </c>
      <c r="H15" s="30"/>
      <c r="I15" s="30" t="s">
        <v>397</v>
      </c>
      <c r="J15" s="30" t="s">
        <v>381</v>
      </c>
      <c r="K15" s="31"/>
      <c r="L15" s="30">
        <v>10</v>
      </c>
      <c r="M15" s="30" t="s">
        <v>398</v>
      </c>
      <c r="N15" s="31"/>
      <c r="O15" s="30">
        <v>15</v>
      </c>
      <c r="P15" s="30"/>
      <c r="Q15" s="31"/>
      <c r="R15" s="30"/>
      <c r="S15" s="31" t="s">
        <v>417</v>
      </c>
      <c r="T15" s="31"/>
      <c r="U15" s="30">
        <v>1</v>
      </c>
      <c r="V15" s="389"/>
      <c r="W15" s="174" t="s">
        <v>9</v>
      </c>
      <c r="X15" s="175" t="s">
        <v>25</v>
      </c>
      <c r="Y15" s="180">
        <f>AB16</f>
        <v>2.2</v>
      </c>
      <c r="Z15" s="78"/>
      <c r="AA15" s="103" t="s">
        <v>26</v>
      </c>
      <c r="AB15" s="263">
        <v>2.3</v>
      </c>
      <c r="AC15" s="104">
        <f>AB15*7</f>
        <v>16.099999999999998</v>
      </c>
      <c r="AD15" s="79">
        <f>AB15*5</f>
        <v>11.5</v>
      </c>
      <c r="AE15" s="79" t="s">
        <v>27</v>
      </c>
      <c r="AF15" s="105">
        <f>AC15*4+AD15*9</f>
        <v>167.89999999999998</v>
      </c>
    </row>
    <row r="16" spans="2:32" ht="27.75" customHeight="1">
      <c r="B16" s="98" t="s">
        <v>10</v>
      </c>
      <c r="C16" s="394"/>
      <c r="D16" s="106"/>
      <c r="E16" s="31"/>
      <c r="F16" s="30"/>
      <c r="G16" s="29"/>
      <c r="H16" s="106"/>
      <c r="I16" s="30"/>
      <c r="J16" s="30" t="s">
        <v>398</v>
      </c>
      <c r="K16" s="31"/>
      <c r="L16" s="30">
        <v>5</v>
      </c>
      <c r="M16" s="30" t="s">
        <v>399</v>
      </c>
      <c r="N16" s="31"/>
      <c r="O16" s="30">
        <v>10</v>
      </c>
      <c r="P16" s="30"/>
      <c r="Q16" s="31"/>
      <c r="R16" s="30"/>
      <c r="S16" s="30"/>
      <c r="T16" s="31"/>
      <c r="U16" s="30"/>
      <c r="V16" s="389"/>
      <c r="W16" s="172">
        <v>23</v>
      </c>
      <c r="X16" s="175" t="s">
        <v>29</v>
      </c>
      <c r="Y16" s="180">
        <f>AB17</f>
        <v>2.2</v>
      </c>
      <c r="Z16" s="77"/>
      <c r="AA16" s="78" t="s">
        <v>30</v>
      </c>
      <c r="AB16" s="263">
        <v>2.2</v>
      </c>
      <c r="AC16" s="79">
        <f>AB16*1</f>
        <v>2.2</v>
      </c>
      <c r="AD16" s="79" t="s">
        <v>27</v>
      </c>
      <c r="AE16" s="79">
        <f>AB16*5</f>
        <v>11</v>
      </c>
      <c r="AF16" s="79">
        <f>AC16*4+AE16*4</f>
        <v>52.8</v>
      </c>
    </row>
    <row r="17" spans="2:32" ht="27.75" customHeight="1">
      <c r="B17" s="395" t="s">
        <v>37</v>
      </c>
      <c r="C17" s="394"/>
      <c r="D17" s="106"/>
      <c r="E17" s="31"/>
      <c r="F17" s="30"/>
      <c r="G17" s="29"/>
      <c r="H17" s="106"/>
      <c r="I17" s="30"/>
      <c r="J17" s="30"/>
      <c r="K17" s="31"/>
      <c r="L17" s="30"/>
      <c r="M17" s="31" t="s">
        <v>400</v>
      </c>
      <c r="N17" s="31"/>
      <c r="O17" s="30">
        <v>1</v>
      </c>
      <c r="P17" s="30"/>
      <c r="Q17" s="31"/>
      <c r="R17" s="30"/>
      <c r="S17" s="31"/>
      <c r="T17" s="31"/>
      <c r="U17" s="30"/>
      <c r="V17" s="389"/>
      <c r="W17" s="174" t="s">
        <v>11</v>
      </c>
      <c r="X17" s="175" t="s">
        <v>32</v>
      </c>
      <c r="Y17" s="180">
        <f>AB18</f>
        <v>0</v>
      </c>
      <c r="Z17" s="78"/>
      <c r="AA17" s="78" t="s">
        <v>33</v>
      </c>
      <c r="AB17" s="263">
        <v>2.2</v>
      </c>
      <c r="AC17" s="79"/>
      <c r="AD17" s="79">
        <f>AB17*5</f>
        <v>11</v>
      </c>
      <c r="AE17" s="79" t="s">
        <v>27</v>
      </c>
      <c r="AF17" s="79">
        <f>AD17*9</f>
        <v>99</v>
      </c>
    </row>
    <row r="18" spans="2:31" ht="27.75" customHeight="1">
      <c r="B18" s="395"/>
      <c r="C18" s="394"/>
      <c r="D18" s="106"/>
      <c r="E18" s="31"/>
      <c r="F18" s="30"/>
      <c r="G18" s="30"/>
      <c r="H18" s="106"/>
      <c r="I18" s="30"/>
      <c r="J18" s="30"/>
      <c r="K18" s="31"/>
      <c r="L18" s="30"/>
      <c r="M18" s="31" t="s">
        <v>401</v>
      </c>
      <c r="N18" s="31"/>
      <c r="O18" s="30">
        <v>10</v>
      </c>
      <c r="P18" s="30"/>
      <c r="Q18" s="31"/>
      <c r="R18" s="30"/>
      <c r="S18" s="31"/>
      <c r="T18" s="31"/>
      <c r="U18" s="30"/>
      <c r="V18" s="389"/>
      <c r="W18" s="172">
        <f>AC19</f>
        <v>29.299999999999997</v>
      </c>
      <c r="X18" s="176" t="s">
        <v>41</v>
      </c>
      <c r="Y18" s="180">
        <v>0</v>
      </c>
      <c r="Z18" s="77"/>
      <c r="AA18" s="78" t="s">
        <v>34</v>
      </c>
      <c r="AB18" s="79">
        <v>0</v>
      </c>
      <c r="AE18" s="78">
        <f>AB18*15</f>
        <v>0</v>
      </c>
    </row>
    <row r="19" spans="2:32" ht="27.75" customHeight="1">
      <c r="B19" s="108" t="s">
        <v>35</v>
      </c>
      <c r="C19" s="109"/>
      <c r="D19" s="106"/>
      <c r="E19" s="31"/>
      <c r="F19" s="30"/>
      <c r="G19" s="30"/>
      <c r="H19" s="31"/>
      <c r="I19" s="30"/>
      <c r="J19" s="29"/>
      <c r="K19" s="31"/>
      <c r="L19" s="30"/>
      <c r="M19" s="31" t="s">
        <v>402</v>
      </c>
      <c r="N19" s="106"/>
      <c r="O19" s="30" t="s">
        <v>397</v>
      </c>
      <c r="P19" s="30"/>
      <c r="Q19" s="31"/>
      <c r="R19" s="30"/>
      <c r="S19" s="30"/>
      <c r="T19" s="106"/>
      <c r="U19" s="30"/>
      <c r="V19" s="389"/>
      <c r="W19" s="174" t="s">
        <v>12</v>
      </c>
      <c r="X19" s="177"/>
      <c r="Y19" s="180"/>
      <c r="Z19" s="78"/>
      <c r="AC19" s="78">
        <f>SUM(AC14:AC18)</f>
        <v>29.299999999999997</v>
      </c>
      <c r="AD19" s="78">
        <f>SUM(AD14:AD18)</f>
        <v>22.5</v>
      </c>
      <c r="AE19" s="78">
        <f>SUM(AE14:AE18)</f>
        <v>93.5</v>
      </c>
      <c r="AF19" s="78">
        <f>AC19*4+AD19*9+AE19*4</f>
        <v>693.7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J20" s="262"/>
      <c r="K20" s="106"/>
      <c r="L20" s="30"/>
      <c r="M20" s="31"/>
      <c r="N20" s="106"/>
      <c r="O20" s="30"/>
      <c r="P20" s="30"/>
      <c r="Q20" s="106"/>
      <c r="R20" s="30"/>
      <c r="S20" s="30"/>
      <c r="T20" s="106"/>
      <c r="U20" s="30"/>
      <c r="V20" s="390"/>
      <c r="W20" s="172">
        <f>AF19</f>
        <v>693.7</v>
      </c>
      <c r="X20" s="183"/>
      <c r="Y20" s="182"/>
      <c r="Z20" s="77"/>
      <c r="AC20" s="113">
        <f>AC19*4/AF19</f>
        <v>0.16894911344961797</v>
      </c>
      <c r="AD20" s="113">
        <f>AD19*9/AF19</f>
        <v>0.2919129306616693</v>
      </c>
      <c r="AE20" s="113">
        <f>AE19*4/AF19</f>
        <v>0.5391379558887127</v>
      </c>
    </row>
    <row r="21" spans="2:32" s="97" customFormat="1" ht="42">
      <c r="B21" s="94">
        <v>1</v>
      </c>
      <c r="C21" s="394"/>
      <c r="D21" s="95" t="str">
        <f>'108年1月菜單'!I15</f>
        <v>白米飯</v>
      </c>
      <c r="E21" s="95" t="s">
        <v>333</v>
      </c>
      <c r="F21" s="25" t="s">
        <v>16</v>
      </c>
      <c r="G21" s="95" t="str">
        <f>'108年1月菜單'!I16</f>
        <v>香雞排(炸)</v>
      </c>
      <c r="H21" s="95" t="s">
        <v>243</v>
      </c>
      <c r="I21" s="25" t="s">
        <v>16</v>
      </c>
      <c r="J21" s="95" t="str">
        <f>'108年1月菜單'!I17</f>
        <v>客家炒鹹豬肉</v>
      </c>
      <c r="K21" s="95" t="s">
        <v>340</v>
      </c>
      <c r="L21" s="25" t="s">
        <v>16</v>
      </c>
      <c r="M21" s="95" t="str">
        <f>'108年1月菜單'!I18</f>
        <v>三角薯餅(加)</v>
      </c>
      <c r="N21" s="95" t="s">
        <v>273</v>
      </c>
      <c r="O21" s="25" t="s">
        <v>16</v>
      </c>
      <c r="P21" s="95" t="str">
        <f>'108年1月菜單'!I19</f>
        <v>深色蔬菜</v>
      </c>
      <c r="Q21" s="24" t="s">
        <v>45</v>
      </c>
      <c r="R21" s="25" t="s">
        <v>16</v>
      </c>
      <c r="S21" s="95" t="str">
        <f>'108年1月菜單'!I20</f>
        <v>結頭菜湯</v>
      </c>
      <c r="T21" s="95" t="s">
        <v>17</v>
      </c>
      <c r="U21" s="25" t="s">
        <v>16</v>
      </c>
      <c r="V21" s="388"/>
      <c r="W21" s="170" t="s">
        <v>162</v>
      </c>
      <c r="X21" s="96" t="s">
        <v>18</v>
      </c>
      <c r="Y21" s="135">
        <f>AB22</f>
        <v>5.5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2" customFormat="1" ht="27.75" customHeight="1">
      <c r="B22" s="118" t="s">
        <v>46</v>
      </c>
      <c r="C22" s="394"/>
      <c r="D22" s="31" t="s">
        <v>346</v>
      </c>
      <c r="E22" s="28"/>
      <c r="F22" s="29">
        <v>105</v>
      </c>
      <c r="G22" s="30" t="s">
        <v>262</v>
      </c>
      <c r="H22" s="31"/>
      <c r="I22" s="30">
        <v>60</v>
      </c>
      <c r="J22" s="31" t="s">
        <v>112</v>
      </c>
      <c r="K22" s="31"/>
      <c r="L22" s="30">
        <v>40</v>
      </c>
      <c r="M22" s="31" t="s">
        <v>433</v>
      </c>
      <c r="N22" s="31" t="s">
        <v>430</v>
      </c>
      <c r="O22" s="30">
        <v>30</v>
      </c>
      <c r="P22" s="30" t="s">
        <v>218</v>
      </c>
      <c r="Q22" s="194"/>
      <c r="R22" s="30">
        <v>130</v>
      </c>
      <c r="S22" s="28" t="s">
        <v>275</v>
      </c>
      <c r="T22" s="158"/>
      <c r="U22" s="31">
        <v>30</v>
      </c>
      <c r="V22" s="389"/>
      <c r="W22" s="172">
        <f>AE27</f>
        <v>92.5</v>
      </c>
      <c r="X22" s="99" t="s">
        <v>23</v>
      </c>
      <c r="Y22" s="136">
        <f>AB23</f>
        <v>2.5</v>
      </c>
      <c r="Z22" s="119"/>
      <c r="AA22" s="120" t="s">
        <v>24</v>
      </c>
      <c r="AB22" s="121">
        <v>5.5</v>
      </c>
      <c r="AC22" s="121">
        <f>AB22*2</f>
        <v>11</v>
      </c>
      <c r="AD22" s="121"/>
      <c r="AE22" s="121">
        <f>AB22*15</f>
        <v>82.5</v>
      </c>
      <c r="AF22" s="121">
        <f>AC22*4+AE22*4</f>
        <v>374</v>
      </c>
    </row>
    <row r="23" spans="2:32" s="122" customFormat="1" ht="27.75" customHeight="1">
      <c r="B23" s="118">
        <v>9</v>
      </c>
      <c r="C23" s="394"/>
      <c r="D23" s="30"/>
      <c r="E23" s="30"/>
      <c r="F23" s="30"/>
      <c r="G23" s="30"/>
      <c r="H23" s="31"/>
      <c r="I23" s="30"/>
      <c r="J23" s="30" t="s">
        <v>347</v>
      </c>
      <c r="K23" s="30"/>
      <c r="L23" s="30">
        <v>30</v>
      </c>
      <c r="M23" s="30"/>
      <c r="N23" s="186"/>
      <c r="O23" s="30"/>
      <c r="P23" s="30"/>
      <c r="Q23" s="30"/>
      <c r="R23" s="30"/>
      <c r="S23" s="160"/>
      <c r="T23" s="189"/>
      <c r="U23" s="162"/>
      <c r="V23" s="389"/>
      <c r="W23" s="174" t="s">
        <v>9</v>
      </c>
      <c r="X23" s="102" t="s">
        <v>25</v>
      </c>
      <c r="Y23" s="136">
        <f>AB24</f>
        <v>2</v>
      </c>
      <c r="Z23" s="123"/>
      <c r="AA23" s="124" t="s">
        <v>26</v>
      </c>
      <c r="AB23" s="121">
        <v>2.5</v>
      </c>
      <c r="AC23" s="125">
        <f>AB23*7</f>
        <v>17.5</v>
      </c>
      <c r="AD23" s="121">
        <f>AB23*5</f>
        <v>12.5</v>
      </c>
      <c r="AE23" s="121" t="s">
        <v>27</v>
      </c>
      <c r="AF23" s="126">
        <f>AC23*4+AD23*9</f>
        <v>182.5</v>
      </c>
    </row>
    <row r="24" spans="2:32" s="122" customFormat="1" ht="27.75" customHeight="1">
      <c r="B24" s="118" t="s">
        <v>10</v>
      </c>
      <c r="C24" s="394"/>
      <c r="D24" s="30"/>
      <c r="E24" s="106"/>
      <c r="F24" s="30"/>
      <c r="G24" s="30"/>
      <c r="H24" s="31"/>
      <c r="I24" s="30"/>
      <c r="J24" s="30"/>
      <c r="K24" s="31"/>
      <c r="L24" s="30"/>
      <c r="M24" s="30"/>
      <c r="N24" s="31"/>
      <c r="O24" s="30"/>
      <c r="P24" s="30"/>
      <c r="Q24" s="106"/>
      <c r="R24" s="30"/>
      <c r="S24" s="217"/>
      <c r="T24" s="207"/>
      <c r="U24" s="162"/>
      <c r="V24" s="389"/>
      <c r="W24" s="172">
        <f>AD27</f>
        <v>25</v>
      </c>
      <c r="X24" s="102" t="s">
        <v>29</v>
      </c>
      <c r="Y24" s="136">
        <f>AB25</f>
        <v>2.5</v>
      </c>
      <c r="Z24" s="119"/>
      <c r="AA24" s="127" t="s">
        <v>30</v>
      </c>
      <c r="AB24" s="121">
        <v>2</v>
      </c>
      <c r="AC24" s="121">
        <f>AB24*1</f>
        <v>2</v>
      </c>
      <c r="AD24" s="121" t="s">
        <v>27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99" t="s">
        <v>38</v>
      </c>
      <c r="C25" s="394"/>
      <c r="D25" s="30"/>
      <c r="E25" s="106"/>
      <c r="F25" s="30"/>
      <c r="G25" s="30"/>
      <c r="H25" s="31"/>
      <c r="I25" s="30"/>
      <c r="J25" s="30"/>
      <c r="K25" s="106"/>
      <c r="L25" s="30"/>
      <c r="M25" s="30"/>
      <c r="N25" s="31"/>
      <c r="O25" s="30"/>
      <c r="P25" s="30"/>
      <c r="Q25" s="106"/>
      <c r="R25" s="30"/>
      <c r="S25" s="160"/>
      <c r="T25" s="165"/>
      <c r="U25" s="162"/>
      <c r="V25" s="389"/>
      <c r="W25" s="174" t="s">
        <v>11</v>
      </c>
      <c r="X25" s="102" t="s">
        <v>32</v>
      </c>
      <c r="Y25" s="136">
        <f>AB26</f>
        <v>0</v>
      </c>
      <c r="Z25" s="123"/>
      <c r="AA25" s="127" t="s">
        <v>33</v>
      </c>
      <c r="AB25" s="121">
        <v>2.5</v>
      </c>
      <c r="AC25" s="121"/>
      <c r="AD25" s="121">
        <f>AB25*5</f>
        <v>12.5</v>
      </c>
      <c r="AE25" s="121" t="s">
        <v>27</v>
      </c>
      <c r="AF25" s="121">
        <f>AD25*9</f>
        <v>112.5</v>
      </c>
    </row>
    <row r="26" spans="2:32" s="122" customFormat="1" ht="27.75" customHeight="1">
      <c r="B26" s="399"/>
      <c r="C26" s="394"/>
      <c r="D26" s="30"/>
      <c r="E26" s="106"/>
      <c r="F26" s="30"/>
      <c r="G26" s="30"/>
      <c r="H26" s="106"/>
      <c r="I26" s="30"/>
      <c r="J26" s="30"/>
      <c r="K26" s="106"/>
      <c r="L26" s="30"/>
      <c r="M26" s="30"/>
      <c r="N26" s="106"/>
      <c r="O26" s="30"/>
      <c r="P26" s="30"/>
      <c r="Q26" s="106"/>
      <c r="R26" s="30"/>
      <c r="S26" s="206"/>
      <c r="T26" s="106"/>
      <c r="U26" s="30"/>
      <c r="V26" s="389"/>
      <c r="W26" s="172">
        <f>AC27</f>
        <v>30.5</v>
      </c>
      <c r="X26" s="154" t="s">
        <v>41</v>
      </c>
      <c r="Y26" s="136">
        <v>0</v>
      </c>
      <c r="Z26" s="119"/>
      <c r="AA26" s="127" t="s">
        <v>34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35</v>
      </c>
      <c r="C27" s="130"/>
      <c r="D27" s="30"/>
      <c r="E27" s="106"/>
      <c r="F27" s="30"/>
      <c r="G27" s="30"/>
      <c r="H27" s="106"/>
      <c r="I27" s="30"/>
      <c r="J27" s="31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389"/>
      <c r="W27" s="191" t="s">
        <v>12</v>
      </c>
      <c r="X27" s="110"/>
      <c r="Y27" s="136"/>
      <c r="Z27" s="123"/>
      <c r="AA27" s="127"/>
      <c r="AB27" s="121"/>
      <c r="AC27" s="127">
        <f>SUM(AC22:AC26)</f>
        <v>30.5</v>
      </c>
      <c r="AD27" s="127">
        <f>SUM(AD22:AD26)</f>
        <v>25</v>
      </c>
      <c r="AE27" s="127">
        <f>SUM(AE22:AE26)</f>
        <v>92.5</v>
      </c>
      <c r="AF27" s="127">
        <f>AC27*4+AD27*9+AE27*4</f>
        <v>717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30"/>
      <c r="N28" s="106"/>
      <c r="O28" s="30"/>
      <c r="P28" s="30"/>
      <c r="Q28" s="106"/>
      <c r="R28" s="30"/>
      <c r="S28" s="30"/>
      <c r="T28" s="106"/>
      <c r="U28" s="30"/>
      <c r="V28" s="390"/>
      <c r="W28" s="192">
        <f>(W22*4)+(W24*9)+(W26*4)</f>
        <v>717</v>
      </c>
      <c r="X28" s="107"/>
      <c r="Y28" s="136"/>
      <c r="Z28" s="119"/>
      <c r="AA28" s="123"/>
      <c r="AB28" s="133"/>
      <c r="AC28" s="134">
        <f>AC27*4/AF27</f>
        <v>0.1701534170153417</v>
      </c>
      <c r="AD28" s="134">
        <f>AD27*9/AF27</f>
        <v>0.3138075313807531</v>
      </c>
      <c r="AE28" s="134">
        <f>AE27*4/AF27</f>
        <v>0.5160390516039052</v>
      </c>
      <c r="AF28" s="123"/>
    </row>
    <row r="29" spans="2:32" s="97" customFormat="1" ht="42">
      <c r="B29" s="94">
        <v>1</v>
      </c>
      <c r="C29" s="394"/>
      <c r="D29" s="95" t="str">
        <f>'108年1月菜單'!M15</f>
        <v>地瓜飯</v>
      </c>
      <c r="E29" s="95" t="s">
        <v>214</v>
      </c>
      <c r="F29" s="25" t="s">
        <v>16</v>
      </c>
      <c r="G29" s="95" t="str">
        <f>'108年1月菜單'!M16</f>
        <v>板烤香雞排(加)</v>
      </c>
      <c r="H29" s="95" t="s">
        <v>362</v>
      </c>
      <c r="I29" s="25" t="s">
        <v>16</v>
      </c>
      <c r="J29" s="95" t="str">
        <f>'108年1月菜單'!M17</f>
        <v>番茄炒蛋</v>
      </c>
      <c r="K29" s="95" t="s">
        <v>277</v>
      </c>
      <c r="L29" s="25" t="s">
        <v>16</v>
      </c>
      <c r="M29" s="95" t="str">
        <f>'108年1月菜單'!M18</f>
        <v>醬燒肉片</v>
      </c>
      <c r="N29" s="95" t="s">
        <v>363</v>
      </c>
      <c r="O29" s="25" t="s">
        <v>16</v>
      </c>
      <c r="P29" s="95" t="str">
        <f>'108年1月菜單'!M19</f>
        <v>淺色蔬菜</v>
      </c>
      <c r="Q29" s="24" t="s">
        <v>76</v>
      </c>
      <c r="R29" s="25" t="s">
        <v>16</v>
      </c>
      <c r="S29" s="95" t="str">
        <f>'108年1月菜單'!M20</f>
        <v>鮮菇湯</v>
      </c>
      <c r="T29" s="95" t="s">
        <v>17</v>
      </c>
      <c r="U29" s="25" t="s">
        <v>16</v>
      </c>
      <c r="V29" s="388"/>
      <c r="W29" s="170" t="s">
        <v>7</v>
      </c>
      <c r="X29" s="171" t="s">
        <v>18</v>
      </c>
      <c r="Y29" s="135">
        <f>AB30</f>
        <v>5.5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98" t="s">
        <v>8</v>
      </c>
      <c r="C30" s="394"/>
      <c r="D30" s="31" t="s">
        <v>215</v>
      </c>
      <c r="E30" s="31"/>
      <c r="F30" s="31">
        <v>95</v>
      </c>
      <c r="G30" s="31" t="s">
        <v>364</v>
      </c>
      <c r="H30" s="30" t="s">
        <v>365</v>
      </c>
      <c r="I30" s="30">
        <v>50</v>
      </c>
      <c r="J30" s="31" t="s">
        <v>278</v>
      </c>
      <c r="K30" s="31"/>
      <c r="L30" s="31">
        <v>35</v>
      </c>
      <c r="M30" s="30" t="s">
        <v>276</v>
      </c>
      <c r="N30" s="30"/>
      <c r="O30" s="30">
        <v>40</v>
      </c>
      <c r="P30" s="30" t="s">
        <v>218</v>
      </c>
      <c r="Q30" s="194"/>
      <c r="R30" s="30">
        <v>120</v>
      </c>
      <c r="S30" s="137" t="s">
        <v>308</v>
      </c>
      <c r="T30" s="30"/>
      <c r="U30" s="30">
        <v>20</v>
      </c>
      <c r="V30" s="389"/>
      <c r="W30" s="172">
        <f>AE35</f>
        <v>94</v>
      </c>
      <c r="X30" s="173" t="s">
        <v>23</v>
      </c>
      <c r="Y30" s="135">
        <f>AB31</f>
        <v>2.9</v>
      </c>
      <c r="Z30" s="77"/>
      <c r="AA30" s="100" t="s">
        <v>24</v>
      </c>
      <c r="AB30" s="79">
        <v>5.5</v>
      </c>
      <c r="AC30" s="79">
        <f>AB30*2</f>
        <v>11</v>
      </c>
      <c r="AD30" s="79"/>
      <c r="AE30" s="79">
        <f>AB30*15</f>
        <v>82.5</v>
      </c>
      <c r="AF30" s="79">
        <f>AC30*4+AE30*4</f>
        <v>374</v>
      </c>
    </row>
    <row r="31" spans="2:32" ht="27.75" customHeight="1">
      <c r="B31" s="98">
        <v>10</v>
      </c>
      <c r="C31" s="394"/>
      <c r="D31" s="31" t="s">
        <v>216</v>
      </c>
      <c r="E31" s="31"/>
      <c r="F31" s="31">
        <v>40</v>
      </c>
      <c r="G31" s="30"/>
      <c r="H31" s="158"/>
      <c r="I31" s="30"/>
      <c r="J31" s="31" t="s">
        <v>279</v>
      </c>
      <c r="K31" s="31"/>
      <c r="L31" s="31">
        <v>25</v>
      </c>
      <c r="M31" s="29" t="s">
        <v>105</v>
      </c>
      <c r="N31" s="106"/>
      <c r="O31" s="30">
        <v>20</v>
      </c>
      <c r="P31" s="30"/>
      <c r="Q31" s="30"/>
      <c r="R31" s="30"/>
      <c r="S31" s="31" t="s">
        <v>309</v>
      </c>
      <c r="T31" s="30"/>
      <c r="U31" s="30">
        <v>10</v>
      </c>
      <c r="V31" s="389"/>
      <c r="W31" s="174" t="s">
        <v>9</v>
      </c>
      <c r="X31" s="175" t="s">
        <v>25</v>
      </c>
      <c r="Y31" s="135">
        <f>AB32</f>
        <v>2.3</v>
      </c>
      <c r="Z31" s="78"/>
      <c r="AA31" s="103" t="s">
        <v>26</v>
      </c>
      <c r="AB31" s="79">
        <v>2.9</v>
      </c>
      <c r="AC31" s="104">
        <f>AB31*7</f>
        <v>20.3</v>
      </c>
      <c r="AD31" s="79">
        <f>AB31*5</f>
        <v>14.5</v>
      </c>
      <c r="AE31" s="79" t="s">
        <v>27</v>
      </c>
      <c r="AF31" s="105">
        <f>AC31*4+AD31*9</f>
        <v>211.7</v>
      </c>
    </row>
    <row r="32" spans="2:32" ht="27.75" customHeight="1">
      <c r="B32" s="98" t="s">
        <v>10</v>
      </c>
      <c r="C32" s="394"/>
      <c r="D32" s="106"/>
      <c r="E32" s="106"/>
      <c r="F32" s="30"/>
      <c r="G32" s="29"/>
      <c r="H32" s="106"/>
      <c r="I32" s="30"/>
      <c r="J32" s="31" t="s">
        <v>280</v>
      </c>
      <c r="K32" s="31"/>
      <c r="L32" s="31">
        <v>15</v>
      </c>
      <c r="M32" s="29" t="s">
        <v>93</v>
      </c>
      <c r="N32" s="106"/>
      <c r="O32" s="30">
        <v>10</v>
      </c>
      <c r="P32" s="30"/>
      <c r="Q32" s="106"/>
      <c r="R32" s="30"/>
      <c r="S32" s="30" t="s">
        <v>305</v>
      </c>
      <c r="T32" s="30"/>
      <c r="U32" s="30">
        <v>10</v>
      </c>
      <c r="V32" s="389"/>
      <c r="W32" s="172">
        <f>AD35</f>
        <v>25.5</v>
      </c>
      <c r="X32" s="175" t="s">
        <v>29</v>
      </c>
      <c r="Y32" s="135">
        <f>AB33</f>
        <v>2.2</v>
      </c>
      <c r="Z32" s="77"/>
      <c r="AA32" s="78" t="s">
        <v>30</v>
      </c>
      <c r="AB32" s="79">
        <v>2.3</v>
      </c>
      <c r="AC32" s="79">
        <f>AB32*1</f>
        <v>2.3</v>
      </c>
      <c r="AD32" s="79" t="s">
        <v>27</v>
      </c>
      <c r="AE32" s="79">
        <f>AB32*5</f>
        <v>11.5</v>
      </c>
      <c r="AF32" s="79">
        <f>AC32*4+AE32*4</f>
        <v>55.2</v>
      </c>
    </row>
    <row r="33" spans="2:32" ht="27.75" customHeight="1">
      <c r="B33" s="395" t="s">
        <v>39</v>
      </c>
      <c r="C33" s="394"/>
      <c r="D33" s="106"/>
      <c r="E33" s="106"/>
      <c r="F33" s="30"/>
      <c r="G33" s="215"/>
      <c r="H33" s="106"/>
      <c r="I33" s="30"/>
      <c r="J33" s="31"/>
      <c r="K33" s="31"/>
      <c r="L33" s="31"/>
      <c r="M33" s="215"/>
      <c r="N33" s="106"/>
      <c r="O33" s="30"/>
      <c r="P33" s="30"/>
      <c r="Q33" s="106"/>
      <c r="R33" s="30"/>
      <c r="S33" s="31"/>
      <c r="T33" s="30"/>
      <c r="U33" s="30"/>
      <c r="V33" s="389"/>
      <c r="W33" s="174" t="s">
        <v>11</v>
      </c>
      <c r="X33" s="175" t="s">
        <v>32</v>
      </c>
      <c r="Y33" s="135">
        <f>AB34</f>
        <v>0</v>
      </c>
      <c r="Z33" s="78"/>
      <c r="AA33" s="78" t="s">
        <v>33</v>
      </c>
      <c r="AB33" s="79">
        <v>2.2</v>
      </c>
      <c r="AC33" s="79"/>
      <c r="AD33" s="79">
        <f>AB33*5</f>
        <v>11</v>
      </c>
      <c r="AE33" s="79" t="s">
        <v>27</v>
      </c>
      <c r="AF33" s="79">
        <f>AD33*9</f>
        <v>99</v>
      </c>
    </row>
    <row r="34" spans="2:31" ht="27.75" customHeight="1">
      <c r="B34" s="395"/>
      <c r="C34" s="394"/>
      <c r="D34" s="106"/>
      <c r="E34" s="106"/>
      <c r="F34" s="30"/>
      <c r="G34" s="30"/>
      <c r="H34" s="106"/>
      <c r="I34" s="30"/>
      <c r="J34" s="31"/>
      <c r="K34" s="106"/>
      <c r="L34" s="31"/>
      <c r="M34" s="31"/>
      <c r="N34" s="106"/>
      <c r="O34" s="30"/>
      <c r="P34" s="30"/>
      <c r="Q34" s="106"/>
      <c r="R34" s="30"/>
      <c r="S34" s="31"/>
      <c r="T34" s="30"/>
      <c r="U34" s="30"/>
      <c r="V34" s="389"/>
      <c r="W34" s="172">
        <f>AC35</f>
        <v>33.6</v>
      </c>
      <c r="X34" s="176" t="s">
        <v>41</v>
      </c>
      <c r="Y34" s="135">
        <v>0</v>
      </c>
      <c r="Z34" s="77"/>
      <c r="AA34" s="78" t="s">
        <v>34</v>
      </c>
      <c r="AE34" s="78">
        <f>AB34*15</f>
        <v>0</v>
      </c>
    </row>
    <row r="35" spans="2:32" ht="27.75" customHeight="1">
      <c r="B35" s="108" t="s">
        <v>35</v>
      </c>
      <c r="C35" s="109"/>
      <c r="D35" s="106"/>
      <c r="E35" s="106"/>
      <c r="F35" s="30"/>
      <c r="G35" s="31"/>
      <c r="H35" s="30"/>
      <c r="I35" s="30"/>
      <c r="J35" s="30"/>
      <c r="K35" s="106"/>
      <c r="L35" s="30"/>
      <c r="M35" s="30"/>
      <c r="N35" s="106"/>
      <c r="O35" s="30"/>
      <c r="P35" s="30"/>
      <c r="Q35" s="106"/>
      <c r="R35" s="30"/>
      <c r="S35" s="30"/>
      <c r="T35" s="30"/>
      <c r="U35" s="30"/>
      <c r="V35" s="389"/>
      <c r="W35" s="174" t="s">
        <v>12</v>
      </c>
      <c r="X35" s="177"/>
      <c r="Y35" s="136"/>
      <c r="Z35" s="78"/>
      <c r="AC35" s="78">
        <f>SUM(AC30:AC34)</f>
        <v>33.6</v>
      </c>
      <c r="AD35" s="78">
        <f>SUM(AD30:AD34)</f>
        <v>25.5</v>
      </c>
      <c r="AE35" s="78">
        <f>SUM(AE30:AE34)</f>
        <v>94</v>
      </c>
      <c r="AF35" s="78">
        <f>AC35*4+AD35*9+AE35*4</f>
        <v>739.9</v>
      </c>
    </row>
    <row r="36" spans="2:31" ht="27.75" customHeight="1">
      <c r="B36" s="111"/>
      <c r="C36" s="112"/>
      <c r="D36" s="106"/>
      <c r="E36" s="106"/>
      <c r="F36" s="30"/>
      <c r="G36" s="30"/>
      <c r="H36" s="158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90"/>
      <c r="W36" s="172">
        <f>(W30*4)+(W32*9)+(W34*4)</f>
        <v>739.9</v>
      </c>
      <c r="X36" s="183"/>
      <c r="Y36" s="136"/>
      <c r="Z36" s="77"/>
      <c r="AC36" s="113">
        <f>AC35*4/AF35</f>
        <v>0.1816461684011353</v>
      </c>
      <c r="AD36" s="113">
        <f>AD35*9/AF35</f>
        <v>0.3101770509528315</v>
      </c>
      <c r="AE36" s="113">
        <f>AE35*4/AF35</f>
        <v>0.5081767806460332</v>
      </c>
    </row>
    <row r="37" spans="2:32" s="97" customFormat="1" ht="42">
      <c r="B37" s="94">
        <v>1</v>
      </c>
      <c r="C37" s="394"/>
      <c r="D37" s="95" t="str">
        <f>'108年1月菜單'!Q15</f>
        <v>夏威夷鳳梨炒飯</v>
      </c>
      <c r="E37" s="95" t="s">
        <v>340</v>
      </c>
      <c r="F37" s="25" t="s">
        <v>16</v>
      </c>
      <c r="G37" s="95" t="str">
        <f>'108年1月菜單'!Q16</f>
        <v>紅燒啵棒腿</v>
      </c>
      <c r="H37" s="95" t="s">
        <v>359</v>
      </c>
      <c r="I37" s="25" t="s">
        <v>16</v>
      </c>
      <c r="J37" s="95" t="str">
        <f>'108年1月菜單'!Q17</f>
        <v>葡萄烤饅頭(冷)</v>
      </c>
      <c r="K37" s="95" t="s">
        <v>431</v>
      </c>
      <c r="L37" s="25" t="s">
        <v>16</v>
      </c>
      <c r="M37" s="95" t="str">
        <f>'108年1月菜單'!Q18</f>
        <v>四季鮮魚洋蔥圈拼盤(炸海加)</v>
      </c>
      <c r="N37" s="95" t="s">
        <v>348</v>
      </c>
      <c r="O37" s="25" t="s">
        <v>16</v>
      </c>
      <c r="P37" s="95" t="str">
        <f>'108年1月菜單'!Q19</f>
        <v>深色蔬菜</v>
      </c>
      <c r="Q37" s="24" t="s">
        <v>76</v>
      </c>
      <c r="R37" s="25" t="s">
        <v>16</v>
      </c>
      <c r="S37" s="95" t="str">
        <f>'108年1月菜單'!Q20</f>
        <v>小魚乾味噌湯(海豆)</v>
      </c>
      <c r="T37" s="95" t="s">
        <v>17</v>
      </c>
      <c r="U37" s="25" t="s">
        <v>16</v>
      </c>
      <c r="V37" s="388"/>
      <c r="W37" s="170" t="s">
        <v>7</v>
      </c>
      <c r="X37" s="171" t="s">
        <v>18</v>
      </c>
      <c r="Y37" s="135">
        <f>AB38</f>
        <v>5.5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98" t="s">
        <v>8</v>
      </c>
      <c r="C38" s="394"/>
      <c r="D38" s="31" t="s">
        <v>374</v>
      </c>
      <c r="E38" s="28"/>
      <c r="F38" s="29">
        <v>70</v>
      </c>
      <c r="G38" s="31" t="s">
        <v>405</v>
      </c>
      <c r="H38" s="31"/>
      <c r="I38" s="31">
        <v>50</v>
      </c>
      <c r="J38" s="31" t="s">
        <v>432</v>
      </c>
      <c r="K38" s="31" t="s">
        <v>408</v>
      </c>
      <c r="L38" s="31">
        <v>50</v>
      </c>
      <c r="M38" s="30" t="s">
        <v>349</v>
      </c>
      <c r="N38" s="30" t="s">
        <v>143</v>
      </c>
      <c r="O38" s="31">
        <v>20</v>
      </c>
      <c r="P38" s="30" t="s">
        <v>218</v>
      </c>
      <c r="Q38" s="194"/>
      <c r="R38" s="30">
        <v>130</v>
      </c>
      <c r="S38" s="137" t="s">
        <v>169</v>
      </c>
      <c r="T38" s="30"/>
      <c r="U38" s="31">
        <v>10</v>
      </c>
      <c r="V38" s="389"/>
      <c r="W38" s="172">
        <f>AE43</f>
        <v>92.7</v>
      </c>
      <c r="X38" s="173" t="s">
        <v>23</v>
      </c>
      <c r="Y38" s="136">
        <f>AB39</f>
        <v>2.9</v>
      </c>
      <c r="Z38" s="77"/>
      <c r="AA38" s="100" t="s">
        <v>24</v>
      </c>
      <c r="AB38" s="79">
        <v>5.5</v>
      </c>
      <c r="AC38" s="79">
        <f>AB38*2</f>
        <v>11</v>
      </c>
      <c r="AD38" s="79"/>
      <c r="AE38" s="79">
        <f>AB38*15</f>
        <v>82.5</v>
      </c>
      <c r="AF38" s="79">
        <f>AC38*4+AE38*4</f>
        <v>374</v>
      </c>
    </row>
    <row r="39" spans="2:32" ht="27.75" customHeight="1">
      <c r="B39" s="98">
        <v>11</v>
      </c>
      <c r="C39" s="394"/>
      <c r="D39" s="31" t="s">
        <v>406</v>
      </c>
      <c r="E39" s="31"/>
      <c r="F39" s="30">
        <v>20</v>
      </c>
      <c r="G39" s="31"/>
      <c r="H39" s="31"/>
      <c r="I39" s="31"/>
      <c r="J39" s="31"/>
      <c r="K39" s="31"/>
      <c r="L39" s="31"/>
      <c r="M39" s="30" t="s">
        <v>360</v>
      </c>
      <c r="N39" s="30"/>
      <c r="O39" s="31">
        <v>30</v>
      </c>
      <c r="P39" s="30"/>
      <c r="Q39" s="31"/>
      <c r="R39" s="30"/>
      <c r="S39" s="31" t="s">
        <v>120</v>
      </c>
      <c r="T39" s="30" t="s">
        <v>121</v>
      </c>
      <c r="U39" s="31">
        <v>30</v>
      </c>
      <c r="V39" s="389"/>
      <c r="W39" s="174" t="s">
        <v>9</v>
      </c>
      <c r="X39" s="175" t="s">
        <v>25</v>
      </c>
      <c r="Y39" s="136">
        <f>AB40</f>
        <v>1.8</v>
      </c>
      <c r="Z39" s="78"/>
      <c r="AA39" s="103" t="s">
        <v>26</v>
      </c>
      <c r="AB39" s="79">
        <v>2.9</v>
      </c>
      <c r="AC39" s="104">
        <f>AB39*7</f>
        <v>20.3</v>
      </c>
      <c r="AD39" s="79">
        <f>AB39*5</f>
        <v>14.5</v>
      </c>
      <c r="AE39" s="79" t="s">
        <v>27</v>
      </c>
      <c r="AF39" s="105">
        <f>AC39*4+AD39*9</f>
        <v>211.7</v>
      </c>
    </row>
    <row r="40" spans="2:32" ht="27.75" customHeight="1">
      <c r="B40" s="98" t="s">
        <v>10</v>
      </c>
      <c r="C40" s="394"/>
      <c r="D40" s="31" t="s">
        <v>398</v>
      </c>
      <c r="E40" s="31"/>
      <c r="F40" s="30">
        <v>20</v>
      </c>
      <c r="G40" s="31"/>
      <c r="H40" s="106"/>
      <c r="I40" s="31"/>
      <c r="J40" s="31"/>
      <c r="K40" s="106"/>
      <c r="L40" s="31"/>
      <c r="M40" s="30" t="s">
        <v>407</v>
      </c>
      <c r="N40" s="30"/>
      <c r="O40" s="196">
        <v>50</v>
      </c>
      <c r="P40" s="30"/>
      <c r="Q40" s="31"/>
      <c r="R40" s="30"/>
      <c r="S40" s="31"/>
      <c r="T40" s="31"/>
      <c r="U40" s="31"/>
      <c r="V40" s="389"/>
      <c r="W40" s="172">
        <f>(Y38*5)+(Y40*5)</f>
        <v>25.5</v>
      </c>
      <c r="X40" s="175" t="s">
        <v>29</v>
      </c>
      <c r="Y40" s="136">
        <f>AB41</f>
        <v>2.2</v>
      </c>
      <c r="Z40" s="77"/>
      <c r="AA40" s="78" t="s">
        <v>30</v>
      </c>
      <c r="AB40" s="79">
        <v>1.8</v>
      </c>
      <c r="AC40" s="79">
        <f>AB40*1</f>
        <v>1.8</v>
      </c>
      <c r="AD40" s="79" t="s">
        <v>27</v>
      </c>
      <c r="AE40" s="79">
        <f>AB40*5</f>
        <v>9</v>
      </c>
      <c r="AF40" s="79">
        <f>AC40*4+AE40*4</f>
        <v>43.2</v>
      </c>
    </row>
    <row r="41" spans="2:32" ht="27.75" customHeight="1">
      <c r="B41" s="395" t="s">
        <v>31</v>
      </c>
      <c r="C41" s="394"/>
      <c r="D41" s="31" t="s">
        <v>387</v>
      </c>
      <c r="E41" s="31"/>
      <c r="F41" s="30">
        <v>25</v>
      </c>
      <c r="G41" s="31"/>
      <c r="H41" s="30"/>
      <c r="I41" s="31"/>
      <c r="J41" s="31"/>
      <c r="K41" s="30"/>
      <c r="L41" s="31"/>
      <c r="M41" s="31"/>
      <c r="N41" s="30"/>
      <c r="O41" s="196"/>
      <c r="P41" s="30"/>
      <c r="Q41" s="31"/>
      <c r="R41" s="30"/>
      <c r="S41" s="31"/>
      <c r="T41" s="31"/>
      <c r="U41" s="31"/>
      <c r="V41" s="389"/>
      <c r="W41" s="174" t="s">
        <v>11</v>
      </c>
      <c r="X41" s="175" t="s">
        <v>32</v>
      </c>
      <c r="Y41" s="136">
        <f>AB42</f>
        <v>0.08</v>
      </c>
      <c r="Z41" s="78"/>
      <c r="AA41" s="78" t="s">
        <v>33</v>
      </c>
      <c r="AB41" s="79">
        <v>2.2</v>
      </c>
      <c r="AC41" s="79"/>
      <c r="AD41" s="79">
        <f>AB41*5</f>
        <v>11</v>
      </c>
      <c r="AE41" s="79" t="s">
        <v>27</v>
      </c>
      <c r="AF41" s="79">
        <f>AD41*9</f>
        <v>99</v>
      </c>
    </row>
    <row r="42" spans="2:31" ht="27.75" customHeight="1">
      <c r="B42" s="395"/>
      <c r="C42" s="394"/>
      <c r="D42" s="31"/>
      <c r="E42" s="106"/>
      <c r="F42" s="30"/>
      <c r="G42" s="128"/>
      <c r="H42" s="106"/>
      <c r="I42" s="30"/>
      <c r="J42" s="30"/>
      <c r="K42" s="106"/>
      <c r="L42" s="30"/>
      <c r="M42" s="31"/>
      <c r="N42" s="30"/>
      <c r="O42" s="162"/>
      <c r="P42" s="30"/>
      <c r="Q42" s="106"/>
      <c r="R42" s="30"/>
      <c r="S42" s="31"/>
      <c r="T42" s="106"/>
      <c r="U42" s="31"/>
      <c r="V42" s="389"/>
      <c r="W42" s="172">
        <f>(Y38*7)+(Y37*2)+(Y39*1)</f>
        <v>33.1</v>
      </c>
      <c r="X42" s="176" t="s">
        <v>41</v>
      </c>
      <c r="Y42" s="136">
        <v>0</v>
      </c>
      <c r="Z42" s="77"/>
      <c r="AA42" s="78" t="s">
        <v>34</v>
      </c>
      <c r="AB42" s="79">
        <v>0.08</v>
      </c>
      <c r="AE42" s="78">
        <f>AB42*15</f>
        <v>1.2</v>
      </c>
    </row>
    <row r="43" spans="2:32" ht="27.75" customHeight="1">
      <c r="B43" s="108" t="s">
        <v>35</v>
      </c>
      <c r="C43" s="109"/>
      <c r="D43" s="106"/>
      <c r="E43" s="106"/>
      <c r="F43" s="30"/>
      <c r="G43" s="30"/>
      <c r="H43" s="106"/>
      <c r="I43" s="30"/>
      <c r="J43" s="31"/>
      <c r="K43" s="106"/>
      <c r="L43" s="30"/>
      <c r="M43" s="31"/>
      <c r="N43" s="106"/>
      <c r="O43" s="30"/>
      <c r="P43" s="30"/>
      <c r="Q43" s="106"/>
      <c r="R43" s="30"/>
      <c r="S43" s="208"/>
      <c r="T43" s="106"/>
      <c r="U43" s="31"/>
      <c r="V43" s="389"/>
      <c r="W43" s="174" t="s">
        <v>12</v>
      </c>
      <c r="X43" s="177"/>
      <c r="Y43" s="136"/>
      <c r="Z43" s="78"/>
      <c r="AC43" s="78">
        <f>SUM(AC38:AC42)</f>
        <v>33.1</v>
      </c>
      <c r="AD43" s="78">
        <f>SUM(AD38:AD42)</f>
        <v>25.5</v>
      </c>
      <c r="AE43" s="78">
        <f>SUM(AE38:AE42)</f>
        <v>92.7</v>
      </c>
      <c r="AF43" s="78">
        <f>AC43*4+AD43*9+AE43*4</f>
        <v>732.7</v>
      </c>
    </row>
    <row r="44" spans="2:31" ht="27.75" customHeight="1" thickBot="1">
      <c r="B44" s="138"/>
      <c r="C44" s="112"/>
      <c r="D44" s="139"/>
      <c r="E44" s="139"/>
      <c r="F44" s="140"/>
      <c r="G44" s="140"/>
      <c r="H44" s="139"/>
      <c r="I44" s="140"/>
      <c r="J44" s="140"/>
      <c r="K44" s="139"/>
      <c r="L44" s="140"/>
      <c r="M44" s="205"/>
      <c r="N44" s="139"/>
      <c r="O44" s="140"/>
      <c r="P44" s="140"/>
      <c r="Q44" s="139"/>
      <c r="R44" s="140"/>
      <c r="S44" s="140"/>
      <c r="T44" s="139"/>
      <c r="U44" s="140"/>
      <c r="V44" s="390"/>
      <c r="W44" s="172">
        <f>(W38*4)+(W40*9)+(W42*4)</f>
        <v>732.6999999999999</v>
      </c>
      <c r="X44" s="183"/>
      <c r="Y44" s="142"/>
      <c r="Z44" s="77"/>
      <c r="AC44" s="113">
        <f>AC43*4/AF43</f>
        <v>0.18070151494472497</v>
      </c>
      <c r="AD44" s="113">
        <f>AD43*9/AF43</f>
        <v>0.31322505800464034</v>
      </c>
      <c r="AE44" s="113">
        <f>AE43*4/AF43</f>
        <v>0.5060734270506346</v>
      </c>
    </row>
    <row r="45" spans="2:32" s="146" customFormat="1" ht="21.75" customHeight="1">
      <c r="B45" s="143"/>
      <c r="C45" s="78"/>
      <c r="D45" s="101"/>
      <c r="E45" s="144"/>
      <c r="F45" s="101"/>
      <c r="G45" s="101"/>
      <c r="H45" s="144"/>
      <c r="I45" s="101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96"/>
      <c r="E46" s="396"/>
      <c r="F46" s="397"/>
      <c r="G46" s="397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60" zoomScaleNormal="55" zoomScalePageLayoutView="0" workbookViewId="0" topLeftCell="A10">
      <selection activeCell="L24" sqref="L24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7.125" style="101" customWidth="1"/>
    <col min="5" max="5" width="7.1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3" width="9.00390625" style="101" customWidth="1"/>
    <col min="34" max="16384" width="9.00390625" style="101" customWidth="1"/>
  </cols>
  <sheetData>
    <row r="1" spans="2:28" s="65" customFormat="1" ht="38.25">
      <c r="B1" s="391" t="s">
        <v>425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64"/>
      <c r="AB1" s="66"/>
    </row>
    <row r="2" spans="2:28" s="65" customFormat="1" ht="13.5" customHeight="1">
      <c r="B2" s="392"/>
      <c r="C2" s="393"/>
      <c r="D2" s="393"/>
      <c r="E2" s="393"/>
      <c r="F2" s="393"/>
      <c r="G2" s="393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2.25" customHeight="1" thickBot="1">
      <c r="B3" s="155" t="s">
        <v>42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40</v>
      </c>
      <c r="F4" s="82"/>
      <c r="G4" s="82" t="s">
        <v>3</v>
      </c>
      <c r="H4" s="83" t="s">
        <v>40</v>
      </c>
      <c r="I4" s="82"/>
      <c r="J4" s="82" t="s">
        <v>4</v>
      </c>
      <c r="K4" s="83" t="s">
        <v>40</v>
      </c>
      <c r="L4" s="84"/>
      <c r="M4" s="82" t="s">
        <v>4</v>
      </c>
      <c r="N4" s="83" t="s">
        <v>40</v>
      </c>
      <c r="O4" s="82"/>
      <c r="P4" s="82" t="s">
        <v>4</v>
      </c>
      <c r="Q4" s="83" t="s">
        <v>40</v>
      </c>
      <c r="R4" s="82"/>
      <c r="S4" s="85" t="s">
        <v>5</v>
      </c>
      <c r="T4" s="83" t="s">
        <v>40</v>
      </c>
      <c r="U4" s="82"/>
      <c r="V4" s="157" t="s">
        <v>51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1</v>
      </c>
      <c r="C5" s="394"/>
      <c r="D5" s="95" t="str">
        <f>'108年1月菜單'!A25</f>
        <v>白米飯</v>
      </c>
      <c r="E5" s="95" t="s">
        <v>284</v>
      </c>
      <c r="F5" s="25" t="s">
        <v>16</v>
      </c>
      <c r="G5" s="95" t="str">
        <f>'108年1月菜單'!A26</f>
        <v>茄汁里肌</v>
      </c>
      <c r="H5" s="95" t="s">
        <v>271</v>
      </c>
      <c r="I5" s="25" t="s">
        <v>16</v>
      </c>
      <c r="J5" s="95" t="str">
        <f>'108年1月菜單'!A27</f>
        <v>香蔥蛋</v>
      </c>
      <c r="K5" s="95" t="s">
        <v>271</v>
      </c>
      <c r="L5" s="25" t="s">
        <v>64</v>
      </c>
      <c r="M5" s="95" t="str">
        <f>'108年1月菜單'!A28</f>
        <v>鮪魚炒玉米(海)</v>
      </c>
      <c r="N5" s="95" t="s">
        <v>271</v>
      </c>
      <c r="O5" s="25" t="s">
        <v>16</v>
      </c>
      <c r="P5" s="95" t="str">
        <f>'108年1月菜單'!A29</f>
        <v>深色蔬菜</v>
      </c>
      <c r="Q5" s="24" t="s">
        <v>45</v>
      </c>
      <c r="R5" s="25" t="s">
        <v>52</v>
      </c>
      <c r="S5" s="95" t="str">
        <f>'108年1月菜單'!A30</f>
        <v>味噌蔬菜湯</v>
      </c>
      <c r="T5" s="95" t="s">
        <v>17</v>
      </c>
      <c r="U5" s="25" t="s">
        <v>16</v>
      </c>
      <c r="V5" s="388"/>
      <c r="W5" s="170" t="s">
        <v>7</v>
      </c>
      <c r="X5" s="96" t="s">
        <v>18</v>
      </c>
      <c r="Y5" s="179">
        <f>AB6</f>
        <v>5.5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98" t="s">
        <v>8</v>
      </c>
      <c r="C6" s="394"/>
      <c r="D6" s="31" t="s">
        <v>272</v>
      </c>
      <c r="E6" s="28"/>
      <c r="F6" s="29">
        <v>100</v>
      </c>
      <c r="G6" s="30" t="s">
        <v>285</v>
      </c>
      <c r="H6" s="159"/>
      <c r="I6" s="30">
        <v>50</v>
      </c>
      <c r="J6" s="30" t="s">
        <v>278</v>
      </c>
      <c r="K6" s="215"/>
      <c r="L6" s="30">
        <v>40</v>
      </c>
      <c r="M6" s="29" t="s">
        <v>155</v>
      </c>
      <c r="N6" s="29"/>
      <c r="O6" s="29">
        <v>40</v>
      </c>
      <c r="P6" s="30" t="s">
        <v>218</v>
      </c>
      <c r="Q6" s="194"/>
      <c r="R6" s="30">
        <v>120</v>
      </c>
      <c r="S6" s="28" t="s">
        <v>169</v>
      </c>
      <c r="T6" s="31"/>
      <c r="U6" s="194">
        <v>10</v>
      </c>
      <c r="V6" s="389"/>
      <c r="W6" s="172">
        <f>AE11</f>
        <v>92.5</v>
      </c>
      <c r="X6" s="99" t="s">
        <v>23</v>
      </c>
      <c r="Y6" s="179">
        <f>AB7</f>
        <v>2.8</v>
      </c>
      <c r="Z6" s="77"/>
      <c r="AA6" s="100" t="s">
        <v>24</v>
      </c>
      <c r="AB6" s="79">
        <v>5.5</v>
      </c>
      <c r="AC6" s="79">
        <f>AB6*2</f>
        <v>11</v>
      </c>
      <c r="AD6" s="79"/>
      <c r="AE6" s="79">
        <f>AB6*15</f>
        <v>82.5</v>
      </c>
      <c r="AF6" s="79">
        <f>AC6*4+AE6*4</f>
        <v>374</v>
      </c>
    </row>
    <row r="7" spans="2:32" ht="27.75" customHeight="1">
      <c r="B7" s="98">
        <v>14</v>
      </c>
      <c r="C7" s="394"/>
      <c r="D7" s="30"/>
      <c r="E7" s="31"/>
      <c r="F7" s="30"/>
      <c r="G7" s="30" t="s">
        <v>286</v>
      </c>
      <c r="H7" s="159"/>
      <c r="I7" s="30" t="s">
        <v>287</v>
      </c>
      <c r="J7" s="30" t="s">
        <v>288</v>
      </c>
      <c r="K7" s="158"/>
      <c r="L7" s="30">
        <v>15</v>
      </c>
      <c r="M7" s="29" t="s">
        <v>93</v>
      </c>
      <c r="N7" s="30"/>
      <c r="O7" s="29">
        <v>25</v>
      </c>
      <c r="P7" s="30"/>
      <c r="Q7" s="31"/>
      <c r="R7" s="30"/>
      <c r="S7" s="28" t="s">
        <v>297</v>
      </c>
      <c r="T7" s="31"/>
      <c r="U7" s="194">
        <v>25</v>
      </c>
      <c r="V7" s="389"/>
      <c r="W7" s="174" t="s">
        <v>9</v>
      </c>
      <c r="X7" s="102" t="s">
        <v>25</v>
      </c>
      <c r="Y7" s="179">
        <f>AB8</f>
        <v>2</v>
      </c>
      <c r="Z7" s="78"/>
      <c r="AA7" s="103" t="s">
        <v>26</v>
      </c>
      <c r="AB7" s="79">
        <v>2.8</v>
      </c>
      <c r="AC7" s="104">
        <f>AB7*7</f>
        <v>19.599999999999998</v>
      </c>
      <c r="AD7" s="79">
        <f>AB7*5</f>
        <v>14</v>
      </c>
      <c r="AE7" s="79" t="s">
        <v>27</v>
      </c>
      <c r="AF7" s="105">
        <f>AC7*4+AD7*9</f>
        <v>204.39999999999998</v>
      </c>
    </row>
    <row r="8" spans="2:32" ht="27.75" customHeight="1">
      <c r="B8" s="98" t="s">
        <v>10</v>
      </c>
      <c r="C8" s="394"/>
      <c r="D8" s="30"/>
      <c r="E8" s="31"/>
      <c r="F8" s="30"/>
      <c r="G8" s="30"/>
      <c r="H8" s="106"/>
      <c r="I8" s="30"/>
      <c r="J8" s="30"/>
      <c r="K8" s="209"/>
      <c r="L8" s="30"/>
      <c r="M8" s="31" t="s">
        <v>410</v>
      </c>
      <c r="N8" s="106"/>
      <c r="O8" s="30">
        <v>30</v>
      </c>
      <c r="P8" s="30"/>
      <c r="Q8" s="106"/>
      <c r="R8" s="30"/>
      <c r="S8" s="31" t="s">
        <v>290</v>
      </c>
      <c r="T8" s="31"/>
      <c r="U8" s="30">
        <v>10</v>
      </c>
      <c r="V8" s="389"/>
      <c r="W8" s="172">
        <f>AD11</f>
        <v>25</v>
      </c>
      <c r="X8" s="102" t="s">
        <v>29</v>
      </c>
      <c r="Y8" s="179">
        <f>AB9</f>
        <v>2.2</v>
      </c>
      <c r="Z8" s="77"/>
      <c r="AA8" s="78" t="s">
        <v>30</v>
      </c>
      <c r="AB8" s="79">
        <v>2</v>
      </c>
      <c r="AC8" s="79">
        <f>AB8*1</f>
        <v>2</v>
      </c>
      <c r="AD8" s="79" t="s">
        <v>27</v>
      </c>
      <c r="AE8" s="79">
        <f>AB8*5</f>
        <v>10</v>
      </c>
      <c r="AF8" s="79">
        <f>AC8*4+AE8*4</f>
        <v>48</v>
      </c>
    </row>
    <row r="9" spans="2:32" ht="27.75" customHeight="1">
      <c r="B9" s="395" t="s">
        <v>36</v>
      </c>
      <c r="C9" s="394"/>
      <c r="D9" s="31"/>
      <c r="E9" s="31"/>
      <c r="F9" s="31"/>
      <c r="G9" s="31"/>
      <c r="H9" s="106"/>
      <c r="I9" s="30"/>
      <c r="J9" s="30"/>
      <c r="K9" s="106"/>
      <c r="L9" s="30"/>
      <c r="M9" s="31"/>
      <c r="N9" s="106"/>
      <c r="O9" s="30"/>
      <c r="P9" s="30"/>
      <c r="Q9" s="106"/>
      <c r="R9" s="30"/>
      <c r="S9" s="31" t="s">
        <v>281</v>
      </c>
      <c r="T9" s="31"/>
      <c r="U9" s="30">
        <v>5</v>
      </c>
      <c r="V9" s="389"/>
      <c r="W9" s="174" t="s">
        <v>11</v>
      </c>
      <c r="X9" s="102" t="s">
        <v>32</v>
      </c>
      <c r="Y9" s="179">
        <f>AB10</f>
        <v>0</v>
      </c>
      <c r="Z9" s="78"/>
      <c r="AA9" s="78" t="s">
        <v>33</v>
      </c>
      <c r="AB9" s="79">
        <v>2.2</v>
      </c>
      <c r="AC9" s="79"/>
      <c r="AD9" s="79">
        <f>AB9*5</f>
        <v>11</v>
      </c>
      <c r="AE9" s="79" t="s">
        <v>27</v>
      </c>
      <c r="AF9" s="79">
        <f>AD9*9</f>
        <v>99</v>
      </c>
    </row>
    <row r="10" spans="2:31" ht="27.75" customHeight="1">
      <c r="B10" s="395"/>
      <c r="C10" s="394"/>
      <c r="D10" s="31"/>
      <c r="E10" s="31"/>
      <c r="F10" s="31"/>
      <c r="G10" s="30"/>
      <c r="H10" s="106"/>
      <c r="I10" s="30"/>
      <c r="J10" s="30"/>
      <c r="K10" s="106"/>
      <c r="L10" s="30"/>
      <c r="M10" s="31"/>
      <c r="N10" s="106"/>
      <c r="O10" s="30"/>
      <c r="P10" s="30"/>
      <c r="Q10" s="106"/>
      <c r="R10" s="30"/>
      <c r="S10" s="31"/>
      <c r="T10" s="31"/>
      <c r="U10" s="30"/>
      <c r="V10" s="389"/>
      <c r="W10" s="172">
        <f>AC11</f>
        <v>32.599999999999994</v>
      </c>
      <c r="X10" s="154" t="s">
        <v>41</v>
      </c>
      <c r="Y10" s="179">
        <v>0</v>
      </c>
      <c r="Z10" s="77"/>
      <c r="AA10" s="78" t="s">
        <v>34</v>
      </c>
      <c r="AE10" s="78">
        <f>AB10*15</f>
        <v>0</v>
      </c>
    </row>
    <row r="11" spans="2:32" ht="27.75" customHeight="1">
      <c r="B11" s="108" t="s">
        <v>35</v>
      </c>
      <c r="C11" s="109"/>
      <c r="D11" s="31"/>
      <c r="E11" s="106"/>
      <c r="F11" s="31"/>
      <c r="G11" s="30"/>
      <c r="H11" s="106"/>
      <c r="I11" s="30"/>
      <c r="J11" s="30"/>
      <c r="K11" s="106"/>
      <c r="L11" s="30"/>
      <c r="M11" s="30"/>
      <c r="N11" s="106"/>
      <c r="O11" s="30"/>
      <c r="P11" s="30"/>
      <c r="Q11" s="106"/>
      <c r="R11" s="30"/>
      <c r="S11" s="30"/>
      <c r="T11" s="106"/>
      <c r="U11" s="30"/>
      <c r="V11" s="389"/>
      <c r="W11" s="174" t="s">
        <v>12</v>
      </c>
      <c r="X11" s="110"/>
      <c r="Y11" s="180"/>
      <c r="Z11" s="78"/>
      <c r="AC11" s="78">
        <f>SUM(AC6:AC10)</f>
        <v>32.599999999999994</v>
      </c>
      <c r="AD11" s="78">
        <f>SUM(AD6:AD10)</f>
        <v>25</v>
      </c>
      <c r="AE11" s="78">
        <f>SUM(AE6:AE10)</f>
        <v>92.5</v>
      </c>
      <c r="AF11" s="78">
        <f>AC11*4+AD11*9+AE11*4</f>
        <v>725.4</v>
      </c>
    </row>
    <row r="12" spans="2:31" ht="27.75" customHeight="1">
      <c r="B12" s="111"/>
      <c r="C12" s="112"/>
      <c r="D12" s="106"/>
      <c r="E12" s="106"/>
      <c r="F12" s="30"/>
      <c r="G12" s="30"/>
      <c r="H12" s="106"/>
      <c r="I12" s="30"/>
      <c r="J12" s="30"/>
      <c r="K12" s="106"/>
      <c r="L12" s="30"/>
      <c r="M12" s="30"/>
      <c r="N12" s="106"/>
      <c r="O12" s="30"/>
      <c r="P12" s="30"/>
      <c r="Q12" s="106"/>
      <c r="R12" s="30"/>
      <c r="S12" s="30"/>
      <c r="T12" s="106"/>
      <c r="U12" s="30"/>
      <c r="V12" s="390"/>
      <c r="W12" s="172">
        <f>(W6*4)+(W8*9)+(W10*4)</f>
        <v>725.4</v>
      </c>
      <c r="X12" s="117"/>
      <c r="Y12" s="180"/>
      <c r="Z12" s="77"/>
      <c r="AC12" s="113">
        <f>AC11*4/AF11</f>
        <v>0.17976288944030877</v>
      </c>
      <c r="AD12" s="113">
        <f>AD11*9/AF11</f>
        <v>0.31017369727047145</v>
      </c>
      <c r="AE12" s="113">
        <f>AE11*4/AF11</f>
        <v>0.5100634132892198</v>
      </c>
    </row>
    <row r="13" spans="2:32" s="97" customFormat="1" ht="42">
      <c r="B13" s="94">
        <v>1</v>
      </c>
      <c r="C13" s="394"/>
      <c r="D13" s="95" t="str">
        <f>'108年1月菜單'!E25</f>
        <v>紫米飯</v>
      </c>
      <c r="E13" s="95" t="s">
        <v>214</v>
      </c>
      <c r="F13" s="25" t="s">
        <v>16</v>
      </c>
      <c r="G13" s="95" t="str">
        <f>'108年1月菜單'!E26</f>
        <v>大阪鐵板豬</v>
      </c>
      <c r="H13" s="95" t="s">
        <v>277</v>
      </c>
      <c r="I13" s="25" t="s">
        <v>16</v>
      </c>
      <c r="J13" s="95" t="str">
        <f>'108年1月菜單'!E27</f>
        <v>炸杏鮑菇(炸)</v>
      </c>
      <c r="K13" s="95" t="s">
        <v>316</v>
      </c>
      <c r="L13" s="25" t="s">
        <v>16</v>
      </c>
      <c r="M13" s="95" t="str">
        <f>'108年1月菜單'!E28</f>
        <v>香滷嫩豆腐(豆)</v>
      </c>
      <c r="N13" s="95" t="s">
        <v>357</v>
      </c>
      <c r="O13" s="25" t="s">
        <v>16</v>
      </c>
      <c r="P13" s="95" t="str">
        <f>'108年1月菜單'!E29</f>
        <v>淺色蔬菜</v>
      </c>
      <c r="Q13" s="24" t="s">
        <v>45</v>
      </c>
      <c r="R13" s="25" t="s">
        <v>16</v>
      </c>
      <c r="S13" s="95" t="str">
        <f>'108年1月菜單'!E30</f>
        <v>小魚乾海帶蛋花湯(海)</v>
      </c>
      <c r="T13" s="95" t="s">
        <v>17</v>
      </c>
      <c r="U13" s="25" t="s">
        <v>16</v>
      </c>
      <c r="V13" s="388"/>
      <c r="W13" s="170" t="s">
        <v>7</v>
      </c>
      <c r="X13" s="96" t="s">
        <v>53</v>
      </c>
      <c r="Y13" s="179">
        <f>AB14</f>
        <v>5.5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98" t="s">
        <v>8</v>
      </c>
      <c r="C14" s="394"/>
      <c r="D14" s="30" t="s">
        <v>374</v>
      </c>
      <c r="E14" s="30"/>
      <c r="F14" s="30">
        <v>80</v>
      </c>
      <c r="G14" s="31" t="s">
        <v>418</v>
      </c>
      <c r="H14" s="31"/>
      <c r="I14" s="30">
        <v>50</v>
      </c>
      <c r="J14" s="31" t="s">
        <v>419</v>
      </c>
      <c r="K14" s="30"/>
      <c r="L14" s="30">
        <v>50</v>
      </c>
      <c r="M14" s="31" t="s">
        <v>392</v>
      </c>
      <c r="N14" s="31" t="s">
        <v>393</v>
      </c>
      <c r="O14" s="31">
        <v>50</v>
      </c>
      <c r="P14" s="30" t="s">
        <v>378</v>
      </c>
      <c r="Q14" s="29"/>
      <c r="R14" s="30">
        <v>120</v>
      </c>
      <c r="S14" s="31" t="s">
        <v>420</v>
      </c>
      <c r="T14" s="158"/>
      <c r="U14" s="30">
        <v>5</v>
      </c>
      <c r="V14" s="389"/>
      <c r="W14" s="172">
        <f>AE19</f>
        <v>94.5</v>
      </c>
      <c r="X14" s="99" t="s">
        <v>54</v>
      </c>
      <c r="Y14" s="180">
        <f>AB15</f>
        <v>2.5</v>
      </c>
      <c r="Z14" s="77"/>
      <c r="AA14" s="100" t="s">
        <v>24</v>
      </c>
      <c r="AB14" s="263">
        <v>5.5</v>
      </c>
      <c r="AC14" s="79">
        <f>AB14*2</f>
        <v>11</v>
      </c>
      <c r="AD14" s="79"/>
      <c r="AE14" s="79">
        <f>AB14*15</f>
        <v>82.5</v>
      </c>
      <c r="AF14" s="79">
        <f>AC14*4+AE14*4</f>
        <v>374</v>
      </c>
    </row>
    <row r="15" spans="2:32" ht="27.75" customHeight="1">
      <c r="B15" s="98">
        <v>15</v>
      </c>
      <c r="C15" s="394"/>
      <c r="D15" s="30" t="s">
        <v>421</v>
      </c>
      <c r="E15" s="30"/>
      <c r="F15" s="30">
        <v>30</v>
      </c>
      <c r="G15" s="30" t="s">
        <v>381</v>
      </c>
      <c r="H15" s="31"/>
      <c r="I15" s="30">
        <v>30</v>
      </c>
      <c r="J15" s="31"/>
      <c r="K15" s="30"/>
      <c r="L15" s="30"/>
      <c r="M15" s="31" t="s">
        <v>403</v>
      </c>
      <c r="N15" s="31"/>
      <c r="O15" s="31">
        <v>20</v>
      </c>
      <c r="P15" s="30"/>
      <c r="Q15" s="30"/>
      <c r="R15" s="30"/>
      <c r="S15" s="31" t="s">
        <v>399</v>
      </c>
      <c r="T15" s="158"/>
      <c r="U15" s="30">
        <v>10</v>
      </c>
      <c r="V15" s="389"/>
      <c r="W15" s="174" t="s">
        <v>9</v>
      </c>
      <c r="X15" s="102" t="s">
        <v>55</v>
      </c>
      <c r="Y15" s="180">
        <f>AB16</f>
        <v>2.4</v>
      </c>
      <c r="Z15" s="78"/>
      <c r="AA15" s="103" t="s">
        <v>26</v>
      </c>
      <c r="AB15" s="263">
        <v>2.5</v>
      </c>
      <c r="AC15" s="104">
        <f>AB15*7</f>
        <v>17.5</v>
      </c>
      <c r="AD15" s="79">
        <f>AB15*5</f>
        <v>12.5</v>
      </c>
      <c r="AE15" s="79" t="s">
        <v>27</v>
      </c>
      <c r="AF15" s="105">
        <f>AC15*4+AD15*9</f>
        <v>182.5</v>
      </c>
    </row>
    <row r="16" spans="2:32" ht="27.75" customHeight="1">
      <c r="B16" s="98" t="s">
        <v>10</v>
      </c>
      <c r="C16" s="394"/>
      <c r="D16" s="106"/>
      <c r="E16" s="106"/>
      <c r="F16" s="30"/>
      <c r="G16" s="30" t="s">
        <v>398</v>
      </c>
      <c r="H16" s="31"/>
      <c r="I16" s="30">
        <v>10</v>
      </c>
      <c r="J16" s="31"/>
      <c r="K16" s="106"/>
      <c r="L16" s="31"/>
      <c r="M16" s="31"/>
      <c r="N16" s="31"/>
      <c r="O16" s="31"/>
      <c r="P16" s="30"/>
      <c r="Q16" s="106"/>
      <c r="R16" s="30"/>
      <c r="S16" s="30" t="s">
        <v>398</v>
      </c>
      <c r="T16" s="106"/>
      <c r="U16" s="30">
        <v>5</v>
      </c>
      <c r="V16" s="389"/>
      <c r="W16" s="172">
        <v>23</v>
      </c>
      <c r="X16" s="102" t="s">
        <v>56</v>
      </c>
      <c r="Y16" s="180">
        <f>AB17</f>
        <v>2.5</v>
      </c>
      <c r="Z16" s="77"/>
      <c r="AA16" s="78" t="s">
        <v>30</v>
      </c>
      <c r="AB16" s="263">
        <v>2.4</v>
      </c>
      <c r="AC16" s="79">
        <f>AB16*1</f>
        <v>2.4</v>
      </c>
      <c r="AD16" s="79" t="s">
        <v>27</v>
      </c>
      <c r="AE16" s="79">
        <f>AB16*5</f>
        <v>12</v>
      </c>
      <c r="AF16" s="79">
        <f>AC16*4+AE16*4</f>
        <v>57.6</v>
      </c>
    </row>
    <row r="17" spans="2:32" ht="27.75" customHeight="1">
      <c r="B17" s="395" t="s">
        <v>37</v>
      </c>
      <c r="C17" s="394"/>
      <c r="D17" s="106"/>
      <c r="E17" s="106"/>
      <c r="F17" s="30"/>
      <c r="G17" s="28"/>
      <c r="H17" s="106"/>
      <c r="I17" s="30"/>
      <c r="J17" s="31"/>
      <c r="K17" s="106"/>
      <c r="L17" s="31"/>
      <c r="M17" s="31"/>
      <c r="N17" s="31"/>
      <c r="O17" s="31"/>
      <c r="P17" s="30"/>
      <c r="Q17" s="106"/>
      <c r="R17" s="30"/>
      <c r="S17" s="31" t="s">
        <v>422</v>
      </c>
      <c r="T17" s="311"/>
      <c r="U17" s="30">
        <v>3</v>
      </c>
      <c r="V17" s="389"/>
      <c r="W17" s="174" t="s">
        <v>11</v>
      </c>
      <c r="X17" s="102" t="s">
        <v>57</v>
      </c>
      <c r="Y17" s="180">
        <f>AB18</f>
        <v>0</v>
      </c>
      <c r="Z17" s="78"/>
      <c r="AA17" s="78" t="s">
        <v>33</v>
      </c>
      <c r="AB17" s="263">
        <v>2.5</v>
      </c>
      <c r="AC17" s="79"/>
      <c r="AD17" s="79">
        <f>AB17*5</f>
        <v>12.5</v>
      </c>
      <c r="AE17" s="79" t="s">
        <v>27</v>
      </c>
      <c r="AF17" s="79">
        <f>AD17*9</f>
        <v>112.5</v>
      </c>
    </row>
    <row r="18" spans="2:31" ht="27.75" customHeight="1">
      <c r="B18" s="395"/>
      <c r="C18" s="394"/>
      <c r="D18" s="106"/>
      <c r="E18" s="106"/>
      <c r="F18" s="30"/>
      <c r="G18" s="31"/>
      <c r="H18" s="106"/>
      <c r="I18" s="30"/>
      <c r="J18" s="30"/>
      <c r="K18" s="106"/>
      <c r="L18" s="30"/>
      <c r="M18" s="31"/>
      <c r="N18" s="106"/>
      <c r="O18" s="31"/>
      <c r="P18" s="30"/>
      <c r="Q18" s="106"/>
      <c r="R18" s="30"/>
      <c r="S18" s="31"/>
      <c r="T18" s="30"/>
      <c r="U18" s="30"/>
      <c r="V18" s="389"/>
      <c r="W18" s="172">
        <f>AC19</f>
        <v>30.9</v>
      </c>
      <c r="X18" s="154" t="s">
        <v>58</v>
      </c>
      <c r="Y18" s="180">
        <v>0</v>
      </c>
      <c r="Z18" s="77"/>
      <c r="AA18" s="78" t="s">
        <v>34</v>
      </c>
      <c r="AE18" s="78">
        <f>AB18*15</f>
        <v>0</v>
      </c>
    </row>
    <row r="19" spans="2:32" ht="27.75" customHeight="1">
      <c r="B19" s="108" t="s">
        <v>35</v>
      </c>
      <c r="C19" s="109"/>
      <c r="D19" s="106"/>
      <c r="E19" s="106"/>
      <c r="F19" s="30"/>
      <c r="G19" s="31"/>
      <c r="H19" s="106"/>
      <c r="I19" s="30"/>
      <c r="J19" s="30"/>
      <c r="K19" s="106"/>
      <c r="L19" s="30"/>
      <c r="M19" s="30"/>
      <c r="N19" s="106"/>
      <c r="O19" s="30"/>
      <c r="P19" s="30"/>
      <c r="Q19" s="106"/>
      <c r="R19" s="30"/>
      <c r="S19" s="31"/>
      <c r="T19" s="311"/>
      <c r="U19" s="311"/>
      <c r="V19" s="389"/>
      <c r="W19" s="174" t="s">
        <v>12</v>
      </c>
      <c r="X19" s="110"/>
      <c r="Y19" s="180"/>
      <c r="Z19" s="78"/>
      <c r="AC19" s="78">
        <f>SUM(AC14:AC18)</f>
        <v>30.9</v>
      </c>
      <c r="AD19" s="78">
        <f>SUM(AD14:AD18)</f>
        <v>25</v>
      </c>
      <c r="AE19" s="78">
        <f>SUM(AE14:AE18)</f>
        <v>94.5</v>
      </c>
      <c r="AF19" s="78">
        <f>AC19*4+AD19*9+AE19*4</f>
        <v>726.6</v>
      </c>
    </row>
    <row r="20" spans="2:31" ht="27.75" customHeight="1" thickBot="1">
      <c r="B20" s="111"/>
      <c r="C20" s="112"/>
      <c r="D20" s="106"/>
      <c r="E20" s="106"/>
      <c r="F20" s="30"/>
      <c r="G20" s="30"/>
      <c r="H20" s="106"/>
      <c r="I20" s="30"/>
      <c r="J20" s="30"/>
      <c r="K20" s="106"/>
      <c r="L20" s="30"/>
      <c r="M20" s="30"/>
      <c r="N20" s="106"/>
      <c r="O20" s="30"/>
      <c r="P20" s="30"/>
      <c r="Q20" s="106"/>
      <c r="R20" s="30"/>
      <c r="S20" s="30"/>
      <c r="T20" s="106"/>
      <c r="U20" s="30"/>
      <c r="V20" s="390"/>
      <c r="W20" s="172">
        <f>AF19</f>
        <v>726.6</v>
      </c>
      <c r="X20" s="107"/>
      <c r="Y20" s="182"/>
      <c r="Z20" s="77"/>
      <c r="AC20" s="113">
        <f>AC19*4/AF19</f>
        <v>0.17010734929810073</v>
      </c>
      <c r="AD20" s="113">
        <f>AD19*9/AF19</f>
        <v>0.3096614368290669</v>
      </c>
      <c r="AE20" s="113">
        <f>AE19*4/AF19</f>
        <v>0.5202312138728323</v>
      </c>
    </row>
    <row r="21" spans="2:32" s="97" customFormat="1" ht="42">
      <c r="B21" s="94">
        <v>1</v>
      </c>
      <c r="C21" s="394"/>
      <c r="D21" s="95" t="str">
        <f>'108年1月菜單'!I25</f>
        <v>白米飯</v>
      </c>
      <c r="E21" s="95" t="s">
        <v>15</v>
      </c>
      <c r="F21" s="25" t="s">
        <v>16</v>
      </c>
      <c r="G21" s="95" t="str">
        <f>'108年1月菜單'!I26</f>
        <v>勁辣雞腿排(炸)</v>
      </c>
      <c r="H21" s="95" t="s">
        <v>293</v>
      </c>
      <c r="I21" s="25" t="s">
        <v>16</v>
      </c>
      <c r="J21" s="95" t="str">
        <f>'108年1月菜單'!I27</f>
        <v>手工肉丸子</v>
      </c>
      <c r="K21" s="95" t="s">
        <v>332</v>
      </c>
      <c r="L21" s="25" t="s">
        <v>16</v>
      </c>
      <c r="M21" s="95" t="str">
        <f>'108年1月菜單'!I28</f>
        <v>米血甜不辣(加)</v>
      </c>
      <c r="N21" s="95" t="s">
        <v>426</v>
      </c>
      <c r="O21" s="25" t="s">
        <v>16</v>
      </c>
      <c r="P21" s="95" t="str">
        <f>'108年1月菜單'!I29</f>
        <v>深色蔬菜</v>
      </c>
      <c r="Q21" s="24" t="s">
        <v>45</v>
      </c>
      <c r="R21" s="25" t="s">
        <v>16</v>
      </c>
      <c r="S21" s="95" t="str">
        <f>'108年1月菜單'!I30</f>
        <v>白玉湯</v>
      </c>
      <c r="T21" s="95" t="s">
        <v>17</v>
      </c>
      <c r="U21" s="25" t="s">
        <v>16</v>
      </c>
      <c r="V21" s="388"/>
      <c r="W21" s="170" t="s">
        <v>162</v>
      </c>
      <c r="X21" s="96" t="s">
        <v>18</v>
      </c>
      <c r="Y21" s="135">
        <f>AB22</f>
        <v>5.5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2" customFormat="1" ht="27.75" customHeight="1">
      <c r="B22" s="118" t="s">
        <v>8</v>
      </c>
      <c r="C22" s="394"/>
      <c r="D22" s="31" t="s">
        <v>272</v>
      </c>
      <c r="E22" s="28"/>
      <c r="F22" s="29">
        <v>80</v>
      </c>
      <c r="G22" s="30" t="s">
        <v>294</v>
      </c>
      <c r="H22" s="31"/>
      <c r="I22" s="30">
        <v>50</v>
      </c>
      <c r="J22" s="28" t="s">
        <v>352</v>
      </c>
      <c r="K22" s="29"/>
      <c r="L22" s="29">
        <v>35</v>
      </c>
      <c r="M22" s="31" t="s">
        <v>411</v>
      </c>
      <c r="N22" s="31" t="s">
        <v>404</v>
      </c>
      <c r="O22" s="31">
        <v>40</v>
      </c>
      <c r="P22" s="30" t="s">
        <v>218</v>
      </c>
      <c r="Q22" s="194"/>
      <c r="R22" s="30">
        <v>120</v>
      </c>
      <c r="S22" s="30" t="s">
        <v>295</v>
      </c>
      <c r="T22" s="30"/>
      <c r="U22" s="31">
        <v>30</v>
      </c>
      <c r="V22" s="389"/>
      <c r="W22" s="172">
        <f>AE27</f>
        <v>93.5</v>
      </c>
      <c r="X22" s="99" t="s">
        <v>23</v>
      </c>
      <c r="Y22" s="136">
        <f>AB23</f>
        <v>2.4</v>
      </c>
      <c r="Z22" s="119"/>
      <c r="AA22" s="120" t="s">
        <v>24</v>
      </c>
      <c r="AB22" s="121">
        <v>5.5</v>
      </c>
      <c r="AC22" s="121">
        <f>AB22*2</f>
        <v>11</v>
      </c>
      <c r="AD22" s="121"/>
      <c r="AE22" s="121">
        <f>AB22*15</f>
        <v>82.5</v>
      </c>
      <c r="AF22" s="121">
        <f>AC22*4+AE22*4</f>
        <v>374</v>
      </c>
    </row>
    <row r="23" spans="2:32" s="122" customFormat="1" ht="27.75" customHeight="1">
      <c r="B23" s="118">
        <v>16</v>
      </c>
      <c r="C23" s="394"/>
      <c r="D23" s="30"/>
      <c r="E23" s="30"/>
      <c r="F23" s="30"/>
      <c r="G23" s="30"/>
      <c r="H23" s="31"/>
      <c r="I23" s="30"/>
      <c r="J23" s="28" t="s">
        <v>353</v>
      </c>
      <c r="K23" s="29"/>
      <c r="L23" s="29">
        <v>35</v>
      </c>
      <c r="M23" s="31" t="s">
        <v>427</v>
      </c>
      <c r="N23" s="31"/>
      <c r="O23" s="31">
        <v>30</v>
      </c>
      <c r="P23" s="30"/>
      <c r="Q23" s="30"/>
      <c r="R23" s="30"/>
      <c r="S23" s="30" t="s">
        <v>93</v>
      </c>
      <c r="T23" s="159"/>
      <c r="U23" s="30">
        <v>10</v>
      </c>
      <c r="V23" s="389"/>
      <c r="W23" s="174" t="s">
        <v>9</v>
      </c>
      <c r="X23" s="102" t="s">
        <v>25</v>
      </c>
      <c r="Y23" s="136">
        <f>AB24</f>
        <v>2.2</v>
      </c>
      <c r="Z23" s="123"/>
      <c r="AA23" s="124" t="s">
        <v>26</v>
      </c>
      <c r="AB23" s="121">
        <v>2.4</v>
      </c>
      <c r="AC23" s="125">
        <f>AB23*7</f>
        <v>16.8</v>
      </c>
      <c r="AD23" s="121">
        <f>AB23*5</f>
        <v>12</v>
      </c>
      <c r="AE23" s="121" t="s">
        <v>27</v>
      </c>
      <c r="AF23" s="126">
        <f>AC23*4+AD23*9</f>
        <v>175.2</v>
      </c>
    </row>
    <row r="24" spans="2:32" s="122" customFormat="1" ht="27.75" customHeight="1">
      <c r="B24" s="118" t="s">
        <v>10</v>
      </c>
      <c r="C24" s="394"/>
      <c r="D24" s="30"/>
      <c r="E24" s="106"/>
      <c r="F24" s="30"/>
      <c r="G24" s="30"/>
      <c r="H24" s="31"/>
      <c r="I24" s="30"/>
      <c r="J24" s="252" t="s">
        <v>336</v>
      </c>
      <c r="K24" s="28"/>
      <c r="L24" s="29">
        <v>5</v>
      </c>
      <c r="M24" s="31"/>
      <c r="N24" s="106"/>
      <c r="O24" s="30"/>
      <c r="P24" s="30"/>
      <c r="Q24" s="106"/>
      <c r="R24" s="30"/>
      <c r="S24" s="31"/>
      <c r="T24" s="106"/>
      <c r="U24" s="30"/>
      <c r="V24" s="389"/>
      <c r="W24" s="172">
        <f>AD27</f>
        <v>24.5</v>
      </c>
      <c r="X24" s="102" t="s">
        <v>29</v>
      </c>
      <c r="Y24" s="136">
        <f>AB25</f>
        <v>2.5</v>
      </c>
      <c r="Z24" s="119"/>
      <c r="AA24" s="127" t="s">
        <v>30</v>
      </c>
      <c r="AB24" s="121">
        <v>2.2</v>
      </c>
      <c r="AC24" s="121">
        <f>AB24*1</f>
        <v>2.2</v>
      </c>
      <c r="AD24" s="121" t="s">
        <v>27</v>
      </c>
      <c r="AE24" s="121">
        <f>AB24*5</f>
        <v>11</v>
      </c>
      <c r="AF24" s="121">
        <f>AC24*4+AE24*4</f>
        <v>52.8</v>
      </c>
    </row>
    <row r="25" spans="2:32" s="122" customFormat="1" ht="27.75" customHeight="1">
      <c r="B25" s="399" t="s">
        <v>38</v>
      </c>
      <c r="C25" s="394"/>
      <c r="D25" s="30"/>
      <c r="E25" s="106"/>
      <c r="F25" s="30"/>
      <c r="G25" s="30"/>
      <c r="H25" s="31"/>
      <c r="I25" s="30"/>
      <c r="J25" s="31"/>
      <c r="K25" s="215"/>
      <c r="L25" s="31"/>
      <c r="M25" s="31"/>
      <c r="N25" s="31"/>
      <c r="O25" s="30"/>
      <c r="P25" s="30"/>
      <c r="Q25" s="106"/>
      <c r="R25" s="30"/>
      <c r="S25" s="30"/>
      <c r="T25" s="106"/>
      <c r="U25" s="30"/>
      <c r="V25" s="389"/>
      <c r="W25" s="174" t="s">
        <v>11</v>
      </c>
      <c r="X25" s="102" t="s">
        <v>32</v>
      </c>
      <c r="Y25" s="136">
        <f>AB26</f>
        <v>0</v>
      </c>
      <c r="Z25" s="123"/>
      <c r="AA25" s="127" t="s">
        <v>33</v>
      </c>
      <c r="AB25" s="79">
        <v>2.5</v>
      </c>
      <c r="AC25" s="121"/>
      <c r="AD25" s="121">
        <f>AB25*5</f>
        <v>12.5</v>
      </c>
      <c r="AE25" s="121" t="s">
        <v>27</v>
      </c>
      <c r="AF25" s="121">
        <f>AD25*9</f>
        <v>112.5</v>
      </c>
    </row>
    <row r="26" spans="2:32" s="122" customFormat="1" ht="27.75" customHeight="1">
      <c r="B26" s="399"/>
      <c r="C26" s="394"/>
      <c r="D26" s="30"/>
      <c r="E26" s="106"/>
      <c r="F26" s="30"/>
      <c r="G26" s="128"/>
      <c r="H26" s="106"/>
      <c r="I26" s="30"/>
      <c r="J26" s="30"/>
      <c r="K26" s="106"/>
      <c r="L26" s="30"/>
      <c r="M26" s="31"/>
      <c r="N26" s="31"/>
      <c r="O26" s="30"/>
      <c r="P26" s="30"/>
      <c r="Q26" s="106"/>
      <c r="R26" s="30"/>
      <c r="S26" s="208"/>
      <c r="T26" s="106"/>
      <c r="U26" s="30"/>
      <c r="V26" s="389"/>
      <c r="W26" s="172">
        <f>AC27</f>
        <v>30</v>
      </c>
      <c r="X26" s="154" t="s">
        <v>41</v>
      </c>
      <c r="Y26" s="136">
        <v>0</v>
      </c>
      <c r="Z26" s="119"/>
      <c r="AA26" s="127" t="s">
        <v>34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35</v>
      </c>
      <c r="C27" s="130"/>
      <c r="D27" s="30"/>
      <c r="E27" s="106"/>
      <c r="F27" s="30"/>
      <c r="G27" s="30"/>
      <c r="H27" s="106"/>
      <c r="I27" s="30"/>
      <c r="J27" s="30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389"/>
      <c r="W27" s="191" t="s">
        <v>12</v>
      </c>
      <c r="X27" s="110"/>
      <c r="Y27" s="136"/>
      <c r="Z27" s="123"/>
      <c r="AA27" s="127"/>
      <c r="AB27" s="121"/>
      <c r="AC27" s="127">
        <f>SUM(AC22:AC26)</f>
        <v>30</v>
      </c>
      <c r="AD27" s="127">
        <f>SUM(AD22:AD26)</f>
        <v>24.5</v>
      </c>
      <c r="AE27" s="127">
        <f>SUM(AE22:AE26)</f>
        <v>93.5</v>
      </c>
      <c r="AF27" s="127">
        <f>AC27*4+AD27*9+AE27*4</f>
        <v>714.5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6"/>
      <c r="N28" s="106"/>
      <c r="O28" s="30"/>
      <c r="P28" s="30"/>
      <c r="Q28" s="106"/>
      <c r="R28" s="30"/>
      <c r="S28" s="30"/>
      <c r="T28" s="106"/>
      <c r="U28" s="30"/>
      <c r="V28" s="390"/>
      <c r="W28" s="192">
        <f>(W22*4)+(W24*9)+(W26*4)</f>
        <v>714.5</v>
      </c>
      <c r="X28" s="107"/>
      <c r="Y28" s="136"/>
      <c r="Z28" s="119"/>
      <c r="AA28" s="123"/>
      <c r="AB28" s="133"/>
      <c r="AC28" s="134">
        <f>AC27*4/AF27</f>
        <v>0.16794961511546536</v>
      </c>
      <c r="AD28" s="134">
        <f>AD27*9/AF27</f>
        <v>0.3086074177746676</v>
      </c>
      <c r="AE28" s="134">
        <f>AE27*4/AF27</f>
        <v>0.523442967109867</v>
      </c>
      <c r="AF28" s="123"/>
    </row>
    <row r="29" spans="2:34" s="97" customFormat="1" ht="42">
      <c r="B29" s="94">
        <v>1</v>
      </c>
      <c r="C29" s="394"/>
      <c r="D29" s="95" t="str">
        <f>'108年1月菜單'!M25</f>
        <v>地瓜飯</v>
      </c>
      <c r="E29" s="95" t="s">
        <v>217</v>
      </c>
      <c r="F29" s="25" t="s">
        <v>16</v>
      </c>
      <c r="G29" s="95" t="str">
        <f>'108年1月菜單'!M26</f>
        <v>焦糖蜜汁雞腿</v>
      </c>
      <c r="H29" s="95" t="s">
        <v>273</v>
      </c>
      <c r="I29" s="25" t="s">
        <v>16</v>
      </c>
      <c r="J29" s="95" t="str">
        <f>'108年1月菜單'!M27</f>
        <v>雲吞燴什錦(加)</v>
      </c>
      <c r="K29" s="95" t="s">
        <v>271</v>
      </c>
      <c r="L29" s="25" t="s">
        <v>16</v>
      </c>
      <c r="M29" s="95" t="str">
        <f>'108年1月菜單'!M28</f>
        <v>五香肉燥（豆）</v>
      </c>
      <c r="N29" s="95" t="s">
        <v>292</v>
      </c>
      <c r="O29" s="25" t="s">
        <v>16</v>
      </c>
      <c r="P29" s="95" t="str">
        <f>'108年1月菜單'!M29</f>
        <v>淺色蔬菜</v>
      </c>
      <c r="Q29" s="24" t="s">
        <v>67</v>
      </c>
      <c r="R29" s="25" t="s">
        <v>16</v>
      </c>
      <c r="S29" s="95" t="str">
        <f>'108年1月菜單'!M30</f>
        <v>筍片湯</v>
      </c>
      <c r="T29" s="95" t="s">
        <v>66</v>
      </c>
      <c r="U29" s="25" t="s">
        <v>16</v>
      </c>
      <c r="V29" s="400"/>
      <c r="W29" s="170" t="s">
        <v>7</v>
      </c>
      <c r="X29" s="171" t="s">
        <v>18</v>
      </c>
      <c r="Y29" s="135">
        <f>AB30</f>
        <v>5.5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  <c r="AH29" s="213"/>
    </row>
    <row r="30" spans="2:32" ht="27.75" customHeight="1">
      <c r="B30" s="98" t="s">
        <v>8</v>
      </c>
      <c r="C30" s="394"/>
      <c r="D30" s="31" t="s">
        <v>215</v>
      </c>
      <c r="E30" s="31"/>
      <c r="F30" s="31">
        <v>95</v>
      </c>
      <c r="G30" s="30" t="s">
        <v>296</v>
      </c>
      <c r="H30" s="30"/>
      <c r="I30" s="30">
        <v>60</v>
      </c>
      <c r="J30" s="30" t="s">
        <v>298</v>
      </c>
      <c r="K30" s="28" t="s">
        <v>274</v>
      </c>
      <c r="L30" s="30">
        <v>10</v>
      </c>
      <c r="M30" s="30" t="s">
        <v>299</v>
      </c>
      <c r="N30" s="30"/>
      <c r="O30" s="30">
        <v>30</v>
      </c>
      <c r="P30" s="30" t="s">
        <v>218</v>
      </c>
      <c r="Q30" s="194"/>
      <c r="R30" s="30">
        <v>120</v>
      </c>
      <c r="S30" s="31" t="s">
        <v>300</v>
      </c>
      <c r="T30" s="31"/>
      <c r="U30" s="31">
        <v>35</v>
      </c>
      <c r="V30" s="401"/>
      <c r="W30" s="172">
        <f>AE35</f>
        <v>92.5</v>
      </c>
      <c r="X30" s="173" t="s">
        <v>23</v>
      </c>
      <c r="Y30" s="135">
        <f>AB31</f>
        <v>2.8</v>
      </c>
      <c r="Z30" s="77"/>
      <c r="AA30" s="100" t="s">
        <v>24</v>
      </c>
      <c r="AB30" s="79">
        <v>5.5</v>
      </c>
      <c r="AC30" s="79">
        <f>AB30*2</f>
        <v>11</v>
      </c>
      <c r="AD30" s="79"/>
      <c r="AE30" s="79">
        <f>AB30*15</f>
        <v>82.5</v>
      </c>
      <c r="AF30" s="79">
        <f>AC30*4+AE30*4</f>
        <v>374</v>
      </c>
    </row>
    <row r="31" spans="2:32" ht="27.75" customHeight="1">
      <c r="B31" s="98">
        <v>17</v>
      </c>
      <c r="C31" s="394"/>
      <c r="D31" s="31" t="s">
        <v>94</v>
      </c>
      <c r="E31" s="31"/>
      <c r="F31" s="31">
        <v>40</v>
      </c>
      <c r="G31" s="30"/>
      <c r="H31" s="30"/>
      <c r="I31" s="30"/>
      <c r="J31" s="30" t="s">
        <v>289</v>
      </c>
      <c r="K31" s="159"/>
      <c r="L31" s="30">
        <v>30</v>
      </c>
      <c r="M31" s="30" t="s">
        <v>311</v>
      </c>
      <c r="N31" s="215"/>
      <c r="O31" s="30">
        <v>20</v>
      </c>
      <c r="P31" s="30"/>
      <c r="Q31" s="30"/>
      <c r="R31" s="30"/>
      <c r="S31" s="31"/>
      <c r="T31" s="30"/>
      <c r="U31" s="30"/>
      <c r="V31" s="401"/>
      <c r="W31" s="174" t="s">
        <v>9</v>
      </c>
      <c r="X31" s="175" t="s">
        <v>25</v>
      </c>
      <c r="Y31" s="135">
        <f>AB32</f>
        <v>2</v>
      </c>
      <c r="Z31" s="78"/>
      <c r="AA31" s="103" t="s">
        <v>26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27</v>
      </c>
      <c r="AF31" s="105">
        <f>AC31*4+AD31*9</f>
        <v>204.39999999999998</v>
      </c>
    </row>
    <row r="32" spans="2:32" ht="27.75" customHeight="1">
      <c r="B32" s="98" t="s">
        <v>10</v>
      </c>
      <c r="C32" s="394"/>
      <c r="D32" s="106"/>
      <c r="E32" s="106"/>
      <c r="F32" s="30"/>
      <c r="G32" s="30"/>
      <c r="H32" s="106"/>
      <c r="I32" s="30"/>
      <c r="J32" s="196" t="s">
        <v>281</v>
      </c>
      <c r="K32" s="31"/>
      <c r="L32" s="30">
        <v>10</v>
      </c>
      <c r="M32" s="30"/>
      <c r="N32" s="215"/>
      <c r="O32" s="30"/>
      <c r="P32" s="30"/>
      <c r="Q32" s="106"/>
      <c r="R32" s="30"/>
      <c r="S32" s="30"/>
      <c r="T32" s="31"/>
      <c r="U32" s="30"/>
      <c r="V32" s="401"/>
      <c r="W32" s="172">
        <f>AD35</f>
        <v>25</v>
      </c>
      <c r="X32" s="175" t="s">
        <v>29</v>
      </c>
      <c r="Y32" s="135">
        <f>AB33</f>
        <v>2.2</v>
      </c>
      <c r="Z32" s="77"/>
      <c r="AA32" s="78" t="s">
        <v>30</v>
      </c>
      <c r="AB32" s="79">
        <v>2</v>
      </c>
      <c r="AC32" s="79">
        <f>AB32*1</f>
        <v>2</v>
      </c>
      <c r="AD32" s="79" t="s">
        <v>27</v>
      </c>
      <c r="AE32" s="79">
        <f>AB32*5</f>
        <v>10</v>
      </c>
      <c r="AF32" s="79">
        <f>AC32*4+AE32*4</f>
        <v>48</v>
      </c>
    </row>
    <row r="33" spans="2:32" ht="27.75" customHeight="1">
      <c r="B33" s="395" t="s">
        <v>39</v>
      </c>
      <c r="C33" s="394"/>
      <c r="D33" s="106"/>
      <c r="E33" s="106"/>
      <c r="F33" s="30"/>
      <c r="G33" s="30"/>
      <c r="H33" s="106"/>
      <c r="I33" s="30"/>
      <c r="J33" s="31" t="s">
        <v>310</v>
      </c>
      <c r="K33" s="31"/>
      <c r="L33" s="31">
        <v>5</v>
      </c>
      <c r="M33" s="30"/>
      <c r="N33" s="215"/>
      <c r="O33" s="30"/>
      <c r="P33" s="30"/>
      <c r="Q33" s="106"/>
      <c r="R33" s="30"/>
      <c r="S33" s="31"/>
      <c r="T33" s="106"/>
      <c r="U33" s="30"/>
      <c r="V33" s="401"/>
      <c r="W33" s="174" t="s">
        <v>11</v>
      </c>
      <c r="X33" s="175" t="s">
        <v>32</v>
      </c>
      <c r="Y33" s="135">
        <f>AB34</f>
        <v>0</v>
      </c>
      <c r="Z33" s="78"/>
      <c r="AA33" s="78" t="s">
        <v>33</v>
      </c>
      <c r="AB33" s="79">
        <v>2.2</v>
      </c>
      <c r="AC33" s="79"/>
      <c r="AD33" s="79">
        <f>AB33*5</f>
        <v>11</v>
      </c>
      <c r="AE33" s="79" t="s">
        <v>27</v>
      </c>
      <c r="AF33" s="79">
        <f>AD33*9</f>
        <v>99</v>
      </c>
    </row>
    <row r="34" spans="2:31" ht="27.75" customHeight="1">
      <c r="B34" s="395"/>
      <c r="C34" s="394"/>
      <c r="D34" s="106"/>
      <c r="E34" s="106"/>
      <c r="F34" s="30"/>
      <c r="G34" s="30"/>
      <c r="H34" s="106"/>
      <c r="I34" s="30"/>
      <c r="J34" s="31"/>
      <c r="K34" s="106"/>
      <c r="L34" s="31"/>
      <c r="M34" s="215"/>
      <c r="N34" s="215"/>
      <c r="O34" s="215"/>
      <c r="P34" s="30"/>
      <c r="Q34" s="106"/>
      <c r="R34" s="30"/>
      <c r="S34" s="31"/>
      <c r="T34" s="106"/>
      <c r="U34" s="30"/>
      <c r="V34" s="401"/>
      <c r="W34" s="172">
        <f>AC35</f>
        <v>32.599999999999994</v>
      </c>
      <c r="X34" s="176" t="s">
        <v>41</v>
      </c>
      <c r="Y34" s="135">
        <v>0</v>
      </c>
      <c r="Z34" s="77"/>
      <c r="AA34" s="78" t="s">
        <v>34</v>
      </c>
      <c r="AE34" s="78">
        <f>AB34*15</f>
        <v>0</v>
      </c>
    </row>
    <row r="35" spans="2:32" ht="27.75" customHeight="1">
      <c r="B35" s="108" t="s">
        <v>35</v>
      </c>
      <c r="C35" s="109"/>
      <c r="D35" s="106"/>
      <c r="E35" s="106"/>
      <c r="F35" s="30"/>
      <c r="G35" s="30"/>
      <c r="H35" s="106"/>
      <c r="I35" s="30"/>
      <c r="J35" s="31"/>
      <c r="K35" s="106"/>
      <c r="L35" s="30"/>
      <c r="M35" s="30"/>
      <c r="N35" s="106"/>
      <c r="O35" s="30"/>
      <c r="P35" s="30"/>
      <c r="Q35" s="106"/>
      <c r="R35" s="30"/>
      <c r="S35" s="30"/>
      <c r="T35" s="106"/>
      <c r="U35" s="30"/>
      <c r="V35" s="401"/>
      <c r="W35" s="174" t="s">
        <v>12</v>
      </c>
      <c r="X35" s="177"/>
      <c r="Y35" s="136"/>
      <c r="Z35" s="78"/>
      <c r="AC35" s="78">
        <f>SUM(AC30:AC34)</f>
        <v>32.599999999999994</v>
      </c>
      <c r="AD35" s="78">
        <f>SUM(AD30:AD34)</f>
        <v>25</v>
      </c>
      <c r="AE35" s="78">
        <f>SUM(AE30:AE34)</f>
        <v>92.5</v>
      </c>
      <c r="AF35" s="78">
        <f>AC35*4+AD35*9+AE35*4</f>
        <v>725.4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402"/>
      <c r="W36" s="172">
        <f>(W30*4)+(W32*9)+(W34*4)</f>
        <v>725.4</v>
      </c>
      <c r="X36" s="178"/>
      <c r="Y36" s="136"/>
      <c r="Z36" s="77"/>
      <c r="AC36" s="113">
        <f>AC35*4/AF35</f>
        <v>0.17976288944030877</v>
      </c>
      <c r="AD36" s="113">
        <f>AD35*9/AF35</f>
        <v>0.31017369727047145</v>
      </c>
      <c r="AE36" s="113">
        <f>AE35*4/AF35</f>
        <v>0.5100634132892198</v>
      </c>
    </row>
    <row r="37" spans="2:32" s="97" customFormat="1" ht="42">
      <c r="B37" s="94">
        <v>1</v>
      </c>
      <c r="C37" s="394"/>
      <c r="D37" s="95" t="str">
        <f>'108年1月菜單'!Q25</f>
        <v>日式親子丼飯</v>
      </c>
      <c r="E37" s="95" t="s">
        <v>332</v>
      </c>
      <c r="F37" s="25" t="s">
        <v>16</v>
      </c>
      <c r="G37" s="95" t="str">
        <f>'108年1月菜單'!Q26</f>
        <v>御膳大豬排</v>
      </c>
      <c r="H37" s="95" t="s">
        <v>315</v>
      </c>
      <c r="I37" s="25" t="s">
        <v>16</v>
      </c>
      <c r="J37" s="95" t="str">
        <f>'108年1月菜單'!Q27</f>
        <v>ＱＱ滷蛋</v>
      </c>
      <c r="K37" s="95" t="s">
        <v>292</v>
      </c>
      <c r="L37" s="25" t="s">
        <v>16</v>
      </c>
      <c r="M37" s="95" t="str">
        <f>'108年1月菜單'!Q28</f>
        <v>花椰菜燒賣(加)</v>
      </c>
      <c r="N37" s="95" t="s">
        <v>332</v>
      </c>
      <c r="O37" s="25" t="s">
        <v>16</v>
      </c>
      <c r="P37" s="95" t="str">
        <f>'108年1月菜單'!Q29</f>
        <v>深色蔬菜</v>
      </c>
      <c r="Q37" s="24" t="s">
        <v>45</v>
      </c>
      <c r="R37" s="25" t="s">
        <v>16</v>
      </c>
      <c r="S37" s="95" t="str">
        <f>'108年1月菜單'!Q30</f>
        <v>大頭菜湯</v>
      </c>
      <c r="T37" s="95" t="s">
        <v>17</v>
      </c>
      <c r="U37" s="25" t="s">
        <v>16</v>
      </c>
      <c r="V37" s="400"/>
      <c r="W37" s="170" t="s">
        <v>7</v>
      </c>
      <c r="X37" s="171" t="s">
        <v>53</v>
      </c>
      <c r="Y37" s="135">
        <f>AB38</f>
        <v>6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98" t="s">
        <v>8</v>
      </c>
      <c r="C38" s="394"/>
      <c r="D38" s="31" t="s">
        <v>272</v>
      </c>
      <c r="E38" s="28"/>
      <c r="F38" s="29">
        <v>120</v>
      </c>
      <c r="G38" s="30" t="s">
        <v>285</v>
      </c>
      <c r="H38" s="158"/>
      <c r="I38" s="30">
        <v>50</v>
      </c>
      <c r="J38" s="31" t="s">
        <v>278</v>
      </c>
      <c r="K38" s="30"/>
      <c r="L38" s="31">
        <v>55</v>
      </c>
      <c r="M38" s="30" t="s">
        <v>354</v>
      </c>
      <c r="N38" s="30"/>
      <c r="O38" s="30">
        <v>35</v>
      </c>
      <c r="P38" s="30" t="s">
        <v>92</v>
      </c>
      <c r="Q38" s="194"/>
      <c r="R38" s="30">
        <v>120</v>
      </c>
      <c r="S38" s="31" t="s">
        <v>275</v>
      </c>
      <c r="T38" s="159"/>
      <c r="U38" s="31">
        <v>30</v>
      </c>
      <c r="V38" s="401"/>
      <c r="W38" s="172">
        <f>AE43</f>
        <v>100</v>
      </c>
      <c r="X38" s="173" t="s">
        <v>54</v>
      </c>
      <c r="Y38" s="136">
        <f>AB39</f>
        <v>2.8</v>
      </c>
      <c r="Z38" s="77"/>
      <c r="AA38" s="100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75" customHeight="1">
      <c r="B39" s="98">
        <v>18</v>
      </c>
      <c r="C39" s="394"/>
      <c r="D39" s="31" t="s">
        <v>334</v>
      </c>
      <c r="E39" s="106"/>
      <c r="F39" s="30">
        <v>10</v>
      </c>
      <c r="G39" s="30"/>
      <c r="H39" s="30"/>
      <c r="I39" s="30"/>
      <c r="J39" s="31"/>
      <c r="K39" s="106"/>
      <c r="L39" s="31"/>
      <c r="M39" s="30" t="s">
        <v>355</v>
      </c>
      <c r="N39" s="30" t="s">
        <v>350</v>
      </c>
      <c r="O39" s="30">
        <v>25</v>
      </c>
      <c r="P39" s="30"/>
      <c r="Q39" s="31"/>
      <c r="R39" s="30"/>
      <c r="S39" s="31"/>
      <c r="T39" s="31"/>
      <c r="U39" s="31"/>
      <c r="V39" s="401"/>
      <c r="W39" s="174" t="s">
        <v>9</v>
      </c>
      <c r="X39" s="175" t="s">
        <v>55</v>
      </c>
      <c r="Y39" s="136">
        <f>AB40</f>
        <v>2</v>
      </c>
      <c r="Z39" s="78"/>
      <c r="AA39" s="103" t="s">
        <v>26</v>
      </c>
      <c r="AB39" s="79">
        <v>2.8</v>
      </c>
      <c r="AC39" s="104">
        <f>AB39*7</f>
        <v>19.599999999999998</v>
      </c>
      <c r="AD39" s="79">
        <f>AB39*5</f>
        <v>14</v>
      </c>
      <c r="AE39" s="79" t="s">
        <v>27</v>
      </c>
      <c r="AF39" s="105">
        <f>AC39*4+AD39*9</f>
        <v>204.39999999999998</v>
      </c>
    </row>
    <row r="40" spans="2:32" ht="27.75" customHeight="1">
      <c r="B40" s="98" t="s">
        <v>10</v>
      </c>
      <c r="C40" s="394"/>
      <c r="D40" s="31" t="s">
        <v>351</v>
      </c>
      <c r="E40" s="106"/>
      <c r="F40" s="30">
        <v>15</v>
      </c>
      <c r="G40" s="30"/>
      <c r="H40" s="106"/>
      <c r="I40" s="30"/>
      <c r="J40" s="31"/>
      <c r="K40" s="106"/>
      <c r="L40" s="31"/>
      <c r="M40" s="30"/>
      <c r="N40" s="106"/>
      <c r="O40" s="30"/>
      <c r="P40" s="30"/>
      <c r="Q40" s="31"/>
      <c r="R40" s="30"/>
      <c r="S40" s="31"/>
      <c r="T40" s="31"/>
      <c r="U40" s="31"/>
      <c r="V40" s="401"/>
      <c r="W40" s="172">
        <f>(Y38*5)+(Y40*5)</f>
        <v>25</v>
      </c>
      <c r="X40" s="175" t="s">
        <v>56</v>
      </c>
      <c r="Y40" s="136">
        <f>AB41</f>
        <v>2.2</v>
      </c>
      <c r="Z40" s="77"/>
      <c r="AA40" s="78" t="s">
        <v>30</v>
      </c>
      <c r="AB40" s="79">
        <v>2</v>
      </c>
      <c r="AC40" s="79">
        <f>AB40*1</f>
        <v>2</v>
      </c>
      <c r="AD40" s="79" t="s">
        <v>27</v>
      </c>
      <c r="AE40" s="79">
        <f>AB40*5</f>
        <v>10</v>
      </c>
      <c r="AF40" s="79">
        <f>AC40*4+AE40*4</f>
        <v>48</v>
      </c>
    </row>
    <row r="41" spans="2:32" ht="27.75" customHeight="1">
      <c r="B41" s="395" t="s">
        <v>31</v>
      </c>
      <c r="C41" s="394"/>
      <c r="D41" s="31" t="s">
        <v>336</v>
      </c>
      <c r="E41" s="106"/>
      <c r="F41" s="30">
        <v>5</v>
      </c>
      <c r="G41" s="30"/>
      <c r="H41" s="31"/>
      <c r="I41" s="30"/>
      <c r="J41" s="208"/>
      <c r="K41" s="106"/>
      <c r="L41" s="31"/>
      <c r="M41" s="30"/>
      <c r="N41" s="106"/>
      <c r="O41" s="30"/>
      <c r="P41" s="30"/>
      <c r="Q41" s="31"/>
      <c r="R41" s="30"/>
      <c r="S41" s="31"/>
      <c r="T41" s="31"/>
      <c r="U41" s="31"/>
      <c r="V41" s="401"/>
      <c r="W41" s="174" t="s">
        <v>11</v>
      </c>
      <c r="X41" s="175" t="s">
        <v>57</v>
      </c>
      <c r="Y41" s="136">
        <f>AB42</f>
        <v>0</v>
      </c>
      <c r="Z41" s="78"/>
      <c r="AA41" s="78" t="s">
        <v>33</v>
      </c>
      <c r="AB41" s="79">
        <v>2.2</v>
      </c>
      <c r="AC41" s="79"/>
      <c r="AD41" s="79">
        <f>AB41*5</f>
        <v>11</v>
      </c>
      <c r="AE41" s="79" t="s">
        <v>27</v>
      </c>
      <c r="AF41" s="79">
        <f>AD41*9</f>
        <v>99</v>
      </c>
    </row>
    <row r="42" spans="2:31" ht="27.75" customHeight="1">
      <c r="B42" s="395"/>
      <c r="C42" s="394"/>
      <c r="D42" s="31"/>
      <c r="E42" s="36"/>
      <c r="F42" s="29"/>
      <c r="G42" s="30"/>
      <c r="H42" s="106"/>
      <c r="I42" s="30"/>
      <c r="J42" s="208"/>
      <c r="K42" s="106"/>
      <c r="L42" s="30"/>
      <c r="M42" s="215"/>
      <c r="N42" s="221"/>
      <c r="O42" s="215"/>
      <c r="P42" s="30"/>
      <c r="Q42" s="106"/>
      <c r="R42" s="30"/>
      <c r="S42" s="208"/>
      <c r="T42" s="106"/>
      <c r="U42" s="31"/>
      <c r="V42" s="401"/>
      <c r="W42" s="172">
        <v>27</v>
      </c>
      <c r="X42" s="176" t="s">
        <v>58</v>
      </c>
      <c r="Y42" s="136">
        <v>0</v>
      </c>
      <c r="Z42" s="77"/>
      <c r="AA42" s="78" t="s">
        <v>34</v>
      </c>
      <c r="AE42" s="78">
        <f>AB42*15</f>
        <v>0</v>
      </c>
    </row>
    <row r="43" spans="2:32" ht="27.75" customHeight="1">
      <c r="B43" s="108" t="s">
        <v>35</v>
      </c>
      <c r="C43" s="109"/>
      <c r="D43" s="31"/>
      <c r="E43" s="106"/>
      <c r="F43" s="30"/>
      <c r="G43" s="30"/>
      <c r="H43" s="106"/>
      <c r="I43" s="30"/>
      <c r="J43" s="31"/>
      <c r="K43" s="106"/>
      <c r="L43" s="31"/>
      <c r="M43" s="206"/>
      <c r="N43" s="106"/>
      <c r="O43" s="30"/>
      <c r="P43" s="30"/>
      <c r="Q43" s="106"/>
      <c r="R43" s="30"/>
      <c r="S43" s="31"/>
      <c r="T43" s="106"/>
      <c r="U43" s="31"/>
      <c r="V43" s="401"/>
      <c r="W43" s="174" t="s">
        <v>12</v>
      </c>
      <c r="X43" s="177"/>
      <c r="Y43" s="136"/>
      <c r="Z43" s="78"/>
      <c r="AC43" s="78">
        <f>SUM(AC38:AC42)</f>
        <v>33.599999999999994</v>
      </c>
      <c r="AD43" s="78">
        <f>SUM(AD38:AD42)</f>
        <v>25</v>
      </c>
      <c r="AE43" s="78">
        <f>SUM(AE38:AE42)</f>
        <v>100</v>
      </c>
      <c r="AF43" s="78">
        <f>AC43*4+AD43*9+AE43*4</f>
        <v>759.4</v>
      </c>
    </row>
    <row r="44" spans="2:31" ht="27.75" customHeight="1" thickBot="1">
      <c r="B44" s="138"/>
      <c r="C44" s="112"/>
      <c r="D44" s="219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402"/>
      <c r="W44" s="172">
        <f>(W38*4)+(W40*9)+(W42*4)</f>
        <v>733</v>
      </c>
      <c r="X44" s="181"/>
      <c r="Y44" s="142"/>
      <c r="Z44" s="77"/>
      <c r="AC44" s="113">
        <f>AC43*4/AF43</f>
        <v>0.1769818277587569</v>
      </c>
      <c r="AD44" s="113">
        <f>AD43*9/AF43</f>
        <v>0.2962865420068475</v>
      </c>
      <c r="AE44" s="113">
        <f>AE43*4/AF43</f>
        <v>0.5267316302343956</v>
      </c>
    </row>
    <row r="45" spans="2:32" s="146" customFormat="1" ht="21.75" customHeight="1">
      <c r="B45" s="143"/>
      <c r="C45" s="78"/>
      <c r="D45" s="223"/>
      <c r="E45" s="144"/>
      <c r="F45" s="101"/>
      <c r="G45" s="101"/>
      <c r="H45" s="144"/>
      <c r="I45" s="101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96"/>
      <c r="E46" s="396"/>
      <c r="F46" s="397"/>
      <c r="G46" s="397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19">
      <selection activeCell="B21" sqref="B2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7.00390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33" width="9.00390625" style="32" hidden="1" customWidth="1"/>
    <col min="34" max="34" width="0" style="32" hidden="1" customWidth="1"/>
    <col min="35" max="16384" width="9.00390625" style="32" customWidth="1"/>
  </cols>
  <sheetData>
    <row r="1" spans="2:28" s="2" customFormat="1" ht="38.25">
      <c r="B1" s="391" t="s">
        <v>179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1"/>
      <c r="AB1" s="3"/>
    </row>
    <row r="2" spans="2:28" s="2" customFormat="1" ht="16.5" customHeight="1">
      <c r="B2" s="409"/>
      <c r="C2" s="410"/>
      <c r="D2" s="410"/>
      <c r="E2" s="410"/>
      <c r="F2" s="410"/>
      <c r="G2" s="41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5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40</v>
      </c>
      <c r="F4" s="15"/>
      <c r="G4" s="15" t="s">
        <v>3</v>
      </c>
      <c r="H4" s="83" t="s">
        <v>40</v>
      </c>
      <c r="I4" s="15"/>
      <c r="J4" s="15" t="s">
        <v>4</v>
      </c>
      <c r="K4" s="83" t="s">
        <v>40</v>
      </c>
      <c r="L4" s="16"/>
      <c r="M4" s="15" t="s">
        <v>4</v>
      </c>
      <c r="N4" s="83" t="s">
        <v>40</v>
      </c>
      <c r="O4" s="15"/>
      <c r="P4" s="15" t="s">
        <v>4</v>
      </c>
      <c r="Q4" s="83" t="s">
        <v>40</v>
      </c>
      <c r="R4" s="15"/>
      <c r="S4" s="17" t="s">
        <v>5</v>
      </c>
      <c r="T4" s="83" t="s">
        <v>40</v>
      </c>
      <c r="U4" s="15"/>
      <c r="V4" s="157" t="s">
        <v>51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10</v>
      </c>
      <c r="C5" s="405"/>
      <c r="D5" s="24">
        <f>'108年1月菜單'!A35</f>
        <v>0</v>
      </c>
      <c r="E5" s="24" t="s">
        <v>79</v>
      </c>
      <c r="F5" s="25" t="s">
        <v>16</v>
      </c>
      <c r="G5" s="24">
        <f>'108年1月菜單'!A36</f>
        <v>0</v>
      </c>
      <c r="H5" s="24" t="s">
        <v>107</v>
      </c>
      <c r="I5" s="25" t="s">
        <v>16</v>
      </c>
      <c r="J5" s="24">
        <f>'108年1月菜單'!A37</f>
        <v>0</v>
      </c>
      <c r="K5" s="24" t="s">
        <v>108</v>
      </c>
      <c r="L5" s="25" t="s">
        <v>16</v>
      </c>
      <c r="M5" s="24">
        <f>'108年1月菜單'!A38</f>
        <v>0</v>
      </c>
      <c r="N5" s="24" t="s">
        <v>80</v>
      </c>
      <c r="O5" s="25" t="s">
        <v>16</v>
      </c>
      <c r="P5" s="24">
        <f>'108年1月菜單'!A39</f>
        <v>0</v>
      </c>
      <c r="Q5" s="24" t="s">
        <v>45</v>
      </c>
      <c r="R5" s="25" t="s">
        <v>16</v>
      </c>
      <c r="S5" s="24">
        <f>'108年1月菜單'!A40</f>
        <v>0</v>
      </c>
      <c r="T5" s="24" t="s">
        <v>17</v>
      </c>
      <c r="U5" s="25" t="s">
        <v>16</v>
      </c>
      <c r="V5" s="400"/>
      <c r="W5" s="170" t="s">
        <v>7</v>
      </c>
      <c r="X5" s="96" t="s">
        <v>18</v>
      </c>
      <c r="Y5" s="179">
        <f>AB6</f>
        <v>6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405"/>
      <c r="D6" s="31" t="s">
        <v>91</v>
      </c>
      <c r="E6" s="28"/>
      <c r="F6" s="29">
        <v>110</v>
      </c>
      <c r="G6" s="30" t="s">
        <v>167</v>
      </c>
      <c r="H6" s="30"/>
      <c r="I6" s="30">
        <v>60</v>
      </c>
      <c r="J6" s="30" t="s">
        <v>109</v>
      </c>
      <c r="K6" s="30"/>
      <c r="L6" s="30">
        <v>40</v>
      </c>
      <c r="M6" s="31" t="s">
        <v>110</v>
      </c>
      <c r="N6" s="29"/>
      <c r="O6" s="30">
        <v>30</v>
      </c>
      <c r="P6" s="29" t="s">
        <v>92</v>
      </c>
      <c r="Q6" s="194"/>
      <c r="R6" s="30">
        <v>110</v>
      </c>
      <c r="S6" s="28" t="s">
        <v>149</v>
      </c>
      <c r="T6" s="29"/>
      <c r="U6" s="29">
        <v>20</v>
      </c>
      <c r="V6" s="401"/>
      <c r="W6" s="172">
        <f>AE11</f>
        <v>100</v>
      </c>
      <c r="X6" s="99" t="s">
        <v>23</v>
      </c>
      <c r="Y6" s="179">
        <f>AB7</f>
        <v>2.3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22</v>
      </c>
      <c r="C7" s="405"/>
      <c r="D7" s="28"/>
      <c r="E7" s="28"/>
      <c r="F7" s="28"/>
      <c r="G7" s="30" t="s">
        <v>105</v>
      </c>
      <c r="H7" s="30"/>
      <c r="I7" s="30">
        <v>20</v>
      </c>
      <c r="J7" s="30"/>
      <c r="K7" s="30"/>
      <c r="L7" s="30"/>
      <c r="M7" s="221" t="s">
        <v>111</v>
      </c>
      <c r="N7" s="215"/>
      <c r="O7" s="215">
        <v>15</v>
      </c>
      <c r="P7" s="29"/>
      <c r="Q7" s="29"/>
      <c r="R7" s="29"/>
      <c r="S7" s="28" t="s">
        <v>146</v>
      </c>
      <c r="T7" s="29"/>
      <c r="U7" s="29">
        <v>10</v>
      </c>
      <c r="V7" s="401"/>
      <c r="W7" s="174" t="s">
        <v>9</v>
      </c>
      <c r="X7" s="102" t="s">
        <v>25</v>
      </c>
      <c r="Y7" s="179">
        <f>AB8</f>
        <v>2</v>
      </c>
      <c r="Z7" s="2"/>
      <c r="AA7" s="33" t="s">
        <v>26</v>
      </c>
      <c r="AB7" s="3">
        <v>2.3</v>
      </c>
      <c r="AC7" s="34">
        <f>AB7*7</f>
        <v>16.099999999999998</v>
      </c>
      <c r="AD7" s="3">
        <f>AB7*5</f>
        <v>11.5</v>
      </c>
      <c r="AE7" s="3" t="s">
        <v>27</v>
      </c>
      <c r="AF7" s="35">
        <f>AC7*4+AD7*9</f>
        <v>167.89999999999998</v>
      </c>
    </row>
    <row r="8" spans="2:32" ht="27.75" customHeight="1">
      <c r="B8" s="27" t="s">
        <v>10</v>
      </c>
      <c r="C8" s="405"/>
      <c r="D8" s="28"/>
      <c r="E8" s="28"/>
      <c r="F8" s="28"/>
      <c r="G8" s="29" t="s">
        <v>140</v>
      </c>
      <c r="H8" s="30"/>
      <c r="I8" s="30">
        <v>10</v>
      </c>
      <c r="J8" s="30"/>
      <c r="K8" s="106"/>
      <c r="L8" s="30"/>
      <c r="M8" s="31" t="s">
        <v>112</v>
      </c>
      <c r="N8" s="211"/>
      <c r="O8" s="30">
        <v>10</v>
      </c>
      <c r="P8" s="29"/>
      <c r="Q8" s="36"/>
      <c r="R8" s="29"/>
      <c r="S8" s="28" t="s">
        <v>141</v>
      </c>
      <c r="T8" s="36"/>
      <c r="U8" s="29">
        <v>5</v>
      </c>
      <c r="V8" s="401"/>
      <c r="W8" s="172">
        <f>AD11</f>
        <v>24</v>
      </c>
      <c r="X8" s="102" t="s">
        <v>29</v>
      </c>
      <c r="Y8" s="179">
        <f>AB9</f>
        <v>2.5</v>
      </c>
      <c r="Z8" s="12"/>
      <c r="AA8" s="2" t="s">
        <v>30</v>
      </c>
      <c r="AB8" s="3">
        <v>2</v>
      </c>
      <c r="AC8" s="3">
        <f>AB8*1</f>
        <v>2</v>
      </c>
      <c r="AD8" s="3" t="s">
        <v>27</v>
      </c>
      <c r="AE8" s="3">
        <f>AB8*5</f>
        <v>10</v>
      </c>
      <c r="AF8" s="3">
        <f>AC8*4+AE8*4</f>
        <v>48</v>
      </c>
    </row>
    <row r="9" spans="2:32" ht="27.75" customHeight="1">
      <c r="B9" s="408" t="s">
        <v>36</v>
      </c>
      <c r="C9" s="405"/>
      <c r="D9" s="28"/>
      <c r="E9" s="28"/>
      <c r="F9" s="28"/>
      <c r="G9" s="30" t="s">
        <v>152</v>
      </c>
      <c r="H9" s="106"/>
      <c r="I9" s="30">
        <v>1</v>
      </c>
      <c r="J9" s="30"/>
      <c r="K9" s="106"/>
      <c r="L9" s="29"/>
      <c r="M9" s="31" t="s">
        <v>132</v>
      </c>
      <c r="N9" s="36"/>
      <c r="O9" s="30">
        <v>15</v>
      </c>
      <c r="P9" s="31"/>
      <c r="Q9" s="29"/>
      <c r="R9" s="30"/>
      <c r="S9" s="28"/>
      <c r="T9" s="36"/>
      <c r="U9" s="29"/>
      <c r="V9" s="401"/>
      <c r="W9" s="174" t="s">
        <v>11</v>
      </c>
      <c r="X9" s="102" t="s">
        <v>32</v>
      </c>
      <c r="Y9" s="179">
        <f>AB10</f>
        <v>0</v>
      </c>
      <c r="Z9" s="2"/>
      <c r="AA9" s="2" t="s">
        <v>33</v>
      </c>
      <c r="AB9" s="79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408"/>
      <c r="C10" s="405"/>
      <c r="D10" s="28"/>
      <c r="E10" s="28"/>
      <c r="F10" s="28"/>
      <c r="G10" s="30"/>
      <c r="H10" s="106"/>
      <c r="I10" s="30"/>
      <c r="J10" s="30"/>
      <c r="K10" s="106"/>
      <c r="L10" s="29"/>
      <c r="M10" s="31" t="s">
        <v>113</v>
      </c>
      <c r="N10" s="36"/>
      <c r="O10" s="30" t="s">
        <v>114</v>
      </c>
      <c r="P10" s="29"/>
      <c r="Q10" s="36"/>
      <c r="R10" s="29"/>
      <c r="S10" s="28"/>
      <c r="T10" s="36"/>
      <c r="U10" s="29"/>
      <c r="V10" s="401"/>
      <c r="W10" s="172">
        <f>AC11</f>
        <v>30.099999999999998</v>
      </c>
      <c r="X10" s="154" t="s">
        <v>41</v>
      </c>
      <c r="Y10" s="179">
        <v>0.25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35</v>
      </c>
      <c r="C11" s="38"/>
      <c r="D11" s="28"/>
      <c r="E11" s="36"/>
      <c r="F11" s="28"/>
      <c r="G11" s="30"/>
      <c r="H11" s="106"/>
      <c r="I11" s="30"/>
      <c r="J11" s="30"/>
      <c r="K11" s="106"/>
      <c r="L11" s="29"/>
      <c r="M11" s="31" t="s">
        <v>133</v>
      </c>
      <c r="N11" s="29"/>
      <c r="O11" s="30" t="s">
        <v>134</v>
      </c>
      <c r="P11" s="29"/>
      <c r="Q11" s="36"/>
      <c r="R11" s="29"/>
      <c r="S11" s="29"/>
      <c r="T11" s="36"/>
      <c r="U11" s="29"/>
      <c r="V11" s="401"/>
      <c r="W11" s="174" t="s">
        <v>12</v>
      </c>
      <c r="X11" s="110"/>
      <c r="Y11" s="180"/>
      <c r="Z11" s="2"/>
      <c r="AC11" s="2">
        <f>SUM(AC6:AC10)</f>
        <v>30.099999999999998</v>
      </c>
      <c r="AD11" s="2">
        <f>SUM(AD6:AD10)</f>
        <v>24</v>
      </c>
      <c r="AE11" s="2">
        <f>SUM(AE6:AE10)</f>
        <v>100</v>
      </c>
      <c r="AF11" s="2">
        <f>AC11*4+AD11*9+AE11*4</f>
        <v>736.4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206"/>
      <c r="N12" s="36"/>
      <c r="O12" s="30"/>
      <c r="P12" s="29"/>
      <c r="Q12" s="36"/>
      <c r="R12" s="29"/>
      <c r="S12" s="29"/>
      <c r="T12" s="36"/>
      <c r="U12" s="29"/>
      <c r="V12" s="402"/>
      <c r="W12" s="172">
        <f>(W6*4)+(W8*9)+(W10*4)</f>
        <v>736.4</v>
      </c>
      <c r="X12" s="117"/>
      <c r="Y12" s="180"/>
      <c r="Z12" s="12"/>
      <c r="AC12" s="41">
        <f>AC11*4/AF11</f>
        <v>0.16349809885931557</v>
      </c>
      <c r="AD12" s="41">
        <f>AD11*9/AF11</f>
        <v>0.2933188484519283</v>
      </c>
      <c r="AE12" s="41">
        <f>AE11*4/AF11</f>
        <v>0.5431830526887561</v>
      </c>
    </row>
    <row r="13" spans="2:32" s="26" customFormat="1" ht="42">
      <c r="B13" s="94">
        <v>10</v>
      </c>
      <c r="C13" s="405"/>
      <c r="D13" s="24">
        <f>'108年1月菜單'!E35</f>
        <v>0</v>
      </c>
      <c r="E13" s="24" t="s">
        <v>79</v>
      </c>
      <c r="F13" s="25" t="s">
        <v>16</v>
      </c>
      <c r="G13" s="24">
        <f>'108年1月菜單'!E36</f>
        <v>0</v>
      </c>
      <c r="H13" s="24" t="s">
        <v>116</v>
      </c>
      <c r="I13" s="25" t="s">
        <v>16</v>
      </c>
      <c r="J13" s="24">
        <f>'108年1月菜單'!E37</f>
        <v>0</v>
      </c>
      <c r="K13" s="24" t="s">
        <v>107</v>
      </c>
      <c r="L13" s="25" t="s">
        <v>16</v>
      </c>
      <c r="M13" s="24">
        <f>'108年1月菜單'!E38</f>
        <v>0</v>
      </c>
      <c r="N13" s="24" t="s">
        <v>96</v>
      </c>
      <c r="O13" s="25" t="s">
        <v>16</v>
      </c>
      <c r="P13" s="24">
        <f>'108年1月菜單'!E39</f>
        <v>0</v>
      </c>
      <c r="Q13" s="24" t="s">
        <v>45</v>
      </c>
      <c r="R13" s="25" t="s">
        <v>16</v>
      </c>
      <c r="S13" s="24">
        <f>'108年1月菜單'!E40</f>
        <v>0</v>
      </c>
      <c r="T13" s="24" t="s">
        <v>17</v>
      </c>
      <c r="U13" s="25" t="s">
        <v>16</v>
      </c>
      <c r="V13" s="400"/>
      <c r="W13" s="170" t="s">
        <v>7</v>
      </c>
      <c r="X13" s="96" t="s">
        <v>81</v>
      </c>
      <c r="Y13" s="179">
        <f>AB14</f>
        <v>6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405"/>
      <c r="D14" s="30" t="s">
        <v>78</v>
      </c>
      <c r="E14" s="30"/>
      <c r="F14" s="30">
        <v>35</v>
      </c>
      <c r="G14" s="30" t="s">
        <v>115</v>
      </c>
      <c r="H14" s="31"/>
      <c r="I14" s="30">
        <v>60</v>
      </c>
      <c r="J14" s="31" t="s">
        <v>163</v>
      </c>
      <c r="K14" s="212"/>
      <c r="L14" s="30">
        <v>10</v>
      </c>
      <c r="M14" s="29" t="s">
        <v>153</v>
      </c>
      <c r="N14" s="184"/>
      <c r="O14" s="184">
        <v>15</v>
      </c>
      <c r="P14" s="29" t="s">
        <v>92</v>
      </c>
      <c r="Q14" s="194"/>
      <c r="R14" s="30">
        <v>120</v>
      </c>
      <c r="S14" s="28" t="s">
        <v>192</v>
      </c>
      <c r="T14" s="30"/>
      <c r="U14" s="29">
        <v>1</v>
      </c>
      <c r="V14" s="401"/>
      <c r="W14" s="172">
        <f>AE19</f>
        <v>100</v>
      </c>
      <c r="X14" s="99" t="s">
        <v>82</v>
      </c>
      <c r="Y14" s="180">
        <f>AB15</f>
        <v>2.8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23</v>
      </c>
      <c r="C15" s="405"/>
      <c r="D15" s="30" t="s">
        <v>77</v>
      </c>
      <c r="E15" s="30"/>
      <c r="F15" s="30">
        <v>85</v>
      </c>
      <c r="G15" s="30"/>
      <c r="H15" s="31"/>
      <c r="I15" s="30"/>
      <c r="J15" s="30" t="s">
        <v>102</v>
      </c>
      <c r="K15" s="30"/>
      <c r="L15" s="30">
        <v>20</v>
      </c>
      <c r="M15" s="29" t="s">
        <v>176</v>
      </c>
      <c r="N15" s="184" t="s">
        <v>164</v>
      </c>
      <c r="O15" s="29">
        <v>30</v>
      </c>
      <c r="P15" s="29"/>
      <c r="Q15" s="29"/>
      <c r="R15" s="29"/>
      <c r="S15" s="28" t="s">
        <v>183</v>
      </c>
      <c r="T15" s="29"/>
      <c r="U15" s="29">
        <v>5</v>
      </c>
      <c r="V15" s="401"/>
      <c r="W15" s="174" t="s">
        <v>9</v>
      </c>
      <c r="X15" s="102" t="s">
        <v>83</v>
      </c>
      <c r="Y15" s="180">
        <f>AB16</f>
        <v>2</v>
      </c>
      <c r="Z15" s="2"/>
      <c r="AA15" s="33" t="s">
        <v>26</v>
      </c>
      <c r="AB15" s="3">
        <v>2.8</v>
      </c>
      <c r="AC15" s="34">
        <f>AB15*7</f>
        <v>19.599999999999998</v>
      </c>
      <c r="AD15" s="3">
        <f>AB15*5</f>
        <v>14</v>
      </c>
      <c r="AE15" s="3" t="s">
        <v>27</v>
      </c>
      <c r="AF15" s="35">
        <f>AC15*4+AD15*9</f>
        <v>204.39999999999998</v>
      </c>
    </row>
    <row r="16" spans="2:32" ht="27.75" customHeight="1">
      <c r="B16" s="27" t="s">
        <v>10</v>
      </c>
      <c r="C16" s="405"/>
      <c r="D16" s="36"/>
      <c r="E16" s="36"/>
      <c r="F16" s="29"/>
      <c r="G16" s="30"/>
      <c r="H16" s="106"/>
      <c r="I16" s="30"/>
      <c r="J16" s="30" t="s">
        <v>117</v>
      </c>
      <c r="K16" s="30"/>
      <c r="L16" s="30">
        <v>30</v>
      </c>
      <c r="M16" s="31" t="s">
        <v>93</v>
      </c>
      <c r="N16" s="30"/>
      <c r="O16" s="30">
        <v>20</v>
      </c>
      <c r="P16" s="29"/>
      <c r="Q16" s="36"/>
      <c r="R16" s="29"/>
      <c r="S16" s="28"/>
      <c r="T16" s="36"/>
      <c r="U16" s="29"/>
      <c r="V16" s="401"/>
      <c r="W16" s="172">
        <v>23</v>
      </c>
      <c r="X16" s="102" t="s">
        <v>84</v>
      </c>
      <c r="Y16" s="180">
        <f>AB17</f>
        <v>2.5</v>
      </c>
      <c r="Z16" s="12"/>
      <c r="AA16" s="2" t="s">
        <v>30</v>
      </c>
      <c r="AB16" s="3">
        <v>2</v>
      </c>
      <c r="AC16" s="3">
        <f>AB16*1</f>
        <v>2</v>
      </c>
      <c r="AD16" s="3" t="s">
        <v>27</v>
      </c>
      <c r="AE16" s="3">
        <f>AB16*5</f>
        <v>10</v>
      </c>
      <c r="AF16" s="3">
        <f>AC16*4+AE16*4</f>
        <v>48</v>
      </c>
    </row>
    <row r="17" spans="2:32" ht="27.75" customHeight="1">
      <c r="B17" s="408" t="s">
        <v>37</v>
      </c>
      <c r="C17" s="405"/>
      <c r="D17" s="36"/>
      <c r="E17" s="36"/>
      <c r="F17" s="29"/>
      <c r="G17" s="29"/>
      <c r="H17" s="36"/>
      <c r="I17" s="29"/>
      <c r="J17" s="30" t="s">
        <v>130</v>
      </c>
      <c r="K17" s="30"/>
      <c r="L17" s="28">
        <v>10</v>
      </c>
      <c r="M17" s="31" t="s">
        <v>154</v>
      </c>
      <c r="N17" s="30"/>
      <c r="O17" s="30" t="s">
        <v>157</v>
      </c>
      <c r="P17" s="29"/>
      <c r="Q17" s="36"/>
      <c r="R17" s="29"/>
      <c r="S17" s="28"/>
      <c r="T17" s="212"/>
      <c r="U17" s="29"/>
      <c r="V17" s="401"/>
      <c r="W17" s="174" t="s">
        <v>11</v>
      </c>
      <c r="X17" s="102" t="s">
        <v>85</v>
      </c>
      <c r="Y17" s="180">
        <f>AB18</f>
        <v>0</v>
      </c>
      <c r="Z17" s="2"/>
      <c r="AA17" s="2" t="s">
        <v>33</v>
      </c>
      <c r="AB17" s="79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408"/>
      <c r="C18" s="405"/>
      <c r="D18" s="36"/>
      <c r="E18" s="36"/>
      <c r="F18" s="29"/>
      <c r="G18" s="29"/>
      <c r="H18" s="36"/>
      <c r="I18" s="29"/>
      <c r="J18" s="208"/>
      <c r="K18" s="36"/>
      <c r="L18" s="29"/>
      <c r="M18" s="31"/>
      <c r="N18" s="30"/>
      <c r="O18" s="30"/>
      <c r="P18" s="29"/>
      <c r="Q18" s="36"/>
      <c r="R18" s="29"/>
      <c r="S18" s="28"/>
      <c r="T18" s="36"/>
      <c r="U18" s="29"/>
      <c r="V18" s="401"/>
      <c r="W18" s="172">
        <f>AC19</f>
        <v>33.599999999999994</v>
      </c>
      <c r="X18" s="154" t="s">
        <v>86</v>
      </c>
      <c r="Y18" s="180">
        <v>0</v>
      </c>
      <c r="Z18" s="12"/>
      <c r="AA18" s="2" t="s">
        <v>34</v>
      </c>
      <c r="AB18" s="3">
        <v>0</v>
      </c>
      <c r="AE18" s="2">
        <f>AB18*15</f>
        <v>0</v>
      </c>
    </row>
    <row r="19" spans="2:32" ht="27.75" customHeight="1">
      <c r="B19" s="37" t="s">
        <v>35</v>
      </c>
      <c r="C19" s="38"/>
      <c r="D19" s="36"/>
      <c r="E19" s="36"/>
      <c r="F19" s="29"/>
      <c r="G19" s="29"/>
      <c r="H19" s="36"/>
      <c r="I19" s="29"/>
      <c r="J19" s="208"/>
      <c r="K19" s="30"/>
      <c r="L19" s="29"/>
      <c r="M19" s="231"/>
      <c r="N19" s="36"/>
      <c r="O19" s="30"/>
      <c r="P19" s="29"/>
      <c r="Q19" s="36"/>
      <c r="R19" s="29"/>
      <c r="S19" s="29"/>
      <c r="T19" s="36"/>
      <c r="U19" s="29"/>
      <c r="V19" s="401"/>
      <c r="W19" s="174" t="s">
        <v>12</v>
      </c>
      <c r="X19" s="110"/>
      <c r="Y19" s="180"/>
      <c r="Z19" s="2"/>
      <c r="AC19" s="2">
        <f>SUM(AC14:AC18)</f>
        <v>33.599999999999994</v>
      </c>
      <c r="AD19" s="2">
        <f>SUM(AD14:AD18)</f>
        <v>26.5</v>
      </c>
      <c r="AE19" s="2">
        <f>SUM(AE14:AE18)</f>
        <v>100</v>
      </c>
      <c r="AF19" s="2">
        <f>AC19*4+AD19*9+AE19*4</f>
        <v>772.9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31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402"/>
      <c r="W20" s="172">
        <f>AF19</f>
        <v>772.9</v>
      </c>
      <c r="X20" s="117"/>
      <c r="Y20" s="182"/>
      <c r="Z20" s="12"/>
      <c r="AC20" s="41">
        <f>AC19*4/AF19</f>
        <v>0.17389054211411564</v>
      </c>
      <c r="AD20" s="41">
        <f>AD19*9/AF19</f>
        <v>0.30857808254625435</v>
      </c>
      <c r="AE20" s="41">
        <f>AE19*4/AF19</f>
        <v>0.51753137533963</v>
      </c>
    </row>
    <row r="21" spans="2:32" s="26" customFormat="1" ht="42">
      <c r="B21" s="94">
        <v>10</v>
      </c>
      <c r="C21" s="405"/>
      <c r="D21" s="24">
        <f>'108年1月菜單'!I35</f>
        <v>0</v>
      </c>
      <c r="E21" s="24" t="s">
        <v>190</v>
      </c>
      <c r="F21" s="25" t="s">
        <v>16</v>
      </c>
      <c r="G21" s="24">
        <f>'108年1月菜單'!I36</f>
        <v>0</v>
      </c>
      <c r="H21" s="24" t="s">
        <v>118</v>
      </c>
      <c r="I21" s="25" t="s">
        <v>16</v>
      </c>
      <c r="J21" s="24">
        <f>'108年1月菜單'!I37</f>
        <v>0</v>
      </c>
      <c r="K21" s="24" t="s">
        <v>188</v>
      </c>
      <c r="L21" s="25" t="s">
        <v>16</v>
      </c>
      <c r="M21" s="24">
        <f>'108年1月菜單'!I38</f>
        <v>0</v>
      </c>
      <c r="N21" s="24" t="s">
        <v>159</v>
      </c>
      <c r="O21" s="25" t="s">
        <v>16</v>
      </c>
      <c r="P21" s="24">
        <f>'108年1月菜單'!I39</f>
        <v>0</v>
      </c>
      <c r="Q21" s="24" t="s">
        <v>45</v>
      </c>
      <c r="R21" s="25" t="s">
        <v>16</v>
      </c>
      <c r="S21" s="193">
        <f>'108年1月菜單'!I40</f>
        <v>0</v>
      </c>
      <c r="T21" s="24" t="s">
        <v>17</v>
      </c>
      <c r="U21" s="25" t="s">
        <v>16</v>
      </c>
      <c r="V21" s="388"/>
      <c r="W21" s="170" t="s">
        <v>162</v>
      </c>
      <c r="X21" s="96" t="s">
        <v>18</v>
      </c>
      <c r="Y21" s="135">
        <f>AB22</f>
        <v>6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5" customFormat="1" ht="27.75" customHeight="1">
      <c r="B22" s="43" t="s">
        <v>8</v>
      </c>
      <c r="C22" s="405"/>
      <c r="D22" s="31" t="s">
        <v>193</v>
      </c>
      <c r="E22" s="28"/>
      <c r="F22" s="29">
        <v>135</v>
      </c>
      <c r="G22" s="30" t="s">
        <v>135</v>
      </c>
      <c r="H22" s="31"/>
      <c r="I22" s="30">
        <v>60</v>
      </c>
      <c r="J22" s="29" t="s">
        <v>186</v>
      </c>
      <c r="K22" s="29" t="s">
        <v>187</v>
      </c>
      <c r="L22" s="215">
        <v>30</v>
      </c>
      <c r="M22" s="30" t="s">
        <v>174</v>
      </c>
      <c r="N22" s="30"/>
      <c r="O22" s="30">
        <v>50</v>
      </c>
      <c r="P22" s="29" t="s">
        <v>92</v>
      </c>
      <c r="Q22" s="194"/>
      <c r="R22" s="30">
        <v>130</v>
      </c>
      <c r="S22" s="29" t="s">
        <v>119</v>
      </c>
      <c r="T22" s="29"/>
      <c r="U22" s="29">
        <v>15</v>
      </c>
      <c r="V22" s="389"/>
      <c r="W22" s="172">
        <f>AE27</f>
        <v>100.5</v>
      </c>
      <c r="X22" s="99" t="s">
        <v>23</v>
      </c>
      <c r="Y22" s="136">
        <v>2</v>
      </c>
      <c r="Z22" s="44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>
        <v>24</v>
      </c>
      <c r="C23" s="405"/>
      <c r="D23" s="29" t="s">
        <v>185</v>
      </c>
      <c r="E23" s="29"/>
      <c r="F23" s="29">
        <v>10</v>
      </c>
      <c r="G23" s="30" t="s">
        <v>131</v>
      </c>
      <c r="H23" s="31"/>
      <c r="I23" s="30">
        <v>1</v>
      </c>
      <c r="J23" s="215"/>
      <c r="K23" s="215"/>
      <c r="L23" s="215"/>
      <c r="M23" s="30" t="s">
        <v>175</v>
      </c>
      <c r="N23" s="30" t="s">
        <v>143</v>
      </c>
      <c r="O23" s="30">
        <v>30</v>
      </c>
      <c r="P23" s="29"/>
      <c r="Q23" s="29"/>
      <c r="R23" s="29"/>
      <c r="S23" s="29" t="s">
        <v>111</v>
      </c>
      <c r="T23" s="29"/>
      <c r="U23" s="29">
        <v>20</v>
      </c>
      <c r="V23" s="389"/>
      <c r="W23" s="174" t="s">
        <v>9</v>
      </c>
      <c r="X23" s="102" t="s">
        <v>25</v>
      </c>
      <c r="Y23" s="136">
        <f>AB24</f>
        <v>2.1</v>
      </c>
      <c r="Z23" s="46"/>
      <c r="AA23" s="33" t="s">
        <v>26</v>
      </c>
      <c r="AB23" s="3">
        <v>2</v>
      </c>
      <c r="AC23" s="34">
        <f>AB23*7</f>
        <v>14</v>
      </c>
      <c r="AD23" s="3">
        <f>AB23*5</f>
        <v>10</v>
      </c>
      <c r="AE23" s="3" t="s">
        <v>27</v>
      </c>
      <c r="AF23" s="35">
        <f>AC23*4+AD23*9</f>
        <v>146</v>
      </c>
    </row>
    <row r="24" spans="2:32" s="45" customFormat="1" ht="27.75" customHeight="1">
      <c r="B24" s="43" t="s">
        <v>10</v>
      </c>
      <c r="C24" s="405"/>
      <c r="D24" s="29" t="s">
        <v>194</v>
      </c>
      <c r="E24" s="36"/>
      <c r="F24" s="29">
        <v>20</v>
      </c>
      <c r="G24" s="30"/>
      <c r="H24" s="31"/>
      <c r="I24" s="30"/>
      <c r="J24" s="215"/>
      <c r="K24" s="215"/>
      <c r="L24" s="215"/>
      <c r="M24" s="30"/>
      <c r="N24" s="225"/>
      <c r="O24" s="30"/>
      <c r="P24" s="29"/>
      <c r="Q24" s="36"/>
      <c r="R24" s="29"/>
      <c r="S24" s="28"/>
      <c r="T24" s="36"/>
      <c r="U24" s="29"/>
      <c r="V24" s="389"/>
      <c r="W24" s="172">
        <f>AD27</f>
        <v>25</v>
      </c>
      <c r="X24" s="102" t="s">
        <v>29</v>
      </c>
      <c r="Y24" s="136">
        <f>AB25</f>
        <v>3</v>
      </c>
      <c r="Z24" s="44"/>
      <c r="AA24" s="2" t="s">
        <v>30</v>
      </c>
      <c r="AB24" s="3">
        <v>2.1</v>
      </c>
      <c r="AC24" s="3">
        <f>AB24*1</f>
        <v>2.1</v>
      </c>
      <c r="AD24" s="3" t="s">
        <v>27</v>
      </c>
      <c r="AE24" s="3">
        <f>AB24*5</f>
        <v>10.5</v>
      </c>
      <c r="AF24" s="3">
        <f>AC24*4+AE24*4</f>
        <v>50.4</v>
      </c>
    </row>
    <row r="25" spans="2:32" s="45" customFormat="1" ht="27.75" customHeight="1">
      <c r="B25" s="407" t="s">
        <v>38</v>
      </c>
      <c r="C25" s="405"/>
      <c r="D25" s="29" t="s">
        <v>195</v>
      </c>
      <c r="E25" s="212"/>
      <c r="F25" s="29">
        <v>10</v>
      </c>
      <c r="G25" s="29"/>
      <c r="H25" s="28"/>
      <c r="I25" s="29"/>
      <c r="J25" s="30"/>
      <c r="K25" s="106"/>
      <c r="L25" s="30"/>
      <c r="M25" s="30"/>
      <c r="N25" s="106"/>
      <c r="O25" s="30"/>
      <c r="P25" s="29"/>
      <c r="Q25" s="36"/>
      <c r="R25" s="29"/>
      <c r="S25" s="29"/>
      <c r="T25" s="36"/>
      <c r="U25" s="29"/>
      <c r="V25" s="389"/>
      <c r="W25" s="174" t="s">
        <v>11</v>
      </c>
      <c r="X25" s="102" t="s">
        <v>32</v>
      </c>
      <c r="Y25" s="136">
        <f>AB26</f>
        <v>0</v>
      </c>
      <c r="Z25" s="46"/>
      <c r="AA25" s="2" t="s">
        <v>33</v>
      </c>
      <c r="AB25" s="3">
        <v>3</v>
      </c>
      <c r="AC25" s="3"/>
      <c r="AD25" s="3">
        <f>AB25*5</f>
        <v>15</v>
      </c>
      <c r="AE25" s="3" t="s">
        <v>27</v>
      </c>
      <c r="AF25" s="3">
        <f>AD25*9</f>
        <v>135</v>
      </c>
    </row>
    <row r="26" spans="2:32" s="45" customFormat="1" ht="27.75" customHeight="1">
      <c r="B26" s="407"/>
      <c r="C26" s="405"/>
      <c r="D26" s="29"/>
      <c r="E26" s="36"/>
      <c r="F26" s="29"/>
      <c r="G26" s="47"/>
      <c r="H26" s="36"/>
      <c r="I26" s="166"/>
      <c r="J26" s="214"/>
      <c r="K26" s="106"/>
      <c r="L26" s="30"/>
      <c r="M26" s="30"/>
      <c r="N26" s="106"/>
      <c r="O26" s="30"/>
      <c r="P26" s="29"/>
      <c r="Q26" s="36"/>
      <c r="R26" s="29"/>
      <c r="S26" s="29"/>
      <c r="T26" s="36"/>
      <c r="U26" s="29"/>
      <c r="V26" s="389"/>
      <c r="W26" s="172">
        <f>AC27</f>
        <v>28.1</v>
      </c>
      <c r="X26" s="154" t="s">
        <v>41</v>
      </c>
      <c r="Y26" s="136">
        <v>0</v>
      </c>
      <c r="Z26" s="44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35</v>
      </c>
      <c r="C27" s="48"/>
      <c r="D27" s="29"/>
      <c r="E27" s="36"/>
      <c r="F27" s="29"/>
      <c r="G27" s="29"/>
      <c r="H27" s="36"/>
      <c r="I27" s="166"/>
      <c r="J27" s="218"/>
      <c r="K27" s="167"/>
      <c r="L27" s="29"/>
      <c r="M27" s="218"/>
      <c r="N27" s="167"/>
      <c r="O27" s="29"/>
      <c r="P27" s="29"/>
      <c r="Q27" s="36"/>
      <c r="R27" s="29"/>
      <c r="S27" s="29"/>
      <c r="T27" s="36"/>
      <c r="U27" s="29"/>
      <c r="V27" s="389"/>
      <c r="W27" s="191" t="s">
        <v>12</v>
      </c>
      <c r="X27" s="110"/>
      <c r="Y27" s="136"/>
      <c r="Z27" s="46"/>
      <c r="AA27" s="2"/>
      <c r="AB27" s="3"/>
      <c r="AC27" s="2">
        <f>SUM(AC22:AC26)</f>
        <v>28.1</v>
      </c>
      <c r="AD27" s="2">
        <f>SUM(AD22:AD26)</f>
        <v>25</v>
      </c>
      <c r="AE27" s="2">
        <f>SUM(AE22:AE26)</f>
        <v>100.5</v>
      </c>
      <c r="AF27" s="2">
        <f>AC27*4+AD27*9+AE27*4</f>
        <v>739.4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166"/>
      <c r="J28" s="220"/>
      <c r="K28" s="167"/>
      <c r="L28" s="29"/>
      <c r="M28" s="220"/>
      <c r="N28" s="167"/>
      <c r="O28" s="29"/>
      <c r="P28" s="29"/>
      <c r="Q28" s="36"/>
      <c r="R28" s="29"/>
      <c r="S28" s="29"/>
      <c r="T28" s="36"/>
      <c r="U28" s="29"/>
      <c r="V28" s="390"/>
      <c r="W28" s="192">
        <f>(W22*4)+(W24*9)+(W26*4)</f>
        <v>739.4</v>
      </c>
      <c r="X28" s="107"/>
      <c r="Y28" s="136"/>
      <c r="Z28" s="44"/>
      <c r="AA28" s="46"/>
      <c r="AB28" s="51"/>
      <c r="AC28" s="41">
        <f>AC27*4/AF27</f>
        <v>0.15201514741682445</v>
      </c>
      <c r="AD28" s="41">
        <f>AD27*9/AF27</f>
        <v>0.30430078441979985</v>
      </c>
      <c r="AE28" s="41">
        <f>AE27*4/AF27</f>
        <v>0.5436840681633758</v>
      </c>
      <c r="AF28" s="46"/>
    </row>
    <row r="29" spans="2:32" s="26" customFormat="1" ht="42">
      <c r="B29" s="94">
        <v>10</v>
      </c>
      <c r="C29" s="405"/>
      <c r="D29" s="24">
        <f>'108年1月菜單'!M35</f>
        <v>0</v>
      </c>
      <c r="E29" s="24" t="s">
        <v>15</v>
      </c>
      <c r="F29" s="25" t="s">
        <v>16</v>
      </c>
      <c r="G29" s="24">
        <f>'108年1月菜單'!M36</f>
        <v>0</v>
      </c>
      <c r="H29" s="24" t="s">
        <v>139</v>
      </c>
      <c r="I29" s="25" t="s">
        <v>16</v>
      </c>
      <c r="J29" s="168">
        <f>'108年1月菜單'!M37</f>
        <v>0</v>
      </c>
      <c r="K29" s="24" t="s">
        <v>80</v>
      </c>
      <c r="L29" s="25" t="s">
        <v>16</v>
      </c>
      <c r="M29" s="24">
        <f>'108年1月菜單'!M38</f>
        <v>0</v>
      </c>
      <c r="N29" s="24" t="s">
        <v>188</v>
      </c>
      <c r="O29" s="25" t="s">
        <v>16</v>
      </c>
      <c r="P29" s="24">
        <f>'108年1月菜單'!M39</f>
        <v>0</v>
      </c>
      <c r="Q29" s="24" t="s">
        <v>62</v>
      </c>
      <c r="R29" s="25" t="s">
        <v>16</v>
      </c>
      <c r="S29" s="24">
        <f>'108年1月菜單'!M40</f>
        <v>0</v>
      </c>
      <c r="T29" s="24" t="s">
        <v>17</v>
      </c>
      <c r="U29" s="25" t="s">
        <v>16</v>
      </c>
      <c r="V29" s="400"/>
      <c r="W29" s="170" t="s">
        <v>7</v>
      </c>
      <c r="X29" s="96" t="s">
        <v>18</v>
      </c>
      <c r="Y29" s="135">
        <f>AB30</f>
        <v>6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405"/>
      <c r="D30" s="31" t="s">
        <v>94</v>
      </c>
      <c r="E30" s="31"/>
      <c r="F30" s="31">
        <v>40</v>
      </c>
      <c r="G30" s="31" t="s">
        <v>106</v>
      </c>
      <c r="H30" s="29"/>
      <c r="I30" s="29">
        <v>50</v>
      </c>
      <c r="J30" s="31" t="s">
        <v>120</v>
      </c>
      <c r="K30" s="226" t="s">
        <v>121</v>
      </c>
      <c r="L30" s="30">
        <v>50</v>
      </c>
      <c r="M30" s="30" t="s">
        <v>122</v>
      </c>
      <c r="N30" s="158"/>
      <c r="O30" s="30">
        <v>30</v>
      </c>
      <c r="P30" s="29" t="s">
        <v>92</v>
      </c>
      <c r="Q30" s="194"/>
      <c r="R30" s="30">
        <v>120</v>
      </c>
      <c r="S30" s="28" t="s">
        <v>177</v>
      </c>
      <c r="T30" s="158"/>
      <c r="U30" s="28">
        <v>20</v>
      </c>
      <c r="V30" s="401"/>
      <c r="W30" s="172">
        <f>AE35</f>
        <v>100</v>
      </c>
      <c r="X30" s="99" t="s">
        <v>23</v>
      </c>
      <c r="Y30" s="135">
        <f>AB31</f>
        <v>2.6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25</v>
      </c>
      <c r="C31" s="405"/>
      <c r="D31" s="31" t="s">
        <v>77</v>
      </c>
      <c r="E31" s="31"/>
      <c r="F31" s="31">
        <v>95</v>
      </c>
      <c r="G31" s="28"/>
      <c r="H31" s="29"/>
      <c r="I31" s="29"/>
      <c r="J31" s="30" t="s">
        <v>111</v>
      </c>
      <c r="K31" s="30"/>
      <c r="L31" s="30">
        <v>25</v>
      </c>
      <c r="M31" s="30" t="s">
        <v>123</v>
      </c>
      <c r="N31" s="158"/>
      <c r="O31" s="30">
        <v>10</v>
      </c>
      <c r="P31" s="30"/>
      <c r="Q31" s="106"/>
      <c r="R31" s="30"/>
      <c r="S31" s="28" t="s">
        <v>168</v>
      </c>
      <c r="T31" s="28"/>
      <c r="U31" s="28">
        <v>10</v>
      </c>
      <c r="V31" s="401"/>
      <c r="W31" s="174" t="s">
        <v>9</v>
      </c>
      <c r="X31" s="102" t="s">
        <v>25</v>
      </c>
      <c r="Y31" s="135">
        <f>AB32</f>
        <v>2</v>
      </c>
      <c r="Z31" s="2"/>
      <c r="AA31" s="33" t="s">
        <v>26</v>
      </c>
      <c r="AB31" s="3">
        <v>2.6</v>
      </c>
      <c r="AC31" s="34">
        <f>AB31*7</f>
        <v>18.2</v>
      </c>
      <c r="AD31" s="3">
        <f>AB31*5</f>
        <v>13</v>
      </c>
      <c r="AE31" s="3" t="s">
        <v>27</v>
      </c>
      <c r="AF31" s="35">
        <f>AC31*4+AD31*9</f>
        <v>189.8</v>
      </c>
    </row>
    <row r="32" spans="2:32" ht="27.75" customHeight="1">
      <c r="B32" s="27" t="s">
        <v>10</v>
      </c>
      <c r="C32" s="405"/>
      <c r="D32" s="36"/>
      <c r="E32" s="36"/>
      <c r="F32" s="29"/>
      <c r="G32" s="28"/>
      <c r="H32" s="36"/>
      <c r="I32" s="29"/>
      <c r="J32" s="30"/>
      <c r="K32" s="209"/>
      <c r="L32" s="30"/>
      <c r="M32" s="30" t="s">
        <v>93</v>
      </c>
      <c r="N32" s="36"/>
      <c r="O32" s="30">
        <v>20</v>
      </c>
      <c r="P32" s="30"/>
      <c r="Q32" s="106"/>
      <c r="R32" s="30"/>
      <c r="S32" s="28" t="s">
        <v>165</v>
      </c>
      <c r="T32" s="29"/>
      <c r="U32" s="29">
        <v>5</v>
      </c>
      <c r="V32" s="401"/>
      <c r="W32" s="172">
        <f>AD35</f>
        <v>28</v>
      </c>
      <c r="X32" s="102" t="s">
        <v>29</v>
      </c>
      <c r="Y32" s="135">
        <f>AB33</f>
        <v>3</v>
      </c>
      <c r="Z32" s="12"/>
      <c r="AA32" s="2" t="s">
        <v>30</v>
      </c>
      <c r="AB32" s="3">
        <v>2</v>
      </c>
      <c r="AC32" s="3">
        <f>AB32*1</f>
        <v>2</v>
      </c>
      <c r="AD32" s="3" t="s">
        <v>27</v>
      </c>
      <c r="AE32" s="3">
        <f>AB32*5</f>
        <v>10</v>
      </c>
      <c r="AF32" s="3">
        <f>AC32*4+AE32*4</f>
        <v>48</v>
      </c>
    </row>
    <row r="33" spans="2:32" ht="27.75" customHeight="1">
      <c r="B33" s="408" t="s">
        <v>39</v>
      </c>
      <c r="C33" s="405"/>
      <c r="D33" s="36"/>
      <c r="E33" s="36"/>
      <c r="F33" s="29"/>
      <c r="G33" s="28"/>
      <c r="H33" s="36"/>
      <c r="I33" s="29"/>
      <c r="J33" s="30"/>
      <c r="K33" s="209"/>
      <c r="L33" s="30"/>
      <c r="M33" s="30" t="s">
        <v>196</v>
      </c>
      <c r="N33" s="36"/>
      <c r="O33" s="30">
        <v>20</v>
      </c>
      <c r="P33" s="29"/>
      <c r="Q33" s="36"/>
      <c r="R33" s="29"/>
      <c r="S33" s="28" t="s">
        <v>169</v>
      </c>
      <c r="T33" s="29"/>
      <c r="U33" s="29" t="s">
        <v>178</v>
      </c>
      <c r="V33" s="401"/>
      <c r="W33" s="174" t="s">
        <v>11</v>
      </c>
      <c r="X33" s="102" t="s">
        <v>32</v>
      </c>
      <c r="Y33" s="135">
        <f>AB34</f>
        <v>0</v>
      </c>
      <c r="Z33" s="2"/>
      <c r="AA33" s="2" t="s">
        <v>33</v>
      </c>
      <c r="AB33" s="3">
        <v>3</v>
      </c>
      <c r="AC33" s="3"/>
      <c r="AD33" s="3">
        <f>AB33*5</f>
        <v>15</v>
      </c>
      <c r="AE33" s="3" t="s">
        <v>27</v>
      </c>
      <c r="AF33" s="3">
        <f>AD33*9</f>
        <v>135</v>
      </c>
    </row>
    <row r="34" spans="2:31" ht="27.75" customHeight="1">
      <c r="B34" s="408"/>
      <c r="C34" s="405"/>
      <c r="D34" s="36"/>
      <c r="E34" s="36"/>
      <c r="F34" s="29"/>
      <c r="G34" s="28"/>
      <c r="H34" s="36"/>
      <c r="I34" s="29"/>
      <c r="J34" s="208"/>
      <c r="K34" s="36"/>
      <c r="L34" s="28"/>
      <c r="M34" s="30" t="s">
        <v>197</v>
      </c>
      <c r="N34" s="36"/>
      <c r="O34" s="30">
        <v>10</v>
      </c>
      <c r="P34" s="29"/>
      <c r="Q34" s="36"/>
      <c r="R34" s="29"/>
      <c r="S34" s="28"/>
      <c r="T34" s="36"/>
      <c r="U34" s="29"/>
      <c r="V34" s="401"/>
      <c r="W34" s="172">
        <f>AC35</f>
        <v>32.2</v>
      </c>
      <c r="X34" s="154" t="s">
        <v>41</v>
      </c>
      <c r="Y34" s="135">
        <v>0.3</v>
      </c>
      <c r="Z34" s="12"/>
      <c r="AA34" s="2" t="s">
        <v>34</v>
      </c>
      <c r="AB34" s="3">
        <v>0</v>
      </c>
      <c r="AE34" s="2">
        <f>AB34*15</f>
        <v>0</v>
      </c>
    </row>
    <row r="35" spans="2:32" ht="27.75" customHeight="1">
      <c r="B35" s="37" t="s">
        <v>35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401"/>
      <c r="W35" s="174" t="s">
        <v>12</v>
      </c>
      <c r="X35" s="110"/>
      <c r="Y35" s="136"/>
      <c r="Z35" s="2"/>
      <c r="AC35" s="2">
        <f>SUM(AC30:AC34)</f>
        <v>32.2</v>
      </c>
      <c r="AD35" s="2">
        <f>SUM(AD30:AD34)</f>
        <v>28</v>
      </c>
      <c r="AE35" s="2">
        <f>SUM(AE30:AE34)</f>
        <v>100</v>
      </c>
      <c r="AF35" s="2">
        <f>AC35*4+AD35*9+AE35*4</f>
        <v>780.8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402"/>
      <c r="W36" s="172">
        <f>(W30*4)+(W32*9)+(W34*4)</f>
        <v>780.8</v>
      </c>
      <c r="X36" s="107"/>
      <c r="Y36" s="136"/>
      <c r="Z36" s="12"/>
      <c r="AC36" s="41">
        <f>AC35*4/AF35</f>
        <v>0.16495901639344265</v>
      </c>
      <c r="AD36" s="41">
        <f>AD35*9/AF35</f>
        <v>0.3227459016393443</v>
      </c>
      <c r="AE36" s="41">
        <f>AE35*4/AF35</f>
        <v>0.5122950819672132</v>
      </c>
    </row>
    <row r="37" spans="2:32" s="26" customFormat="1" ht="42">
      <c r="B37" s="94">
        <v>10</v>
      </c>
      <c r="C37" s="405"/>
      <c r="D37" s="24">
        <f>'108年1月菜單'!Q35</f>
        <v>0</v>
      </c>
      <c r="E37" s="24" t="s">
        <v>182</v>
      </c>
      <c r="F37" s="25" t="s">
        <v>16</v>
      </c>
      <c r="G37" s="24">
        <f>'108年1月菜單'!Q36</f>
        <v>0</v>
      </c>
      <c r="H37" s="24" t="s">
        <v>100</v>
      </c>
      <c r="I37" s="25" t="s">
        <v>16</v>
      </c>
      <c r="J37" s="24">
        <f>'108年1月菜單'!Q37</f>
        <v>0</v>
      </c>
      <c r="K37" s="24" t="s">
        <v>142</v>
      </c>
      <c r="L37" s="25" t="s">
        <v>16</v>
      </c>
      <c r="M37" s="24">
        <f>'108年1月菜單'!Q38</f>
        <v>0</v>
      </c>
      <c r="N37" s="24" t="s">
        <v>184</v>
      </c>
      <c r="O37" s="25" t="s">
        <v>16</v>
      </c>
      <c r="P37" s="24">
        <f>'108年1月菜單'!Q39</f>
        <v>0</v>
      </c>
      <c r="Q37" s="24" t="s">
        <v>62</v>
      </c>
      <c r="R37" s="25" t="s">
        <v>16</v>
      </c>
      <c r="S37" s="24">
        <f>'108年1月菜單'!Q40</f>
        <v>0</v>
      </c>
      <c r="T37" s="24" t="s">
        <v>61</v>
      </c>
      <c r="U37" s="25" t="s">
        <v>16</v>
      </c>
      <c r="V37" s="400"/>
      <c r="W37" s="170" t="s">
        <v>7</v>
      </c>
      <c r="X37" s="171" t="s">
        <v>18</v>
      </c>
      <c r="Y37" s="135">
        <f>AB38</f>
        <v>6.2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405"/>
      <c r="D38" s="28" t="s">
        <v>124</v>
      </c>
      <c r="E38" s="28"/>
      <c r="F38" s="29">
        <v>120</v>
      </c>
      <c r="G38" s="31" t="s">
        <v>160</v>
      </c>
      <c r="H38" s="30"/>
      <c r="I38" s="160">
        <v>60</v>
      </c>
      <c r="J38" s="31" t="s">
        <v>147</v>
      </c>
      <c r="K38" s="28"/>
      <c r="L38" s="31">
        <v>30</v>
      </c>
      <c r="M38" s="28" t="s">
        <v>189</v>
      </c>
      <c r="N38" s="216"/>
      <c r="O38" s="29">
        <v>30</v>
      </c>
      <c r="P38" s="29" t="s">
        <v>92</v>
      </c>
      <c r="Q38" s="194"/>
      <c r="R38" s="30">
        <v>120</v>
      </c>
      <c r="S38" s="28" t="s">
        <v>125</v>
      </c>
      <c r="T38" s="158"/>
      <c r="U38" s="28">
        <v>30</v>
      </c>
      <c r="V38" s="401"/>
      <c r="W38" s="172">
        <f>AE43</f>
        <v>104.5</v>
      </c>
      <c r="X38" s="173" t="s">
        <v>23</v>
      </c>
      <c r="Y38" s="136">
        <f>AB39</f>
        <v>2.2</v>
      </c>
      <c r="Z38" s="12"/>
      <c r="AA38" s="21" t="s">
        <v>24</v>
      </c>
      <c r="AB38" s="3">
        <v>6.2</v>
      </c>
      <c r="AC38" s="3">
        <f>AB38*2</f>
        <v>12.4</v>
      </c>
      <c r="AD38" s="3"/>
      <c r="AE38" s="3">
        <f>AB38*15</f>
        <v>93</v>
      </c>
      <c r="AF38" s="3">
        <f>AC38*4+AE38*4</f>
        <v>421.6</v>
      </c>
    </row>
    <row r="39" spans="2:32" ht="27.75" customHeight="1">
      <c r="B39" s="27">
        <v>26</v>
      </c>
      <c r="C39" s="405"/>
      <c r="D39" s="28"/>
      <c r="E39" s="28"/>
      <c r="F39" s="29"/>
      <c r="G39" s="30"/>
      <c r="H39" s="30"/>
      <c r="I39" s="160"/>
      <c r="J39" s="31" t="s">
        <v>141</v>
      </c>
      <c r="K39" s="36"/>
      <c r="L39" s="31">
        <v>10</v>
      </c>
      <c r="M39" s="187" t="s">
        <v>185</v>
      </c>
      <c r="N39" s="188"/>
      <c r="O39" s="30">
        <v>10</v>
      </c>
      <c r="P39" s="29"/>
      <c r="Q39" s="28"/>
      <c r="R39" s="29"/>
      <c r="S39" s="28" t="s">
        <v>126</v>
      </c>
      <c r="T39" s="28"/>
      <c r="U39" s="28">
        <v>1</v>
      </c>
      <c r="V39" s="401"/>
      <c r="W39" s="174" t="s">
        <v>9</v>
      </c>
      <c r="X39" s="175" t="s">
        <v>25</v>
      </c>
      <c r="Y39" s="136">
        <f>AB40</f>
        <v>2.3</v>
      </c>
      <c r="Z39" s="2"/>
      <c r="AA39" s="33" t="s">
        <v>26</v>
      </c>
      <c r="AB39" s="3">
        <v>2.2</v>
      </c>
      <c r="AC39" s="34">
        <f>AB39*7</f>
        <v>15.400000000000002</v>
      </c>
      <c r="AD39" s="3">
        <f>AB39*5</f>
        <v>11</v>
      </c>
      <c r="AE39" s="3" t="s">
        <v>27</v>
      </c>
      <c r="AF39" s="35">
        <f>AC39*4+AD39*9</f>
        <v>160.60000000000002</v>
      </c>
    </row>
    <row r="40" spans="2:32" ht="27.75" customHeight="1">
      <c r="B40" s="27" t="s">
        <v>10</v>
      </c>
      <c r="C40" s="405"/>
      <c r="D40" s="28"/>
      <c r="E40" s="28"/>
      <c r="F40" s="29"/>
      <c r="G40" s="30"/>
      <c r="H40" s="106"/>
      <c r="I40" s="160"/>
      <c r="J40" s="31" t="s">
        <v>148</v>
      </c>
      <c r="K40" s="36"/>
      <c r="L40" s="31">
        <v>10</v>
      </c>
      <c r="M40" s="187" t="s">
        <v>201</v>
      </c>
      <c r="N40" s="226" t="s">
        <v>202</v>
      </c>
      <c r="O40" s="29">
        <v>20</v>
      </c>
      <c r="P40" s="29"/>
      <c r="Q40" s="28"/>
      <c r="R40" s="29"/>
      <c r="S40" s="28"/>
      <c r="T40" s="28"/>
      <c r="U40" s="28"/>
      <c r="V40" s="401"/>
      <c r="W40" s="172">
        <f>(Y38*5)+(Y40*5)</f>
        <v>23.5</v>
      </c>
      <c r="X40" s="175" t="s">
        <v>29</v>
      </c>
      <c r="Y40" s="136">
        <f>AB41</f>
        <v>2.5</v>
      </c>
      <c r="Z40" s="12"/>
      <c r="AA40" s="2" t="s">
        <v>30</v>
      </c>
      <c r="AB40" s="3">
        <v>2.3</v>
      </c>
      <c r="AC40" s="3">
        <f>AB40*1</f>
        <v>2.3</v>
      </c>
      <c r="AD40" s="3" t="s">
        <v>27</v>
      </c>
      <c r="AE40" s="3">
        <f>AB40*5</f>
        <v>11.5</v>
      </c>
      <c r="AF40" s="3">
        <f>AC40*4+AE40*4</f>
        <v>55.2</v>
      </c>
    </row>
    <row r="41" spans="2:32" ht="27.75" customHeight="1">
      <c r="B41" s="408" t="s">
        <v>31</v>
      </c>
      <c r="C41" s="405"/>
      <c r="D41" s="28"/>
      <c r="E41" s="28"/>
      <c r="F41" s="29"/>
      <c r="G41" s="30"/>
      <c r="H41" s="106"/>
      <c r="I41" s="160"/>
      <c r="J41" s="28" t="s">
        <v>166</v>
      </c>
      <c r="K41" s="36"/>
      <c r="L41" s="166">
        <v>5</v>
      </c>
      <c r="M41" s="187"/>
      <c r="N41" s="226"/>
      <c r="O41" s="29"/>
      <c r="P41" s="29"/>
      <c r="Q41" s="28"/>
      <c r="R41" s="29"/>
      <c r="S41" s="28"/>
      <c r="T41" s="28"/>
      <c r="U41" s="28"/>
      <c r="V41" s="401"/>
      <c r="W41" s="174" t="s">
        <v>11</v>
      </c>
      <c r="X41" s="175" t="s">
        <v>32</v>
      </c>
      <c r="Y41" s="136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408"/>
      <c r="C42" s="405"/>
      <c r="D42" s="28"/>
      <c r="E42" s="28"/>
      <c r="F42" s="29"/>
      <c r="G42" s="47"/>
      <c r="H42" s="36"/>
      <c r="I42" s="166"/>
      <c r="J42" s="31"/>
      <c r="K42" s="28"/>
      <c r="L42" s="31"/>
      <c r="M42" s="189"/>
      <c r="N42" s="162"/>
      <c r="O42" s="30"/>
      <c r="P42" s="29"/>
      <c r="Q42" s="36"/>
      <c r="R42" s="29"/>
      <c r="S42" s="28"/>
      <c r="T42" s="36"/>
      <c r="U42" s="28"/>
      <c r="V42" s="401"/>
      <c r="W42" s="172">
        <f>(Y38*7)+(Y37*2)+(Y39*1)</f>
        <v>30.100000000000005</v>
      </c>
      <c r="X42" s="176" t="s">
        <v>41</v>
      </c>
      <c r="Y42" s="13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35</v>
      </c>
      <c r="C43" s="38"/>
      <c r="D43" s="229"/>
      <c r="E43" s="36"/>
      <c r="F43" s="29"/>
      <c r="G43" s="29"/>
      <c r="H43" s="36"/>
      <c r="I43" s="166"/>
      <c r="J43" s="31"/>
      <c r="K43" s="36"/>
      <c r="L43" s="31"/>
      <c r="M43" s="228"/>
      <c r="N43" s="188"/>
      <c r="O43" s="30"/>
      <c r="P43" s="29"/>
      <c r="Q43" s="36"/>
      <c r="R43" s="29"/>
      <c r="S43" s="28"/>
      <c r="T43" s="36"/>
      <c r="U43" s="28"/>
      <c r="V43" s="401"/>
      <c r="W43" s="174" t="s">
        <v>12</v>
      </c>
      <c r="X43" s="177"/>
      <c r="Y43" s="136"/>
      <c r="Z43" s="2"/>
      <c r="AC43" s="2">
        <f>SUM(AC38:AC42)</f>
        <v>30.100000000000005</v>
      </c>
      <c r="AD43" s="2">
        <f>SUM(AD38:AD42)</f>
        <v>23.5</v>
      </c>
      <c r="AE43" s="2">
        <f>SUM(AE38:AE42)</f>
        <v>104.5</v>
      </c>
      <c r="AF43" s="2">
        <f>AC43*4+AD43*9+AE43*4</f>
        <v>749.9000000000001</v>
      </c>
    </row>
    <row r="44" spans="2:31" ht="27.75" customHeight="1" thickBot="1">
      <c r="B44" s="52"/>
      <c r="C44" s="40"/>
      <c r="D44" s="230"/>
      <c r="E44" s="53"/>
      <c r="F44" s="54"/>
      <c r="G44" s="54"/>
      <c r="H44" s="53"/>
      <c r="I44" s="54"/>
      <c r="J44" s="31"/>
      <c r="K44" s="36"/>
      <c r="L44" s="31"/>
      <c r="M44" s="28"/>
      <c r="N44" s="53"/>
      <c r="O44" s="54"/>
      <c r="P44" s="54"/>
      <c r="Q44" s="53"/>
      <c r="R44" s="54"/>
      <c r="S44" s="54"/>
      <c r="T44" s="53"/>
      <c r="U44" s="54"/>
      <c r="V44" s="402"/>
      <c r="W44" s="172">
        <f>(W38*4)+(W40*9)+(W42*4)</f>
        <v>749.9</v>
      </c>
      <c r="X44" s="181"/>
      <c r="Y44" s="142"/>
      <c r="Z44" s="12"/>
      <c r="AC44" s="41">
        <f>AC43*4/AF43</f>
        <v>0.16055474063208428</v>
      </c>
      <c r="AD44" s="41">
        <f>AD43*9/AF43</f>
        <v>0.2820376050140018</v>
      </c>
      <c r="AE44" s="41">
        <f>AE43*4/AF43</f>
        <v>0.5574076543539138</v>
      </c>
    </row>
    <row r="45" spans="3:26" ht="21.75" customHeight="1">
      <c r="C45" s="2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57"/>
    </row>
    <row r="46" spans="2:25" ht="20.25">
      <c r="B46" s="3"/>
      <c r="D46" s="403"/>
      <c r="E46" s="403"/>
      <c r="F46" s="404"/>
      <c r="G46" s="404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view="pageBreakPreview" zoomScale="60" zoomScaleNormal="55" zoomScalePageLayoutView="0" workbookViewId="0" topLeftCell="G1">
      <selection activeCell="AA3" sqref="AA3:AG12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5.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33" width="9.00390625" style="32" hidden="1" customWidth="1"/>
    <col min="34" max="16384" width="9.00390625" style="32" customWidth="1"/>
  </cols>
  <sheetData>
    <row r="1" spans="2:28" s="2" customFormat="1" ht="38.25">
      <c r="B1" s="391" t="s">
        <v>180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1"/>
      <c r="AB1" s="3"/>
    </row>
    <row r="2" spans="2:28" s="2" customFormat="1" ht="16.5" customHeight="1">
      <c r="B2" s="409"/>
      <c r="C2" s="410"/>
      <c r="D2" s="410"/>
      <c r="E2" s="410"/>
      <c r="F2" s="410"/>
      <c r="G2" s="41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5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40</v>
      </c>
      <c r="F4" s="15"/>
      <c r="G4" s="15" t="s">
        <v>3</v>
      </c>
      <c r="H4" s="83" t="s">
        <v>40</v>
      </c>
      <c r="I4" s="15"/>
      <c r="J4" s="15" t="s">
        <v>4</v>
      </c>
      <c r="K4" s="83" t="s">
        <v>40</v>
      </c>
      <c r="L4" s="16"/>
      <c r="M4" s="15" t="s">
        <v>4</v>
      </c>
      <c r="N4" s="83" t="s">
        <v>40</v>
      </c>
      <c r="O4" s="15"/>
      <c r="P4" s="15" t="s">
        <v>4</v>
      </c>
      <c r="Q4" s="83" t="s">
        <v>40</v>
      </c>
      <c r="R4" s="15"/>
      <c r="S4" s="17" t="s">
        <v>5</v>
      </c>
      <c r="T4" s="83" t="s">
        <v>40</v>
      </c>
      <c r="U4" s="15"/>
      <c r="V4" s="157" t="s">
        <v>51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10</v>
      </c>
      <c r="C5" s="405"/>
      <c r="D5" s="24">
        <f>'108年1月菜單'!A45</f>
        <v>0</v>
      </c>
      <c r="E5" s="24" t="s">
        <v>15</v>
      </c>
      <c r="F5" s="25" t="s">
        <v>16</v>
      </c>
      <c r="G5" s="24">
        <f>'108年1月菜單'!A46</f>
        <v>0</v>
      </c>
      <c r="H5" s="24" t="s">
        <v>144</v>
      </c>
      <c r="I5" s="25" t="s">
        <v>16</v>
      </c>
      <c r="J5" s="24">
        <f>'108年1月菜單'!A47</f>
        <v>0</v>
      </c>
      <c r="K5" s="24" t="s">
        <v>136</v>
      </c>
      <c r="L5" s="25" t="s">
        <v>16</v>
      </c>
      <c r="M5" s="24">
        <f>'108年1月菜單'!A48</f>
        <v>0</v>
      </c>
      <c r="N5" s="24" t="s">
        <v>107</v>
      </c>
      <c r="O5" s="25" t="s">
        <v>16</v>
      </c>
      <c r="P5" s="24">
        <f>'108年1月菜單'!A49</f>
        <v>0</v>
      </c>
      <c r="Q5" s="24" t="s">
        <v>45</v>
      </c>
      <c r="R5" s="25" t="s">
        <v>16</v>
      </c>
      <c r="S5" s="193">
        <f>'108年1月菜單'!A50</f>
        <v>0</v>
      </c>
      <c r="T5" s="24" t="s">
        <v>17</v>
      </c>
      <c r="U5" s="25" t="s">
        <v>16</v>
      </c>
      <c r="V5" s="388"/>
      <c r="W5" s="170" t="s">
        <v>7</v>
      </c>
      <c r="X5" s="96" t="s">
        <v>18</v>
      </c>
      <c r="Y5" s="179">
        <f>AB6</f>
        <v>6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405"/>
      <c r="D6" s="31" t="s">
        <v>91</v>
      </c>
      <c r="E6" s="28"/>
      <c r="F6" s="29">
        <v>105</v>
      </c>
      <c r="G6" s="30" t="s">
        <v>151</v>
      </c>
      <c r="H6" s="29"/>
      <c r="I6" s="29">
        <v>50</v>
      </c>
      <c r="J6" s="29" t="s">
        <v>97</v>
      </c>
      <c r="K6" s="29"/>
      <c r="L6" s="29">
        <v>30</v>
      </c>
      <c r="M6" s="31" t="s">
        <v>127</v>
      </c>
      <c r="N6" s="221" t="s">
        <v>161</v>
      </c>
      <c r="O6" s="30">
        <v>40</v>
      </c>
      <c r="P6" s="30" t="s">
        <v>92</v>
      </c>
      <c r="Q6" s="31"/>
      <c r="R6" s="30">
        <v>130</v>
      </c>
      <c r="S6" s="28" t="s">
        <v>155</v>
      </c>
      <c r="T6" s="215"/>
      <c r="U6" s="215">
        <v>30</v>
      </c>
      <c r="V6" s="389"/>
      <c r="W6" s="172">
        <f>AE11</f>
        <v>100</v>
      </c>
      <c r="X6" s="99" t="s">
        <v>23</v>
      </c>
      <c r="Y6" s="179">
        <v>2.2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29</v>
      </c>
      <c r="C7" s="405"/>
      <c r="D7" s="28"/>
      <c r="E7" s="28"/>
      <c r="F7" s="28"/>
      <c r="G7" s="30"/>
      <c r="H7" s="215"/>
      <c r="I7" s="215"/>
      <c r="J7" s="29" t="s">
        <v>98</v>
      </c>
      <c r="K7" s="29"/>
      <c r="L7" s="29">
        <v>10</v>
      </c>
      <c r="M7" s="31" t="s">
        <v>128</v>
      </c>
      <c r="N7" s="29"/>
      <c r="O7" s="30">
        <v>30</v>
      </c>
      <c r="P7" s="29"/>
      <c r="Q7" s="29"/>
      <c r="R7" s="29"/>
      <c r="S7" s="28" t="s">
        <v>140</v>
      </c>
      <c r="T7" s="215"/>
      <c r="U7" s="215">
        <v>20</v>
      </c>
      <c r="V7" s="389"/>
      <c r="W7" s="174" t="s">
        <v>9</v>
      </c>
      <c r="X7" s="102" t="s">
        <v>25</v>
      </c>
      <c r="Y7" s="179">
        <f>AB8</f>
        <v>2</v>
      </c>
      <c r="Z7" s="2"/>
      <c r="AA7" s="33" t="s">
        <v>26</v>
      </c>
      <c r="AB7" s="3">
        <v>2</v>
      </c>
      <c r="AC7" s="34">
        <f>AB7*7</f>
        <v>14</v>
      </c>
      <c r="AD7" s="3">
        <f>AB7*5</f>
        <v>10</v>
      </c>
      <c r="AE7" s="3" t="s">
        <v>27</v>
      </c>
      <c r="AF7" s="35">
        <f>AC7*4+AD7*9</f>
        <v>146</v>
      </c>
    </row>
    <row r="8" spans="2:32" ht="27.75" customHeight="1">
      <c r="B8" s="27" t="s">
        <v>10</v>
      </c>
      <c r="C8" s="405"/>
      <c r="D8" s="28"/>
      <c r="E8" s="28"/>
      <c r="F8" s="28"/>
      <c r="G8" s="29"/>
      <c r="H8" s="221"/>
      <c r="I8" s="215"/>
      <c r="J8" s="29" t="s">
        <v>95</v>
      </c>
      <c r="K8" s="30"/>
      <c r="L8" s="29">
        <v>20</v>
      </c>
      <c r="M8" s="31"/>
      <c r="N8" s="29"/>
      <c r="O8" s="30"/>
      <c r="P8" s="29"/>
      <c r="Q8" s="36"/>
      <c r="R8" s="29"/>
      <c r="S8" s="221"/>
      <c r="T8" s="222"/>
      <c r="U8" s="215"/>
      <c r="V8" s="389"/>
      <c r="W8" s="172">
        <f>AD11</f>
        <v>22.5</v>
      </c>
      <c r="X8" s="102" t="s">
        <v>29</v>
      </c>
      <c r="Y8" s="179">
        <f>AB9</f>
        <v>2.5</v>
      </c>
      <c r="Z8" s="12"/>
      <c r="AA8" s="2" t="s">
        <v>30</v>
      </c>
      <c r="AB8" s="3">
        <v>2</v>
      </c>
      <c r="AC8" s="3">
        <f>AB8*1</f>
        <v>2</v>
      </c>
      <c r="AD8" s="3" t="s">
        <v>27</v>
      </c>
      <c r="AE8" s="3">
        <f>AB8*5</f>
        <v>10</v>
      </c>
      <c r="AF8" s="3">
        <f>AC8*4+AE8*4</f>
        <v>48</v>
      </c>
    </row>
    <row r="9" spans="2:32" ht="27.75" customHeight="1">
      <c r="B9" s="408" t="s">
        <v>68</v>
      </c>
      <c r="C9" s="405"/>
      <c r="D9" s="28"/>
      <c r="E9" s="28"/>
      <c r="F9" s="28"/>
      <c r="G9" s="206"/>
      <c r="H9" s="36"/>
      <c r="I9" s="29"/>
      <c r="J9" s="29" t="s">
        <v>99</v>
      </c>
      <c r="K9" s="29"/>
      <c r="L9" s="29">
        <v>10</v>
      </c>
      <c r="M9" s="31"/>
      <c r="N9" s="195"/>
      <c r="O9" s="30"/>
      <c r="P9" s="29"/>
      <c r="Q9" s="36"/>
      <c r="R9" s="29"/>
      <c r="S9" s="221"/>
      <c r="T9" s="222"/>
      <c r="U9" s="215"/>
      <c r="V9" s="389"/>
      <c r="W9" s="174" t="s">
        <v>11</v>
      </c>
      <c r="X9" s="102" t="s">
        <v>32</v>
      </c>
      <c r="Y9" s="179">
        <f>AB10</f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408"/>
      <c r="C10" s="405"/>
      <c r="D10" s="28"/>
      <c r="E10" s="28"/>
      <c r="F10" s="28"/>
      <c r="G10" s="29"/>
      <c r="H10" s="36"/>
      <c r="I10" s="29"/>
      <c r="J10" s="29"/>
      <c r="K10" s="29"/>
      <c r="L10" s="29"/>
      <c r="M10" s="208"/>
      <c r="N10" s="36"/>
      <c r="O10" s="30"/>
      <c r="P10" s="29"/>
      <c r="Q10" s="36"/>
      <c r="R10" s="29"/>
      <c r="S10" s="221"/>
      <c r="T10" s="222"/>
      <c r="U10" s="215"/>
      <c r="V10" s="389"/>
      <c r="W10" s="172">
        <f>AC11</f>
        <v>28</v>
      </c>
      <c r="X10" s="154" t="s">
        <v>41</v>
      </c>
      <c r="Y10" s="179">
        <v>0.2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35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89"/>
      <c r="W11" s="174" t="s">
        <v>12</v>
      </c>
      <c r="X11" s="110"/>
      <c r="Y11" s="180"/>
      <c r="Z11" s="2"/>
      <c r="AC11" s="2">
        <f>SUM(AC6:AC10)</f>
        <v>28</v>
      </c>
      <c r="AD11" s="2">
        <f>SUM(AD6:AD10)</f>
        <v>22.5</v>
      </c>
      <c r="AE11" s="2">
        <f>SUM(AE6:AE10)</f>
        <v>100</v>
      </c>
      <c r="AF11" s="2">
        <f>AC11*4+AD11*9+AE11*4</f>
        <v>714.5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90"/>
      <c r="W12" s="172">
        <f>(W6*4)+(W8*9)+(W10*4)</f>
        <v>714.5</v>
      </c>
      <c r="X12" s="107"/>
      <c r="Y12" s="180"/>
      <c r="Z12" s="12"/>
      <c r="AC12" s="41">
        <f>AC11*4/AF11</f>
        <v>0.15675297410776767</v>
      </c>
      <c r="AD12" s="41">
        <f>AD11*9/AF11</f>
        <v>0.2834149755073478</v>
      </c>
      <c r="AE12" s="41">
        <f>AE11*4/AF11</f>
        <v>0.5598320503848845</v>
      </c>
    </row>
    <row r="13" spans="2:32" s="26" customFormat="1" ht="42">
      <c r="B13" s="94">
        <v>10</v>
      </c>
      <c r="C13" s="405"/>
      <c r="D13" s="24">
        <f>'108年1月菜單'!E45</f>
        <v>0</v>
      </c>
      <c r="E13" s="24" t="s">
        <v>108</v>
      </c>
      <c r="F13" s="25" t="s">
        <v>16</v>
      </c>
      <c r="G13" s="24">
        <f>'108年1月菜單'!E46</f>
        <v>0</v>
      </c>
      <c r="H13" s="24" t="s">
        <v>107</v>
      </c>
      <c r="I13" s="25" t="s">
        <v>16</v>
      </c>
      <c r="J13" s="24">
        <f>'108年1月菜單'!E47</f>
        <v>0</v>
      </c>
      <c r="K13" s="24" t="s">
        <v>17</v>
      </c>
      <c r="L13" s="25" t="s">
        <v>16</v>
      </c>
      <c r="M13" s="24">
        <f>'108年1月菜單'!E48</f>
        <v>0</v>
      </c>
      <c r="N13" s="24" t="s">
        <v>198</v>
      </c>
      <c r="O13" s="25" t="s">
        <v>16</v>
      </c>
      <c r="P13" s="24">
        <f>'108年1月菜單'!E49</f>
        <v>0</v>
      </c>
      <c r="Q13" s="24" t="s">
        <v>45</v>
      </c>
      <c r="R13" s="25" t="s">
        <v>16</v>
      </c>
      <c r="S13" s="24">
        <f>'108年1月菜單'!E50</f>
        <v>0</v>
      </c>
      <c r="T13" s="24" t="s">
        <v>17</v>
      </c>
      <c r="U13" s="25" t="s">
        <v>16</v>
      </c>
      <c r="V13" s="400"/>
      <c r="W13" s="170" t="s">
        <v>7</v>
      </c>
      <c r="X13" s="96" t="s">
        <v>18</v>
      </c>
      <c r="Y13" s="179">
        <f>AB14</f>
        <v>6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405"/>
      <c r="D14" s="30" t="s">
        <v>203</v>
      </c>
      <c r="E14" s="30"/>
      <c r="F14" s="30">
        <v>30</v>
      </c>
      <c r="G14" s="31" t="s">
        <v>129</v>
      </c>
      <c r="H14" s="28"/>
      <c r="I14" s="31">
        <v>60</v>
      </c>
      <c r="J14" s="29" t="s">
        <v>145</v>
      </c>
      <c r="K14" s="29"/>
      <c r="L14" s="29">
        <v>10</v>
      </c>
      <c r="M14" s="31" t="s">
        <v>199</v>
      </c>
      <c r="N14" s="221"/>
      <c r="O14" s="31">
        <v>30</v>
      </c>
      <c r="P14" s="30" t="s">
        <v>92</v>
      </c>
      <c r="Q14" s="31"/>
      <c r="R14" s="30">
        <v>120</v>
      </c>
      <c r="S14" s="28" t="s">
        <v>150</v>
      </c>
      <c r="T14" s="159"/>
      <c r="U14" s="29">
        <v>30</v>
      </c>
      <c r="V14" s="401"/>
      <c r="W14" s="172">
        <f>AE19</f>
        <v>101.5</v>
      </c>
      <c r="X14" s="99" t="s">
        <v>23</v>
      </c>
      <c r="Y14" s="180">
        <v>2.3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30</v>
      </c>
      <c r="C15" s="405"/>
      <c r="D15" s="30" t="s">
        <v>77</v>
      </c>
      <c r="E15" s="30"/>
      <c r="F15" s="30">
        <v>90</v>
      </c>
      <c r="G15" s="31" t="s">
        <v>131</v>
      </c>
      <c r="H15" s="28"/>
      <c r="I15" s="31">
        <v>1</v>
      </c>
      <c r="J15" s="29" t="s">
        <v>146</v>
      </c>
      <c r="K15" s="29"/>
      <c r="L15" s="29">
        <v>25</v>
      </c>
      <c r="M15" s="31" t="s">
        <v>191</v>
      </c>
      <c r="N15" s="28"/>
      <c r="O15" s="31">
        <v>20</v>
      </c>
      <c r="P15" s="28"/>
      <c r="Q15" s="28"/>
      <c r="R15" s="28"/>
      <c r="S15" s="28"/>
      <c r="T15" s="28"/>
      <c r="U15" s="29"/>
      <c r="V15" s="401"/>
      <c r="W15" s="174" t="s">
        <v>9</v>
      </c>
      <c r="X15" s="102" t="s">
        <v>25</v>
      </c>
      <c r="Y15" s="180">
        <f>AB16</f>
        <v>2.3</v>
      </c>
      <c r="Z15" s="2"/>
      <c r="AA15" s="33" t="s">
        <v>26</v>
      </c>
      <c r="AB15" s="3">
        <v>2.8</v>
      </c>
      <c r="AC15" s="34">
        <f>AB15*7</f>
        <v>19.599999999999998</v>
      </c>
      <c r="AD15" s="3">
        <f>AB15*5</f>
        <v>14</v>
      </c>
      <c r="AE15" s="3" t="s">
        <v>27</v>
      </c>
      <c r="AF15" s="35">
        <f>AC15*4+AD15*9</f>
        <v>204.39999999999998</v>
      </c>
    </row>
    <row r="16" spans="2:32" ht="27.75" customHeight="1">
      <c r="B16" s="27" t="s">
        <v>10</v>
      </c>
      <c r="C16" s="405"/>
      <c r="D16" s="36"/>
      <c r="E16" s="36"/>
      <c r="F16" s="29"/>
      <c r="G16" s="31"/>
      <c r="H16" s="28"/>
      <c r="I16" s="31"/>
      <c r="J16" s="122" t="s">
        <v>141</v>
      </c>
      <c r="K16" s="28"/>
      <c r="L16" s="29">
        <v>5</v>
      </c>
      <c r="M16" s="31"/>
      <c r="N16" s="210"/>
      <c r="O16" s="31"/>
      <c r="P16" s="28"/>
      <c r="Q16" s="36"/>
      <c r="R16" s="28"/>
      <c r="S16" s="28"/>
      <c r="T16" s="36"/>
      <c r="U16" s="29"/>
      <c r="V16" s="401"/>
      <c r="W16" s="172">
        <v>23</v>
      </c>
      <c r="X16" s="102" t="s">
        <v>29</v>
      </c>
      <c r="Y16" s="180">
        <f>AB17</f>
        <v>2.5</v>
      </c>
      <c r="Z16" s="12"/>
      <c r="AA16" s="2" t="s">
        <v>30</v>
      </c>
      <c r="AB16" s="3">
        <v>2.3</v>
      </c>
      <c r="AC16" s="3">
        <f>AB16*1</f>
        <v>2.3</v>
      </c>
      <c r="AD16" s="3" t="s">
        <v>27</v>
      </c>
      <c r="AE16" s="3">
        <f>AB16*5</f>
        <v>11.5</v>
      </c>
      <c r="AF16" s="3">
        <f>AC16*4+AE16*4</f>
        <v>55.2</v>
      </c>
    </row>
    <row r="17" spans="2:32" ht="27.75" customHeight="1">
      <c r="B17" s="408" t="s">
        <v>69</v>
      </c>
      <c r="C17" s="405"/>
      <c r="D17" s="36"/>
      <c r="E17" s="36"/>
      <c r="F17" s="29"/>
      <c r="G17" s="31"/>
      <c r="H17" s="28"/>
      <c r="I17" s="31"/>
      <c r="J17" s="30" t="s">
        <v>147</v>
      </c>
      <c r="K17" s="106"/>
      <c r="L17" s="30">
        <v>20</v>
      </c>
      <c r="M17" s="31"/>
      <c r="N17" s="36"/>
      <c r="O17" s="31"/>
      <c r="P17" s="28"/>
      <c r="Q17" s="36"/>
      <c r="R17" s="28"/>
      <c r="S17" s="208"/>
      <c r="T17" s="28"/>
      <c r="U17" s="29"/>
      <c r="V17" s="401"/>
      <c r="W17" s="174" t="s">
        <v>11</v>
      </c>
      <c r="X17" s="102" t="s">
        <v>32</v>
      </c>
      <c r="Y17" s="180">
        <f>AB18</f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408"/>
      <c r="C18" s="405"/>
      <c r="D18" s="36"/>
      <c r="E18" s="36"/>
      <c r="F18" s="29"/>
      <c r="G18" s="29"/>
      <c r="H18" s="36"/>
      <c r="I18" s="29"/>
      <c r="J18" s="30" t="s">
        <v>148</v>
      </c>
      <c r="K18" s="106"/>
      <c r="L18" s="30">
        <v>10</v>
      </c>
      <c r="M18" s="31"/>
      <c r="N18" s="36"/>
      <c r="O18" s="30"/>
      <c r="P18" s="29"/>
      <c r="Q18" s="36"/>
      <c r="R18" s="29"/>
      <c r="S18" s="28"/>
      <c r="T18" s="36"/>
      <c r="U18" s="29"/>
      <c r="V18" s="401"/>
      <c r="W18" s="172">
        <f>AC19</f>
        <v>33.9</v>
      </c>
      <c r="X18" s="154" t="s">
        <v>41</v>
      </c>
      <c r="Y18" s="180">
        <v>0</v>
      </c>
      <c r="Z18" s="12"/>
      <c r="AA18" s="2" t="s">
        <v>34</v>
      </c>
      <c r="AB18" s="3">
        <v>0</v>
      </c>
      <c r="AE18" s="2">
        <f>AB18*15</f>
        <v>0</v>
      </c>
    </row>
    <row r="19" spans="2:32" ht="27.75" customHeight="1">
      <c r="B19" s="37" t="s">
        <v>35</v>
      </c>
      <c r="C19" s="38"/>
      <c r="D19" s="36"/>
      <c r="E19" s="36"/>
      <c r="F19" s="29"/>
      <c r="G19" s="29"/>
      <c r="H19" s="36"/>
      <c r="I19" s="29"/>
      <c r="J19" s="29" t="s">
        <v>156</v>
      </c>
      <c r="K19" s="36"/>
      <c r="L19" s="29" t="s">
        <v>157</v>
      </c>
      <c r="M19" s="206"/>
      <c r="N19" s="36"/>
      <c r="O19" s="30"/>
      <c r="P19" s="29"/>
      <c r="Q19" s="36"/>
      <c r="R19" s="29"/>
      <c r="S19" s="29"/>
      <c r="T19" s="36"/>
      <c r="U19" s="29"/>
      <c r="V19" s="401"/>
      <c r="W19" s="174" t="s">
        <v>12</v>
      </c>
      <c r="X19" s="110"/>
      <c r="Y19" s="180"/>
      <c r="Z19" s="2"/>
      <c r="AC19" s="2">
        <f>SUM(AC14:AC18)</f>
        <v>33.9</v>
      </c>
      <c r="AD19" s="2">
        <f>SUM(AD14:AD18)</f>
        <v>26.5</v>
      </c>
      <c r="AE19" s="2">
        <f>SUM(AE14:AE18)</f>
        <v>101.5</v>
      </c>
      <c r="AF19" s="2">
        <f>AC19*4+AD19*9+AE19*4</f>
        <v>780.1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402"/>
      <c r="W20" s="172">
        <f>AF19</f>
        <v>780.1</v>
      </c>
      <c r="X20" s="107"/>
      <c r="Y20" s="182"/>
      <c r="Z20" s="12"/>
      <c r="AC20" s="41">
        <f>AC19*4/AF19</f>
        <v>0.1738238687347776</v>
      </c>
      <c r="AD20" s="41">
        <f>AD19*9/AF19</f>
        <v>0.30573003461094733</v>
      </c>
      <c r="AE20" s="41">
        <f>AE19*4/AF19</f>
        <v>0.5204460966542751</v>
      </c>
    </row>
    <row r="21" spans="2:32" s="26" customFormat="1" ht="42">
      <c r="B21" s="94">
        <v>10</v>
      </c>
      <c r="C21" s="405"/>
      <c r="D21" s="24">
        <f>'108年1月菜單'!I45</f>
        <v>0</v>
      </c>
      <c r="E21" s="24" t="s">
        <v>181</v>
      </c>
      <c r="F21" s="25" t="s">
        <v>16</v>
      </c>
      <c r="G21" s="24">
        <f>'108年1月菜單'!I46</f>
        <v>0</v>
      </c>
      <c r="H21" s="24" t="s">
        <v>118</v>
      </c>
      <c r="I21" s="25" t="s">
        <v>16</v>
      </c>
      <c r="J21" s="24">
        <f>'108年1月菜單'!I47</f>
        <v>0</v>
      </c>
      <c r="K21" s="24" t="s">
        <v>182</v>
      </c>
      <c r="L21" s="25" t="s">
        <v>16</v>
      </c>
      <c r="M21" s="24">
        <f>'108年1月菜單'!I48</f>
        <v>0</v>
      </c>
      <c r="N21" s="24" t="s">
        <v>107</v>
      </c>
      <c r="O21" s="25" t="s">
        <v>16</v>
      </c>
      <c r="P21" s="24">
        <f>'108年1月菜單'!I49</f>
        <v>0</v>
      </c>
      <c r="Q21" s="24" t="s">
        <v>45</v>
      </c>
      <c r="R21" s="25" t="s">
        <v>16</v>
      </c>
      <c r="S21" s="24">
        <f>'108年1月菜單'!I50</f>
        <v>0</v>
      </c>
      <c r="T21" s="24" t="s">
        <v>17</v>
      </c>
      <c r="U21" s="25" t="s">
        <v>16</v>
      </c>
      <c r="V21" s="400"/>
      <c r="W21" s="170" t="s">
        <v>162</v>
      </c>
      <c r="X21" s="96" t="s">
        <v>18</v>
      </c>
      <c r="Y21" s="135">
        <f>AB22</f>
        <v>6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5" customFormat="1" ht="27.75" customHeight="1">
      <c r="B22" s="27" t="s">
        <v>8</v>
      </c>
      <c r="C22" s="405"/>
      <c r="D22" s="31" t="s">
        <v>77</v>
      </c>
      <c r="E22" s="28"/>
      <c r="F22" s="29">
        <v>105</v>
      </c>
      <c r="G22" s="28" t="s">
        <v>103</v>
      </c>
      <c r="H22" s="28"/>
      <c r="I22" s="29">
        <v>60</v>
      </c>
      <c r="J22" s="30" t="s">
        <v>200</v>
      </c>
      <c r="K22" s="31" t="s">
        <v>187</v>
      </c>
      <c r="L22" s="30">
        <v>30</v>
      </c>
      <c r="M22" s="30" t="s">
        <v>204</v>
      </c>
      <c r="N22" s="29" t="s">
        <v>207</v>
      </c>
      <c r="O22" s="30">
        <v>40</v>
      </c>
      <c r="P22" s="30" t="s">
        <v>92</v>
      </c>
      <c r="Q22" s="31"/>
      <c r="R22" s="30">
        <v>130</v>
      </c>
      <c r="S22" s="28" t="s">
        <v>158</v>
      </c>
      <c r="T22" s="28"/>
      <c r="U22" s="28">
        <v>1</v>
      </c>
      <c r="V22" s="401"/>
      <c r="W22" s="172">
        <f>AE27</f>
        <v>101</v>
      </c>
      <c r="X22" s="99" t="s">
        <v>23</v>
      </c>
      <c r="Y22" s="136">
        <f>AB23</f>
        <v>2.7</v>
      </c>
      <c r="Z22" s="44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27">
        <v>31</v>
      </c>
      <c r="C23" s="405"/>
      <c r="D23" s="28" t="s">
        <v>183</v>
      </c>
      <c r="E23" s="28"/>
      <c r="F23" s="28">
        <v>10</v>
      </c>
      <c r="G23" s="28"/>
      <c r="H23" s="28"/>
      <c r="I23" s="29"/>
      <c r="J23" s="30"/>
      <c r="K23" s="31"/>
      <c r="L23" s="30"/>
      <c r="M23" s="30" t="s">
        <v>205</v>
      </c>
      <c r="N23" s="29"/>
      <c r="O23" s="30">
        <v>20</v>
      </c>
      <c r="P23" s="28"/>
      <c r="Q23" s="28"/>
      <c r="R23" s="28"/>
      <c r="S23" s="28" t="s">
        <v>105</v>
      </c>
      <c r="T23" s="28"/>
      <c r="U23" s="28">
        <v>30</v>
      </c>
      <c r="V23" s="401"/>
      <c r="W23" s="174" t="s">
        <v>9</v>
      </c>
      <c r="X23" s="102" t="s">
        <v>25</v>
      </c>
      <c r="Y23" s="136">
        <f>AB24</f>
        <v>2.2</v>
      </c>
      <c r="Z23" s="46"/>
      <c r="AA23" s="33" t="s">
        <v>26</v>
      </c>
      <c r="AB23" s="3">
        <v>2.7</v>
      </c>
      <c r="AC23" s="34">
        <f>AB23*7</f>
        <v>18.900000000000002</v>
      </c>
      <c r="AD23" s="3">
        <f>AB23*5</f>
        <v>13.5</v>
      </c>
      <c r="AE23" s="3" t="s">
        <v>27</v>
      </c>
      <c r="AF23" s="35">
        <f>AC23*4+AD23*9</f>
        <v>197.10000000000002</v>
      </c>
    </row>
    <row r="24" spans="2:32" s="45" customFormat="1" ht="27.75" customHeight="1">
      <c r="B24" s="27" t="s">
        <v>10</v>
      </c>
      <c r="C24" s="405"/>
      <c r="D24" s="28" t="s">
        <v>185</v>
      </c>
      <c r="E24" s="28"/>
      <c r="F24" s="28">
        <v>20</v>
      </c>
      <c r="G24" s="29"/>
      <c r="H24" s="28"/>
      <c r="I24" s="29"/>
      <c r="J24" s="30"/>
      <c r="K24" s="106"/>
      <c r="L24" s="30"/>
      <c r="M24" s="30" t="s">
        <v>206</v>
      </c>
      <c r="N24" s="29"/>
      <c r="O24" s="30">
        <v>20</v>
      </c>
      <c r="P24" s="28"/>
      <c r="Q24" s="36"/>
      <c r="R24" s="28"/>
      <c r="S24" s="28"/>
      <c r="T24" s="36"/>
      <c r="U24" s="28"/>
      <c r="V24" s="401"/>
      <c r="W24" s="172">
        <f>AD27</f>
        <v>28.5</v>
      </c>
      <c r="X24" s="102" t="s">
        <v>29</v>
      </c>
      <c r="Y24" s="136">
        <f>AB25</f>
        <v>3</v>
      </c>
      <c r="Z24" s="44"/>
      <c r="AA24" s="2" t="s">
        <v>30</v>
      </c>
      <c r="AB24" s="3">
        <v>2.2</v>
      </c>
      <c r="AC24" s="3">
        <f>AB24*1</f>
        <v>2.2</v>
      </c>
      <c r="AD24" s="3" t="s">
        <v>27</v>
      </c>
      <c r="AE24" s="3">
        <f>AB24*5</f>
        <v>11</v>
      </c>
      <c r="AF24" s="3">
        <f>AC24*4+AE24*4</f>
        <v>52.8</v>
      </c>
    </row>
    <row r="25" spans="2:32" s="45" customFormat="1" ht="27.75" customHeight="1">
      <c r="B25" s="408" t="s">
        <v>70</v>
      </c>
      <c r="C25" s="405"/>
      <c r="D25" s="28"/>
      <c r="E25" s="28"/>
      <c r="F25" s="28"/>
      <c r="G25" s="29"/>
      <c r="H25" s="36"/>
      <c r="I25" s="29"/>
      <c r="J25" s="30"/>
      <c r="K25" s="106"/>
      <c r="L25" s="30"/>
      <c r="M25" s="31"/>
      <c r="N25" s="28"/>
      <c r="O25" s="31"/>
      <c r="P25" s="28"/>
      <c r="Q25" s="36"/>
      <c r="R25" s="28"/>
      <c r="S25" s="28"/>
      <c r="T25" s="36"/>
      <c r="U25" s="28"/>
      <c r="V25" s="401"/>
      <c r="W25" s="174" t="s">
        <v>11</v>
      </c>
      <c r="X25" s="102" t="s">
        <v>32</v>
      </c>
      <c r="Y25" s="136">
        <f>AB26</f>
        <v>0</v>
      </c>
      <c r="Z25" s="46"/>
      <c r="AA25" s="2" t="s">
        <v>33</v>
      </c>
      <c r="AB25" s="3">
        <v>3</v>
      </c>
      <c r="AC25" s="3"/>
      <c r="AD25" s="3">
        <f>AB25*5</f>
        <v>15</v>
      </c>
      <c r="AE25" s="3" t="s">
        <v>27</v>
      </c>
      <c r="AF25" s="3">
        <f>AD25*9</f>
        <v>135</v>
      </c>
    </row>
    <row r="26" spans="2:32" s="45" customFormat="1" ht="27.75" customHeight="1">
      <c r="B26" s="408"/>
      <c r="C26" s="405"/>
      <c r="D26" s="28"/>
      <c r="E26" s="28"/>
      <c r="F26" s="28"/>
      <c r="G26" s="29"/>
      <c r="H26" s="36"/>
      <c r="I26" s="29"/>
      <c r="J26" s="30"/>
      <c r="K26" s="106"/>
      <c r="L26" s="30"/>
      <c r="M26" s="31"/>
      <c r="N26" s="28"/>
      <c r="O26" s="31"/>
      <c r="P26" s="29"/>
      <c r="Q26" s="36"/>
      <c r="R26" s="29"/>
      <c r="S26" s="28"/>
      <c r="T26" s="36"/>
      <c r="U26" s="29"/>
      <c r="V26" s="401"/>
      <c r="W26" s="172">
        <f>AC27</f>
        <v>33.1</v>
      </c>
      <c r="X26" s="154" t="s">
        <v>41</v>
      </c>
      <c r="Y26" s="136">
        <v>0</v>
      </c>
      <c r="Z26" s="44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35</v>
      </c>
      <c r="C27" s="38"/>
      <c r="D27" s="28"/>
      <c r="E27" s="36"/>
      <c r="F27" s="28"/>
      <c r="G27" s="29"/>
      <c r="H27" s="36"/>
      <c r="I27" s="29"/>
      <c r="J27" s="30"/>
      <c r="K27" s="106"/>
      <c r="L27" s="30"/>
      <c r="M27" s="208"/>
      <c r="N27" s="36"/>
      <c r="O27" s="30"/>
      <c r="P27" s="29"/>
      <c r="Q27" s="36"/>
      <c r="R27" s="29"/>
      <c r="S27" s="29"/>
      <c r="T27" s="36"/>
      <c r="U27" s="29"/>
      <c r="V27" s="401"/>
      <c r="W27" s="191" t="s">
        <v>12</v>
      </c>
      <c r="X27" s="110"/>
      <c r="Y27" s="136"/>
      <c r="Z27" s="46"/>
      <c r="AA27" s="2"/>
      <c r="AB27" s="3"/>
      <c r="AC27" s="2">
        <f>SUM(AC22:AC26)</f>
        <v>33.1</v>
      </c>
      <c r="AD27" s="2">
        <f>SUM(AD22:AD26)</f>
        <v>28.5</v>
      </c>
      <c r="AE27" s="2">
        <f>SUM(AE22:AE26)</f>
        <v>101</v>
      </c>
      <c r="AF27" s="2">
        <f>AC27*4+AD27*9+AE27*4</f>
        <v>792.9</v>
      </c>
    </row>
    <row r="28" spans="2:32" s="45" customFormat="1" ht="27.75" customHeight="1">
      <c r="B28" s="39"/>
      <c r="C28" s="40"/>
      <c r="D28" s="36"/>
      <c r="E28" s="36"/>
      <c r="F28" s="29"/>
      <c r="G28" s="29"/>
      <c r="H28" s="36"/>
      <c r="I28" s="29"/>
      <c r="J28" s="29"/>
      <c r="K28" s="36"/>
      <c r="L28" s="29"/>
      <c r="M28" s="30"/>
      <c r="N28" s="36"/>
      <c r="O28" s="30"/>
      <c r="P28" s="29"/>
      <c r="Q28" s="36"/>
      <c r="R28" s="29"/>
      <c r="S28" s="29"/>
      <c r="T28" s="36"/>
      <c r="U28" s="29"/>
      <c r="V28" s="402"/>
      <c r="W28" s="192">
        <f>(W22*4)+(W24*9)+(W26*4)</f>
        <v>792.9</v>
      </c>
      <c r="X28" s="117"/>
      <c r="Y28" s="136"/>
      <c r="Z28" s="44"/>
      <c r="AA28" s="46"/>
      <c r="AB28" s="51"/>
      <c r="AC28" s="41">
        <f>AC27*4/AF27</f>
        <v>0.16698196493883213</v>
      </c>
      <c r="AD28" s="41">
        <f>AD27*9/AF27</f>
        <v>0.32349602724177073</v>
      </c>
      <c r="AE28" s="41">
        <f>AE27*4/AF27</f>
        <v>0.5095220078193972</v>
      </c>
      <c r="AF28" s="46"/>
    </row>
    <row r="29" spans="2:32" s="26" customFormat="1" ht="27.75">
      <c r="B29" s="94"/>
      <c r="C29" s="405"/>
      <c r="D29" s="24"/>
      <c r="E29" s="24"/>
      <c r="F29" s="25"/>
      <c r="G29" s="24"/>
      <c r="H29" s="24"/>
      <c r="I29" s="25"/>
      <c r="J29" s="24"/>
      <c r="K29" s="24"/>
      <c r="L29" s="25"/>
      <c r="M29" s="24"/>
      <c r="N29" s="24"/>
      <c r="O29" s="25"/>
      <c r="P29" s="24"/>
      <c r="Q29" s="24"/>
      <c r="R29" s="25"/>
      <c r="S29" s="24"/>
      <c r="T29" s="24"/>
      <c r="U29" s="25"/>
      <c r="V29" s="400"/>
      <c r="W29" s="170" t="s">
        <v>7</v>
      </c>
      <c r="X29" s="96" t="s">
        <v>18</v>
      </c>
      <c r="Y29" s="135">
        <f>AB30</f>
        <v>0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/>
      <c r="C30" s="405"/>
      <c r="D30" s="31"/>
      <c r="E30" s="31"/>
      <c r="F30" s="31"/>
      <c r="G30" s="28"/>
      <c r="H30" s="29"/>
      <c r="I30" s="29"/>
      <c r="J30" s="30"/>
      <c r="K30" s="30"/>
      <c r="L30" s="30"/>
      <c r="M30" s="30"/>
      <c r="N30" s="29"/>
      <c r="O30" s="30"/>
      <c r="P30" s="30"/>
      <c r="Q30" s="31"/>
      <c r="R30" s="30"/>
      <c r="S30" s="28"/>
      <c r="T30" s="158"/>
      <c r="U30" s="28"/>
      <c r="V30" s="401"/>
      <c r="W30" s="172">
        <f>AE35</f>
        <v>0</v>
      </c>
      <c r="X30" s="99" t="s">
        <v>23</v>
      </c>
      <c r="Y30" s="135">
        <f>AB31</f>
        <v>0</v>
      </c>
      <c r="Z30" s="12"/>
      <c r="AA30" s="21" t="s">
        <v>24</v>
      </c>
      <c r="AB30" s="3">
        <v>0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75" customHeight="1">
      <c r="B31" s="27"/>
      <c r="C31" s="405"/>
      <c r="D31" s="31"/>
      <c r="E31" s="31"/>
      <c r="F31" s="31"/>
      <c r="G31" s="29"/>
      <c r="H31" s="29"/>
      <c r="I31" s="29"/>
      <c r="J31" s="30"/>
      <c r="K31" s="30"/>
      <c r="L31" s="30"/>
      <c r="M31" s="30"/>
      <c r="N31" s="29"/>
      <c r="O31" s="30"/>
      <c r="P31" s="30"/>
      <c r="Q31" s="106"/>
      <c r="R31" s="30"/>
      <c r="S31" s="28"/>
      <c r="T31" s="28"/>
      <c r="U31" s="28"/>
      <c r="V31" s="401"/>
      <c r="W31" s="174" t="s">
        <v>9</v>
      </c>
      <c r="X31" s="102" t="s">
        <v>25</v>
      </c>
      <c r="Y31" s="135">
        <f>AB32</f>
        <v>0</v>
      </c>
      <c r="Z31" s="2"/>
      <c r="AA31" s="33" t="s">
        <v>26</v>
      </c>
      <c r="AB31" s="3">
        <v>0</v>
      </c>
      <c r="AC31" s="34">
        <f>AB31*7</f>
        <v>0</v>
      </c>
      <c r="AD31" s="3">
        <f>AB31*5</f>
        <v>0</v>
      </c>
      <c r="AE31" s="3" t="s">
        <v>27</v>
      </c>
      <c r="AF31" s="35">
        <f>AC31*4+AD31*9</f>
        <v>0</v>
      </c>
    </row>
    <row r="32" spans="2:32" ht="27.75" customHeight="1">
      <c r="B32" s="27"/>
      <c r="C32" s="405"/>
      <c r="D32" s="36"/>
      <c r="E32" s="36"/>
      <c r="F32" s="29"/>
      <c r="G32" s="29"/>
      <c r="H32" s="36"/>
      <c r="I32" s="29"/>
      <c r="J32" s="30"/>
      <c r="K32" s="106"/>
      <c r="L32" s="30"/>
      <c r="M32" s="30"/>
      <c r="N32" s="29"/>
      <c r="O32" s="30"/>
      <c r="P32" s="30"/>
      <c r="Q32" s="106"/>
      <c r="R32" s="30"/>
      <c r="S32" s="28"/>
      <c r="T32" s="29"/>
      <c r="U32" s="29"/>
      <c r="V32" s="401"/>
      <c r="W32" s="172">
        <f>AD35</f>
        <v>0</v>
      </c>
      <c r="X32" s="102" t="s">
        <v>29</v>
      </c>
      <c r="Y32" s="135">
        <f>AB33</f>
        <v>0</v>
      </c>
      <c r="Z32" s="12"/>
      <c r="AA32" s="2" t="s">
        <v>30</v>
      </c>
      <c r="AB32" s="3">
        <v>0</v>
      </c>
      <c r="AC32" s="3">
        <f>AB32*1</f>
        <v>0</v>
      </c>
      <c r="AD32" s="3" t="s">
        <v>27</v>
      </c>
      <c r="AE32" s="3">
        <f>AB32*5</f>
        <v>0</v>
      </c>
      <c r="AF32" s="3">
        <f>AC32*4+AE32*4</f>
        <v>0</v>
      </c>
    </row>
    <row r="33" spans="2:32" ht="27.75" customHeight="1">
      <c r="B33" s="408"/>
      <c r="C33" s="405"/>
      <c r="D33" s="36"/>
      <c r="E33" s="36"/>
      <c r="F33" s="29"/>
      <c r="G33" s="206"/>
      <c r="H33" s="36"/>
      <c r="I33" s="29"/>
      <c r="J33" s="28"/>
      <c r="K33" s="28"/>
      <c r="L33" s="28"/>
      <c r="M33" s="30"/>
      <c r="N33" s="29"/>
      <c r="O33" s="30"/>
      <c r="P33" s="29"/>
      <c r="Q33" s="36"/>
      <c r="R33" s="29"/>
      <c r="S33" s="28"/>
      <c r="T33" s="29"/>
      <c r="U33" s="29"/>
      <c r="V33" s="401"/>
      <c r="W33" s="174" t="s">
        <v>11</v>
      </c>
      <c r="X33" s="102" t="s">
        <v>32</v>
      </c>
      <c r="Y33" s="135">
        <f>AB34</f>
        <v>0</v>
      </c>
      <c r="Z33" s="2"/>
      <c r="AA33" s="2" t="s">
        <v>33</v>
      </c>
      <c r="AB33" s="3">
        <v>0</v>
      </c>
      <c r="AC33" s="3"/>
      <c r="AD33" s="3">
        <f>AB33*5</f>
        <v>0</v>
      </c>
      <c r="AE33" s="3" t="s">
        <v>27</v>
      </c>
      <c r="AF33" s="3">
        <f>AD33*9</f>
        <v>0</v>
      </c>
    </row>
    <row r="34" spans="2:31" ht="27.75" customHeight="1">
      <c r="B34" s="408"/>
      <c r="C34" s="405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29"/>
      <c r="O34" s="30"/>
      <c r="P34" s="29"/>
      <c r="Q34" s="36"/>
      <c r="R34" s="29"/>
      <c r="S34" s="28"/>
      <c r="T34" s="36"/>
      <c r="U34" s="29"/>
      <c r="V34" s="401"/>
      <c r="W34" s="172">
        <f>AC35</f>
        <v>0</v>
      </c>
      <c r="X34" s="154" t="s">
        <v>41</v>
      </c>
      <c r="Y34" s="135">
        <v>0</v>
      </c>
      <c r="Z34" s="12"/>
      <c r="AA34" s="2" t="s">
        <v>34</v>
      </c>
      <c r="AB34" s="3">
        <v>0</v>
      </c>
      <c r="AE34" s="2">
        <f>AB34*15</f>
        <v>0</v>
      </c>
    </row>
    <row r="35" spans="2:32" ht="27.75" customHeight="1">
      <c r="B35" s="37"/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401"/>
      <c r="W35" s="174" t="s">
        <v>12</v>
      </c>
      <c r="X35" s="110"/>
      <c r="Y35" s="136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402"/>
      <c r="W36" s="172">
        <f>(W30*4)+(W32*9)+(W34*4)</f>
        <v>0</v>
      </c>
      <c r="X36" s="141"/>
      <c r="Y36" s="136"/>
      <c r="Z36" s="12"/>
      <c r="AC36" s="41" t="e">
        <f>AC35*4/AF35</f>
        <v>#DIV/0!</v>
      </c>
      <c r="AD36" s="41" t="e">
        <f>AD35*9/AF35</f>
        <v>#DIV/0!</v>
      </c>
      <c r="AE36" s="41" t="e">
        <f>AE35*4/AF35</f>
        <v>#DIV/0!</v>
      </c>
    </row>
    <row r="37" spans="2:32" s="26" customFormat="1" ht="42">
      <c r="B37" s="23"/>
      <c r="C37" s="405"/>
      <c r="D37" s="24">
        <f>'108年1月菜單'!Q45</f>
        <v>0</v>
      </c>
      <c r="E37" s="24"/>
      <c r="F37" s="25" t="s">
        <v>16</v>
      </c>
      <c r="G37" s="24">
        <f>'108年1月菜單'!Q46</f>
        <v>0</v>
      </c>
      <c r="H37" s="24"/>
      <c r="I37" s="25" t="s">
        <v>16</v>
      </c>
      <c r="J37" s="24">
        <f>'108年1月菜單'!Q47</f>
        <v>0</v>
      </c>
      <c r="K37" s="24"/>
      <c r="L37" s="25" t="s">
        <v>16</v>
      </c>
      <c r="M37" s="24">
        <f>'108年1月菜單'!Q48</f>
        <v>0</v>
      </c>
      <c r="N37" s="24"/>
      <c r="O37" s="25" t="s">
        <v>16</v>
      </c>
      <c r="P37" s="24">
        <f>'108年1月菜單'!Q49</f>
        <v>0</v>
      </c>
      <c r="Q37" s="24"/>
      <c r="R37" s="25" t="s">
        <v>16</v>
      </c>
      <c r="S37" s="24">
        <f>'108年1月菜單'!Q50</f>
        <v>0</v>
      </c>
      <c r="T37" s="24"/>
      <c r="U37" s="25" t="s">
        <v>16</v>
      </c>
      <c r="V37" s="400"/>
      <c r="W37" s="170" t="s">
        <v>7</v>
      </c>
      <c r="X37" s="96" t="s">
        <v>18</v>
      </c>
      <c r="Y37" s="135">
        <f>AB38</f>
        <v>0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405"/>
      <c r="D38" s="28"/>
      <c r="E38" s="28"/>
      <c r="F38" s="29"/>
      <c r="G38" s="29"/>
      <c r="H38" s="29"/>
      <c r="I38" s="29"/>
      <c r="J38" s="28"/>
      <c r="K38" s="28"/>
      <c r="L38" s="28"/>
      <c r="M38" s="31"/>
      <c r="N38" s="28"/>
      <c r="O38" s="31"/>
      <c r="P38" s="31"/>
      <c r="Q38" s="28"/>
      <c r="R38" s="28"/>
      <c r="S38" s="28"/>
      <c r="T38" s="28"/>
      <c r="U38" s="28"/>
      <c r="V38" s="401"/>
      <c r="W38" s="172">
        <f>AE43</f>
        <v>0</v>
      </c>
      <c r="X38" s="99" t="s">
        <v>23</v>
      </c>
      <c r="Y38" s="136">
        <f>AB39</f>
        <v>0</v>
      </c>
      <c r="Z38" s="12"/>
      <c r="AA38" s="21" t="s">
        <v>24</v>
      </c>
      <c r="AB38" s="3">
        <v>0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75" customHeight="1">
      <c r="B39" s="27"/>
      <c r="C39" s="405"/>
      <c r="D39" s="28"/>
      <c r="E39" s="28"/>
      <c r="F39" s="29"/>
      <c r="G39" s="29"/>
      <c r="H39" s="29"/>
      <c r="I39" s="29"/>
      <c r="J39" s="28"/>
      <c r="K39" s="31"/>
      <c r="L39" s="28"/>
      <c r="M39" s="31"/>
      <c r="N39" s="28"/>
      <c r="O39" s="31"/>
      <c r="P39" s="29"/>
      <c r="Q39" s="28"/>
      <c r="R39" s="29"/>
      <c r="S39" s="28"/>
      <c r="T39" s="28"/>
      <c r="U39" s="28"/>
      <c r="V39" s="401"/>
      <c r="W39" s="174" t="s">
        <v>9</v>
      </c>
      <c r="X39" s="102" t="s">
        <v>25</v>
      </c>
      <c r="Y39" s="136">
        <f>AB40</f>
        <v>0</v>
      </c>
      <c r="Z39" s="2"/>
      <c r="AA39" s="33" t="s">
        <v>26</v>
      </c>
      <c r="AB39" s="3">
        <v>0</v>
      </c>
      <c r="AC39" s="34">
        <f>AB39*7</f>
        <v>0</v>
      </c>
      <c r="AD39" s="3">
        <f>AB39*5</f>
        <v>0</v>
      </c>
      <c r="AE39" s="3" t="s">
        <v>27</v>
      </c>
      <c r="AF39" s="35">
        <f>AC39*4+AD39*9</f>
        <v>0</v>
      </c>
    </row>
    <row r="40" spans="2:32" ht="27.75" customHeight="1">
      <c r="B40" s="27" t="s">
        <v>10</v>
      </c>
      <c r="C40" s="405"/>
      <c r="D40" s="28"/>
      <c r="E40" s="28"/>
      <c r="F40" s="29"/>
      <c r="G40" s="29"/>
      <c r="H40" s="28"/>
      <c r="I40" s="29"/>
      <c r="J40" s="28"/>
      <c r="K40" s="31"/>
      <c r="L40" s="28"/>
      <c r="M40" s="31"/>
      <c r="N40" s="28"/>
      <c r="O40" s="31"/>
      <c r="P40" s="29"/>
      <c r="Q40" s="28"/>
      <c r="R40" s="29"/>
      <c r="S40" s="28"/>
      <c r="T40" s="28"/>
      <c r="U40" s="28"/>
      <c r="V40" s="401"/>
      <c r="W40" s="172">
        <f>(Y38*5)+(Y40*5)</f>
        <v>0</v>
      </c>
      <c r="X40" s="102" t="s">
        <v>29</v>
      </c>
      <c r="Y40" s="136">
        <f>AB41</f>
        <v>0</v>
      </c>
      <c r="Z40" s="12"/>
      <c r="AA40" s="2" t="s">
        <v>30</v>
      </c>
      <c r="AB40" s="3">
        <v>0</v>
      </c>
      <c r="AC40" s="3">
        <f>AB40*1</f>
        <v>0</v>
      </c>
      <c r="AD40" s="3" t="s">
        <v>27</v>
      </c>
      <c r="AE40" s="3">
        <f>AB40*5</f>
        <v>0</v>
      </c>
      <c r="AF40" s="3">
        <f>AC40*4+AE40*4</f>
        <v>0</v>
      </c>
    </row>
    <row r="41" spans="2:32" ht="27.75" customHeight="1">
      <c r="B41" s="408" t="s">
        <v>71</v>
      </c>
      <c r="C41" s="405"/>
      <c r="D41" s="28"/>
      <c r="E41" s="28"/>
      <c r="F41" s="29"/>
      <c r="G41" s="29"/>
      <c r="H41" s="36"/>
      <c r="I41" s="29"/>
      <c r="J41" s="28"/>
      <c r="K41" s="36"/>
      <c r="L41" s="28"/>
      <c r="M41" s="31"/>
      <c r="N41" s="28"/>
      <c r="O41" s="31"/>
      <c r="P41" s="29"/>
      <c r="Q41" s="28"/>
      <c r="R41" s="29"/>
      <c r="S41" s="28"/>
      <c r="T41" s="28"/>
      <c r="U41" s="28"/>
      <c r="V41" s="401"/>
      <c r="W41" s="174" t="s">
        <v>11</v>
      </c>
      <c r="X41" s="102" t="s">
        <v>32</v>
      </c>
      <c r="Y41" s="136">
        <f>AB42</f>
        <v>0</v>
      </c>
      <c r="Z41" s="2"/>
      <c r="AA41" s="2" t="s">
        <v>33</v>
      </c>
      <c r="AB41" s="3">
        <v>0</v>
      </c>
      <c r="AC41" s="3"/>
      <c r="AD41" s="3">
        <f>AB41*5</f>
        <v>0</v>
      </c>
      <c r="AE41" s="3" t="s">
        <v>27</v>
      </c>
      <c r="AF41" s="3">
        <f>AD41*9</f>
        <v>0</v>
      </c>
    </row>
    <row r="42" spans="2:31" ht="27.75" customHeight="1">
      <c r="B42" s="408"/>
      <c r="C42" s="405"/>
      <c r="D42" s="28"/>
      <c r="E42" s="36"/>
      <c r="F42" s="29"/>
      <c r="G42" s="29"/>
      <c r="H42" s="36"/>
      <c r="I42" s="29"/>
      <c r="J42" s="208"/>
      <c r="K42" s="29"/>
      <c r="L42" s="29"/>
      <c r="M42" s="30"/>
      <c r="N42" s="29"/>
      <c r="O42" s="30"/>
      <c r="P42" s="29"/>
      <c r="Q42" s="36"/>
      <c r="R42" s="29"/>
      <c r="S42" s="28"/>
      <c r="T42" s="36"/>
      <c r="U42" s="28"/>
      <c r="V42" s="401"/>
      <c r="W42" s="172">
        <f>(Y38*7)+(Y37*2)+(Y39*1)</f>
        <v>0</v>
      </c>
      <c r="X42" s="154" t="s">
        <v>41</v>
      </c>
      <c r="Y42" s="13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35</v>
      </c>
      <c r="C43" s="38"/>
      <c r="D43" s="28"/>
      <c r="E43" s="36"/>
      <c r="F43" s="29"/>
      <c r="G43" s="29"/>
      <c r="H43" s="36"/>
      <c r="I43" s="29"/>
      <c r="J43" s="28"/>
      <c r="K43" s="36"/>
      <c r="L43" s="28"/>
      <c r="M43" s="28"/>
      <c r="N43" s="36"/>
      <c r="O43" s="29"/>
      <c r="P43" s="29"/>
      <c r="Q43" s="36"/>
      <c r="R43" s="29"/>
      <c r="S43" s="28"/>
      <c r="T43" s="36"/>
      <c r="U43" s="28"/>
      <c r="V43" s="401"/>
      <c r="W43" s="174" t="s">
        <v>12</v>
      </c>
      <c r="X43" s="110"/>
      <c r="Y43" s="136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205"/>
      <c r="N44" s="53"/>
      <c r="O44" s="54"/>
      <c r="P44" s="54"/>
      <c r="Q44" s="53"/>
      <c r="R44" s="54"/>
      <c r="S44" s="54"/>
      <c r="T44" s="53"/>
      <c r="U44" s="54"/>
      <c r="V44" s="402"/>
      <c r="W44" s="172">
        <f>(W38*4)+(W40*9)+(W42*4)</f>
        <v>0</v>
      </c>
      <c r="X44" s="141"/>
      <c r="Y44" s="142"/>
      <c r="Z44" s="12"/>
      <c r="AC44" s="41" t="e">
        <f>AC43*4/AF43</f>
        <v>#DIV/0!</v>
      </c>
      <c r="AD44" s="41" t="e">
        <f>AD43*9/AF43</f>
        <v>#DIV/0!</v>
      </c>
      <c r="AE44" s="41" t="e">
        <f>AE43*4/AF43</f>
        <v>#DIV/0!</v>
      </c>
    </row>
  </sheetData>
  <sheetProtection/>
  <mergeCells count="17">
    <mergeCell ref="B17:B18"/>
    <mergeCell ref="C29:C34"/>
    <mergeCell ref="V29:V36"/>
    <mergeCell ref="B33:B34"/>
    <mergeCell ref="B41:B42"/>
    <mergeCell ref="C37:C42"/>
    <mergeCell ref="V37:V44"/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2018-11-22T09:33:42Z</cp:lastPrinted>
  <dcterms:created xsi:type="dcterms:W3CDTF">2013-10-17T10:44:48Z</dcterms:created>
  <dcterms:modified xsi:type="dcterms:W3CDTF">2018-12-13T00:56:08Z</dcterms:modified>
  <cp:category/>
  <cp:version/>
  <cp:contentType/>
  <cp:contentStatus/>
</cp:coreProperties>
</file>