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50" activeTab="3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<sst xmlns="http://schemas.openxmlformats.org/spreadsheetml/2006/main" count="1720" uniqueCount="519">
  <si>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</si>
  <si>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</si>
  <si>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</si>
  <si>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</si>
  <si>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</si>
  <si>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</si>
  <si>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</si>
  <si>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</si>
  <si>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</si>
  <si>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</si>
  <si>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</si>
  <si>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</si>
  <si>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</si>
  <si>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</si>
  <si>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</si>
  <si>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</si>
  <si>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</si>
  <si>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</si>
  <si>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</si>
  <si>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</si>
  <si>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</si>
  <si>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</si>
  <si>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</si>
  <si>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</si>
  <si>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</si>
  <si>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</si>
  <si>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</si>
  <si>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</si>
  <si>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</si>
  <si>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</si>
  <si>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</si>
  <si>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</si>
  <si>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</si>
  <si>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</si>
  <si>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</si>
  <si>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</si>
  <si>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</si>
  <si>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</si>
  <si>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</si>
  <si>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星期三</t>
  </si>
  <si>
    <t>星期四</t>
  </si>
  <si>
    <t>備註</t>
  </si>
  <si>
    <t>奶類</t>
  </si>
  <si>
    <t>食材以可食量標示</t>
  </si>
  <si>
    <t>熱量:</t>
  </si>
  <si>
    <t>菜單設計者:</t>
  </si>
  <si>
    <t>水果/乳品</t>
  </si>
  <si>
    <t>醣類：</t>
  </si>
  <si>
    <t>香Q白飯</t>
  </si>
  <si>
    <t>高麗菜</t>
  </si>
  <si>
    <t>五穀飯</t>
  </si>
  <si>
    <t>南洋咖哩</t>
  </si>
  <si>
    <t>豆芽菜</t>
  </si>
  <si>
    <t>地瓜飯</t>
  </si>
  <si>
    <t>大白菜</t>
  </si>
  <si>
    <t>白米</t>
  </si>
  <si>
    <t>月</t>
  </si>
  <si>
    <t>炒</t>
  </si>
  <si>
    <t>五穀米</t>
  </si>
  <si>
    <t>地瓜</t>
  </si>
  <si>
    <t>燙</t>
  </si>
  <si>
    <t>楊婷珮</t>
  </si>
  <si>
    <t>香菇炒飯</t>
  </si>
  <si>
    <t>醬汁豆腐</t>
  </si>
  <si>
    <t>日式關東煮</t>
  </si>
  <si>
    <t>小瓜雙色</t>
  </si>
  <si>
    <t>美味蒸蛋</t>
  </si>
  <si>
    <t>鮮蔬雞塊</t>
  </si>
  <si>
    <t>香Q白飯</t>
  </si>
  <si>
    <t>五穀飯</t>
  </si>
  <si>
    <t>花枝排</t>
  </si>
  <si>
    <t>卡啦雞腿排</t>
  </si>
  <si>
    <t>壽喜燒肉片</t>
  </si>
  <si>
    <t>焰烤雞肉</t>
  </si>
  <si>
    <t>彩繪大黃瓜</t>
  </si>
  <si>
    <t>滷燒拌炒</t>
  </si>
  <si>
    <t>纖蔬地瓜球</t>
  </si>
  <si>
    <t>鮮滷白菜</t>
  </si>
  <si>
    <t>筍香什錦</t>
  </si>
  <si>
    <t>蚵白菜</t>
  </si>
  <si>
    <t>油菜</t>
  </si>
  <si>
    <t>芹香蘿蔔湯</t>
  </si>
  <si>
    <t>味噌豆腐湯</t>
  </si>
  <si>
    <t>海芽蛋花湯</t>
  </si>
  <si>
    <t>榨菜肉絲湯</t>
  </si>
  <si>
    <t>玉米穗湯</t>
  </si>
  <si>
    <t>熱量:</t>
  </si>
  <si>
    <t>香Q白飯</t>
  </si>
  <si>
    <t>五穀飯</t>
  </si>
  <si>
    <t>地瓜飯</t>
  </si>
  <si>
    <t>鐵板麵</t>
  </si>
  <si>
    <t>香菇滷蛋</t>
  </si>
  <si>
    <t>玉香燒鴨</t>
  </si>
  <si>
    <t>香滷雞腿</t>
  </si>
  <si>
    <t>洋蔥豬肉</t>
  </si>
  <si>
    <t>蝦排</t>
  </si>
  <si>
    <t>芹香干絲</t>
  </si>
  <si>
    <t>青蔬拌甜條</t>
  </si>
  <si>
    <t>鐵板洋芋</t>
  </si>
  <si>
    <t>五更昌旺</t>
  </si>
  <si>
    <t>塔香海龍</t>
  </si>
  <si>
    <t>奶香通心麵</t>
  </si>
  <si>
    <t>炒鮮菇</t>
  </si>
  <si>
    <t>食神滷味</t>
  </si>
  <si>
    <t>黃金魚蛋</t>
  </si>
  <si>
    <t>翠綠雞柳</t>
  </si>
  <si>
    <t>油菜</t>
  </si>
  <si>
    <t>高麗菜</t>
  </si>
  <si>
    <t>鵝白菜</t>
  </si>
  <si>
    <t>青江菜</t>
  </si>
  <si>
    <t>冬瓜湯</t>
  </si>
  <si>
    <t>筍片雞湯</t>
  </si>
  <si>
    <t>金菇肉絲湯</t>
  </si>
  <si>
    <t>大黃瓜湯</t>
  </si>
  <si>
    <t>地瓜甜湯</t>
  </si>
  <si>
    <t>熱量:</t>
  </si>
  <si>
    <t>揚州炒飯</t>
  </si>
  <si>
    <t>滷燒豆腐丁</t>
  </si>
  <si>
    <t>海鮮排</t>
  </si>
  <si>
    <t>鹹酥雞丁</t>
  </si>
  <si>
    <t>紅燒魚柳</t>
  </si>
  <si>
    <t>香烤雞翅</t>
  </si>
  <si>
    <t>紅蘿蔔炒蛋</t>
  </si>
  <si>
    <t>蠔菇扒刺瓜</t>
  </si>
  <si>
    <t>紅燒獅子頭</t>
  </si>
  <si>
    <t>岩板燒肉</t>
  </si>
  <si>
    <t>青蔬雞塊</t>
  </si>
  <si>
    <t>香酥煎餃</t>
  </si>
  <si>
    <t>油腐肉燥</t>
  </si>
  <si>
    <t>紅白雙滷</t>
  </si>
  <si>
    <t>佛跳牆</t>
  </si>
  <si>
    <t>瓜瓜總匯</t>
  </si>
  <si>
    <t>豆芽菜</t>
  </si>
  <si>
    <t>蚵白菜</t>
  </si>
  <si>
    <t>麵線湯</t>
  </si>
  <si>
    <t>酸辣湯</t>
  </si>
  <si>
    <t>鮮菇百匯湯</t>
  </si>
  <si>
    <t>菜頭湯</t>
  </si>
  <si>
    <t>玉米蛋花湯</t>
  </si>
  <si>
    <t>什錦炒麵</t>
  </si>
  <si>
    <t>菇菇花生豆干</t>
  </si>
  <si>
    <t>芝麻豬里肌</t>
  </si>
  <si>
    <t>無骨雞排</t>
  </si>
  <si>
    <t>紐約烤肉</t>
  </si>
  <si>
    <t>花枝排</t>
  </si>
  <si>
    <t>蔬菜薯餅</t>
  </si>
  <si>
    <t>螺旋醬肉</t>
  </si>
  <si>
    <t>日式鮮味煮</t>
  </si>
  <si>
    <t>香雞堡</t>
  </si>
  <si>
    <t>番茄豆腐煲</t>
  </si>
  <si>
    <t>高麗菜冬粉</t>
  </si>
  <si>
    <t>蝦米白菜</t>
  </si>
  <si>
    <t>香Q滷蛋</t>
  </si>
  <si>
    <t>青蔬炒干片</t>
  </si>
  <si>
    <t>玉筍四季</t>
  </si>
  <si>
    <t>小白菜</t>
  </si>
  <si>
    <t>薑絲紫菜湯</t>
  </si>
  <si>
    <t>南瓜湯</t>
  </si>
  <si>
    <t>味噌海芽湯</t>
  </si>
  <si>
    <t>玉米濃湯</t>
  </si>
  <si>
    <t>芋頭西米露</t>
  </si>
  <si>
    <r>
      <t>11</t>
    </r>
    <r>
      <rPr>
        <sz val="10"/>
        <rFont val="細明體"/>
        <family val="3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</si>
  <si>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</si>
  <si>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</si>
  <si>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</si>
  <si>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</si>
  <si>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>海帶結燒豆輪</t>
  </si>
  <si>
    <t>五香滷蛋</t>
  </si>
  <si>
    <t>田園玉米</t>
  </si>
  <si>
    <t>冬菜冬粉湯</t>
  </si>
  <si>
    <r>
      <t>合興國小</t>
    </r>
  </si>
  <si>
    <t>11月02日(一)</t>
  </si>
  <si>
    <t>11月03日(二)</t>
  </si>
  <si>
    <t>11月04日(三)</t>
  </si>
  <si>
    <t>11月05日(四)</t>
  </si>
  <si>
    <t>11月06日(五)</t>
  </si>
  <si>
    <t>11月09日(一)</t>
  </si>
  <si>
    <t>11月10日(二)</t>
  </si>
  <si>
    <t>11月11日(三)</t>
  </si>
  <si>
    <t>11月12日(四)</t>
  </si>
  <si>
    <t>11月13日(五)</t>
  </si>
  <si>
    <t>11月16日(一)</t>
  </si>
  <si>
    <t>11月17日(二)</t>
  </si>
  <si>
    <t>11月18日(三)</t>
  </si>
  <si>
    <t>11月19日(四)</t>
  </si>
  <si>
    <t>11月20日(五)</t>
  </si>
  <si>
    <t>11月23日(一)</t>
  </si>
  <si>
    <t>11月24日(二)</t>
  </si>
  <si>
    <t>11月25日(三)</t>
  </si>
  <si>
    <t>11月26日(四)</t>
  </si>
  <si>
    <t>11月27日(五)</t>
  </si>
  <si>
    <t>香Q白飯</t>
  </si>
  <si>
    <t>海帶結燒豆輪</t>
  </si>
  <si>
    <t>五香滷蛋</t>
  </si>
  <si>
    <t>田園玉米</t>
  </si>
  <si>
    <t>高麗菜</t>
  </si>
  <si>
    <t>冬菜冬粉湯</t>
  </si>
  <si>
    <t>熱量:</t>
  </si>
  <si>
    <t>764.1K</t>
  </si>
  <si>
    <t>24.5g</t>
  </si>
  <si>
    <t>104.5g</t>
  </si>
  <si>
    <t>31.4g</t>
  </si>
  <si>
    <t>11月30日(一)</t>
  </si>
  <si>
    <t>烤</t>
  </si>
  <si>
    <t>滷</t>
  </si>
  <si>
    <t>煮</t>
  </si>
  <si>
    <t>炸</t>
  </si>
  <si>
    <t>烤</t>
  </si>
  <si>
    <t>炒</t>
  </si>
  <si>
    <t>蒸</t>
  </si>
  <si>
    <t>熱量:</t>
  </si>
  <si>
    <t>煮</t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</si>
  <si>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04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</si>
  <si>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05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</si>
  <si>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06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</si>
  <si>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07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</si>
  <si>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08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</si>
  <si>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>香Q白飯</t>
  </si>
  <si>
    <t>五穀飯</t>
  </si>
  <si>
    <t>香菇滷干片(豆)</t>
  </si>
  <si>
    <t>紅顏炒蛋</t>
  </si>
  <si>
    <t>奶香焗菜</t>
  </si>
  <si>
    <t>青江菜</t>
  </si>
  <si>
    <t>高麗菜</t>
  </si>
  <si>
    <t>油菜</t>
  </si>
  <si>
    <t>蚵白菜</t>
  </si>
  <si>
    <t>芥藍菜</t>
  </si>
  <si>
    <t>冬菜冬粉湯(醃)</t>
  </si>
  <si>
    <t>味噌豆腐湯(豆)</t>
  </si>
  <si>
    <t>鮮筍湯</t>
  </si>
  <si>
    <t>芹香蘿蔔湯</t>
  </si>
  <si>
    <t>結頭湯</t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</si>
  <si>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</si>
  <si>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</si>
  <si>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</si>
  <si>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</si>
  <si>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</si>
  <si>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>南瓜湯</t>
  </si>
  <si>
    <t>雙菇鮮湯</t>
  </si>
  <si>
    <t>薑絲冬瓜湯</t>
  </si>
  <si>
    <t>玉米蛋花湯</t>
  </si>
  <si>
    <t>榨菜肉絲湯(醃)</t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</si>
  <si>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</si>
  <si>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20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</si>
  <si>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t>麵線湯</t>
  </si>
  <si>
    <t>豆腐湯(豆)</t>
  </si>
  <si>
    <t>酸菜豬血湯(醃)</t>
  </si>
  <si>
    <t>白米</t>
  </si>
  <si>
    <t>香菇</t>
  </si>
  <si>
    <t>紅蘿蔔</t>
  </si>
  <si>
    <t>奶粉</t>
  </si>
  <si>
    <t>青江菜</t>
  </si>
  <si>
    <t>冬菜</t>
  </si>
  <si>
    <t>豆干</t>
  </si>
  <si>
    <t>蛋</t>
  </si>
  <si>
    <t>蔬菜</t>
  </si>
  <si>
    <t>冬粉</t>
  </si>
  <si>
    <t>蒸</t>
  </si>
  <si>
    <t>滷</t>
  </si>
  <si>
    <t>炒</t>
  </si>
  <si>
    <t>煮</t>
  </si>
  <si>
    <t>豬肉</t>
  </si>
  <si>
    <t>蝦捲</t>
  </si>
  <si>
    <t>加</t>
  </si>
  <si>
    <t>洋芋</t>
  </si>
  <si>
    <t>高麗菜</t>
  </si>
  <si>
    <t>豆腐</t>
  </si>
  <si>
    <t>五穀米</t>
  </si>
  <si>
    <t>木耳</t>
  </si>
  <si>
    <t>雞排</t>
  </si>
  <si>
    <t>蘿蔔</t>
  </si>
  <si>
    <t>蒸餃</t>
  </si>
  <si>
    <t>油菜</t>
  </si>
  <si>
    <t>筍子</t>
  </si>
  <si>
    <t>菇類</t>
  </si>
  <si>
    <t>翅小腿</t>
  </si>
  <si>
    <t>蚵白菜</t>
  </si>
  <si>
    <t>芹菜</t>
  </si>
  <si>
    <t>洋蔥</t>
  </si>
  <si>
    <t>雞肉</t>
  </si>
  <si>
    <t>絞肉</t>
  </si>
  <si>
    <t>芥藍菜</t>
  </si>
  <si>
    <t>結頭菜</t>
  </si>
  <si>
    <t>芝麻</t>
  </si>
  <si>
    <t>玉米</t>
  </si>
  <si>
    <t>烤</t>
  </si>
  <si>
    <t>煮</t>
  </si>
  <si>
    <t>星期一</t>
  </si>
  <si>
    <t>餐數</t>
  </si>
  <si>
    <t>星期二</t>
  </si>
  <si>
    <t>星期三</t>
  </si>
  <si>
    <t>星期四</t>
  </si>
  <si>
    <t>星期五</t>
  </si>
  <si>
    <t>豆包</t>
  </si>
  <si>
    <t>杏鮑菇</t>
  </si>
  <si>
    <t>寬粉</t>
  </si>
  <si>
    <t>大白菜</t>
  </si>
  <si>
    <t>南瓜</t>
  </si>
  <si>
    <t>九層塔</t>
  </si>
  <si>
    <t>魚肉</t>
  </si>
  <si>
    <t>雞蛋</t>
  </si>
  <si>
    <t>雞腿</t>
  </si>
  <si>
    <t>刺瓜</t>
  </si>
  <si>
    <t>薑絲</t>
  </si>
  <si>
    <t>冬瓜</t>
  </si>
  <si>
    <t>里肌肉</t>
  </si>
  <si>
    <t>花枝排</t>
  </si>
  <si>
    <t>榨菜</t>
  </si>
  <si>
    <t>醃</t>
  </si>
  <si>
    <t>肉絲</t>
  </si>
  <si>
    <t>加</t>
  </si>
  <si>
    <t>麵線</t>
  </si>
  <si>
    <t>海茸</t>
  </si>
  <si>
    <t>豬肉片</t>
  </si>
  <si>
    <t>芋頭</t>
  </si>
  <si>
    <t>筍片</t>
  </si>
  <si>
    <t>金針菇</t>
  </si>
  <si>
    <t>白米</t>
  </si>
  <si>
    <t>酸菜</t>
  </si>
  <si>
    <t>甜不辣</t>
  </si>
  <si>
    <t>豬血</t>
  </si>
  <si>
    <t>拌</t>
  </si>
  <si>
    <t>醃</t>
  </si>
  <si>
    <t>大黃瓜湯</t>
  </si>
  <si>
    <t>薑絲海苗湯</t>
  </si>
  <si>
    <t>三絲湯</t>
  </si>
  <si>
    <t>金菇百匯湯</t>
  </si>
  <si>
    <t>酸辣湯(芡)</t>
  </si>
  <si>
    <t>筍絲湯</t>
  </si>
  <si>
    <t>玉米濃湯(芡)</t>
  </si>
  <si>
    <t>菜頭湯</t>
  </si>
  <si>
    <t>鮮菇湯</t>
  </si>
  <si>
    <t>味噌海芽湯</t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</si>
  <si>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20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六</t>
    </r>
    <r>
      <rPr>
        <sz val="10"/>
        <rFont val="Arial"/>
        <family val="2"/>
      </rPr>
      <t>)</t>
    </r>
  </si>
  <si>
    <t>照燒雞排</t>
  </si>
  <si>
    <t>咖哩洋芋</t>
  </si>
  <si>
    <t>蚵白菜</t>
  </si>
  <si>
    <t>冬瓜湯</t>
  </si>
  <si>
    <t>星期六</t>
  </si>
  <si>
    <r>
      <t>1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六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</si>
  <si>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</si>
  <si>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</si>
  <si>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</si>
  <si>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</si>
  <si>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19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</si>
  <si>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22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</si>
  <si>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</si>
  <si>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</si>
  <si>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25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</si>
  <si>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2</t>
    </r>
    <r>
      <rPr>
        <sz val="10"/>
        <rFont val="細明體"/>
        <family val="3"/>
      </rPr>
      <t>月</t>
    </r>
    <r>
      <rPr>
        <sz val="10"/>
        <rFont val="Arial"/>
        <family val="2"/>
      </rPr>
      <t>26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</si>
  <si>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>白米</t>
  </si>
  <si>
    <t>洋芋</t>
  </si>
  <si>
    <t>紅蘿蔔</t>
  </si>
  <si>
    <t>豆輪</t>
  </si>
  <si>
    <t>絞肉</t>
  </si>
  <si>
    <t>滷</t>
  </si>
  <si>
    <t>蚵白菜</t>
  </si>
  <si>
    <t>冬瓜</t>
  </si>
  <si>
    <t>加</t>
  </si>
  <si>
    <t>豆腐</t>
  </si>
  <si>
    <t>奶粉</t>
  </si>
  <si>
    <t>大白菜</t>
  </si>
  <si>
    <t>煮</t>
  </si>
  <si>
    <t>滷</t>
  </si>
  <si>
    <t>蛋</t>
  </si>
  <si>
    <t>油菜</t>
  </si>
  <si>
    <t>大黃瓜</t>
  </si>
  <si>
    <t>四季豆</t>
  </si>
  <si>
    <t>魷魚羹</t>
  </si>
  <si>
    <t>筍子</t>
  </si>
  <si>
    <t>炒</t>
  </si>
  <si>
    <t>木耳</t>
  </si>
  <si>
    <t>菇類</t>
  </si>
  <si>
    <t>高麗菜</t>
  </si>
  <si>
    <t>薑絲</t>
  </si>
  <si>
    <t>海苗</t>
  </si>
  <si>
    <t>加</t>
  </si>
  <si>
    <t>蔬菜</t>
  </si>
  <si>
    <t>雞腿</t>
  </si>
  <si>
    <t>蘿蔔</t>
  </si>
  <si>
    <t>黑輪</t>
  </si>
  <si>
    <t>青江菜</t>
  </si>
  <si>
    <t>筍絲</t>
  </si>
  <si>
    <t>豆干</t>
  </si>
  <si>
    <t>鴨肉</t>
  </si>
  <si>
    <t>翅小腿</t>
  </si>
  <si>
    <t>鵝白菜</t>
  </si>
  <si>
    <t>金針菇</t>
  </si>
  <si>
    <t>香菇</t>
  </si>
  <si>
    <t>醃</t>
  </si>
  <si>
    <t>烤</t>
  </si>
  <si>
    <t>肉排</t>
  </si>
  <si>
    <t>朴菜</t>
  </si>
  <si>
    <t>魷魚</t>
  </si>
  <si>
    <t>芥藍菜</t>
  </si>
  <si>
    <t>炸</t>
  </si>
  <si>
    <t>木耳</t>
  </si>
  <si>
    <t>蘿蔔</t>
  </si>
  <si>
    <t>河粉</t>
  </si>
  <si>
    <t>蝦排</t>
  </si>
  <si>
    <t>肉片</t>
  </si>
  <si>
    <t>洋蔥</t>
  </si>
  <si>
    <t>玉米粒</t>
  </si>
  <si>
    <t>芡</t>
  </si>
  <si>
    <t>豬排</t>
  </si>
  <si>
    <t>炒</t>
  </si>
  <si>
    <t>雞丁</t>
  </si>
  <si>
    <t>九層塔</t>
  </si>
  <si>
    <t>青豆仁</t>
  </si>
  <si>
    <t>小黃瓜</t>
  </si>
  <si>
    <t>白米</t>
  </si>
  <si>
    <t>里肌肉</t>
  </si>
  <si>
    <t>芝麻</t>
  </si>
  <si>
    <t>海芽</t>
  </si>
  <si>
    <t>肉絲</t>
  </si>
  <si>
    <t>紅蘿蔔</t>
  </si>
  <si>
    <t>滷</t>
  </si>
  <si>
    <t>油麵</t>
  </si>
  <si>
    <t>青豆仁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</si>
  <si>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</si>
  <si>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1月第一週菜單明細(永靖國小-合欣廠商)</t>
  </si>
  <si>
    <t>1月第二週菜單明細(永靖國小-合欣廠商)</t>
  </si>
  <si>
    <t>地瓜</t>
  </si>
  <si>
    <t>絞肉</t>
  </si>
  <si>
    <t>1月第三週菜單明細(永靖國小-合欣廠商)</t>
  </si>
  <si>
    <t>2月第三週菜單明細(永靖國小-合欣廠商)</t>
  </si>
  <si>
    <t>烏龍麵</t>
  </si>
  <si>
    <t>炒</t>
  </si>
  <si>
    <t>2月第四週菜單明細(永靖國小-合欣廠商)</t>
  </si>
  <si>
    <t>御膳豬排</t>
  </si>
  <si>
    <t>卡啦雞排(加)(炸)</t>
  </si>
  <si>
    <t>鐵板燒肉</t>
  </si>
  <si>
    <t>芝麻雞排</t>
  </si>
  <si>
    <t>海味蝦捲(海)(加)</t>
  </si>
  <si>
    <t>飄香滷味</t>
  </si>
  <si>
    <t>日式豆腐煲(豆)</t>
  </si>
  <si>
    <t>絞肉玉米</t>
  </si>
  <si>
    <t>印度咖哩</t>
  </si>
  <si>
    <t>蒸餃(冷)</t>
  </si>
  <si>
    <t>烤翅腿</t>
  </si>
  <si>
    <t>鮮菇混炒</t>
  </si>
  <si>
    <t>香Q白飯</t>
  </si>
  <si>
    <t>五穀飯</t>
  </si>
  <si>
    <t>地瓜飯</t>
  </si>
  <si>
    <t>香菇炒飯</t>
  </si>
  <si>
    <t>鐵板豆包(豆)</t>
  </si>
  <si>
    <t>紅燒魚柳(海)</t>
  </si>
  <si>
    <t>轟炸雞腿(炸)</t>
  </si>
  <si>
    <t>中式里肌肉</t>
  </si>
  <si>
    <t>花枝排(海)(加)</t>
  </si>
  <si>
    <t>三杯杏鮑菇</t>
  </si>
  <si>
    <t>五香滷蛋</t>
  </si>
  <si>
    <t>刺瓜什錦</t>
  </si>
  <si>
    <t>翠綠雞柳</t>
  </si>
  <si>
    <t>東坡豆腐(豆)</t>
  </si>
  <si>
    <t>鮮味寬粉</t>
  </si>
  <si>
    <t>脆炒筍絲</t>
  </si>
  <si>
    <t>鮮味白菜</t>
  </si>
  <si>
    <t>南洋咖哩</t>
  </si>
  <si>
    <t>大白菜</t>
  </si>
  <si>
    <t>青江菜</t>
  </si>
  <si>
    <t>芥藍菜</t>
  </si>
  <si>
    <t>豆芽菜</t>
  </si>
  <si>
    <t>油菜</t>
  </si>
  <si>
    <t>飄香滷味(豆)</t>
  </si>
  <si>
    <t>洋蔥炒肉片</t>
  </si>
  <si>
    <t>蛋炒雙拼</t>
  </si>
  <si>
    <t>芹香甜不辣(加)</t>
  </si>
  <si>
    <t>塔香海茸</t>
  </si>
  <si>
    <t>佛跳牆</t>
  </si>
  <si>
    <t>菇菇燴炒</t>
  </si>
  <si>
    <t>高麗菜</t>
  </si>
  <si>
    <t>油菜</t>
  </si>
  <si>
    <t>青江菜</t>
  </si>
  <si>
    <t>日式烏龍麵</t>
  </si>
  <si>
    <t>紅燒豆腐</t>
  </si>
  <si>
    <t>岩烤豬排</t>
  </si>
  <si>
    <t>炸雞腿(炸)</t>
  </si>
  <si>
    <t>醬爆鴨丁</t>
  </si>
  <si>
    <t>鐵路肉排</t>
  </si>
  <si>
    <t>奶香白菜</t>
  </si>
  <si>
    <t>燴炒四季</t>
  </si>
  <si>
    <t>什錦滷味</t>
  </si>
  <si>
    <t>沙茶什錦鍋</t>
  </si>
  <si>
    <t>福菜筍干(醃)</t>
  </si>
  <si>
    <t>元祖魷魚羹(海)(加)</t>
  </si>
  <si>
    <t>茄汁黑輪(加)</t>
  </si>
  <si>
    <t>翅小腿</t>
  </si>
  <si>
    <t>魷魚條(海)</t>
  </si>
  <si>
    <t>鵝白菜</t>
  </si>
  <si>
    <t>芥藍菜</t>
  </si>
  <si>
    <t>醬燒干丁</t>
  </si>
  <si>
    <t>蝦排(海)(加)</t>
  </si>
  <si>
    <t>黃金豬排(炸)</t>
  </si>
  <si>
    <t>宮保雞丁</t>
  </si>
  <si>
    <t>芝麻里肌肉</t>
  </si>
  <si>
    <t>炒河粉</t>
  </si>
  <si>
    <t>岩板燒肉</t>
  </si>
  <si>
    <t>筍絲燴鮮菇</t>
  </si>
  <si>
    <t>義式肉醬</t>
  </si>
  <si>
    <t>香Q滷蛋</t>
  </si>
  <si>
    <t>雙味菇菇</t>
  </si>
  <si>
    <t>白菜滷</t>
  </si>
  <si>
    <t>燴炒小黃瓜</t>
  </si>
  <si>
    <t>冬瓜鮮味煮</t>
  </si>
  <si>
    <t>大白菜</t>
  </si>
  <si>
    <t>豆芽菜</t>
  </si>
  <si>
    <t>豆輪肉燥(加)</t>
  </si>
  <si>
    <t>乳品</t>
  </si>
  <si>
    <t>豬肉</t>
  </si>
  <si>
    <t>揚州炒飯</t>
  </si>
  <si>
    <t>無骨雞排(炸)</t>
  </si>
  <si>
    <t>香烤雞塊(加)</t>
  </si>
  <si>
    <t>燒賣(加)</t>
  </si>
  <si>
    <t>雞塊</t>
  </si>
  <si>
    <t>燒賣</t>
  </si>
  <si>
    <t>珍珠丸子(加)</t>
  </si>
  <si>
    <t>珍珠丸子</t>
  </si>
  <si>
    <t>蒸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</si>
</sst>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華康少女文字W3"/>
      <family val="1"/>
    </font>
    <font>
      <sz val="12"/>
      <name val="華康POP1體W7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14"/>
      <name val="標楷體"/>
      <family val="4"/>
    </font>
    <font>
      <b/>
      <sz val="36"/>
      <name val="華康POP1體W5(P)"/>
      <family val="1"/>
    </font>
    <font>
      <b/>
      <sz val="12"/>
      <name val="華康POP1體W5(P)"/>
      <family val="1"/>
    </font>
    <font>
      <sz val="10"/>
      <name val="華康POP1體W5(P)"/>
      <family val="1"/>
    </font>
    <font>
      <sz val="20"/>
      <name val="華康海報體W9"/>
      <family val="1"/>
    </font>
    <font>
      <sz val="14"/>
      <name val="華康行楷體W5(P)"/>
      <family val="1"/>
    </font>
    <font>
      <sz val="18"/>
      <name val="華康海報體W9"/>
      <family val="1"/>
    </font>
    <font>
      <b/>
      <sz val="60"/>
      <name val="華康活力獅子體"/>
      <family val="3"/>
    </font>
    <font>
      <sz val="20"/>
      <color indexed="53"/>
      <name val="華康海報體W9"/>
      <family val="1"/>
    </font>
    <font>
      <sz val="20"/>
      <color indexed="40"/>
      <name val="華康海報體W9"/>
      <family val="1"/>
    </font>
    <font>
      <sz val="20"/>
      <color indexed="45"/>
      <name val="華康海報體W9"/>
      <family val="1"/>
    </font>
    <font>
      <sz val="18"/>
      <color indexed="17"/>
      <name val="華康海報體W9"/>
      <family val="1"/>
    </font>
    <font>
      <b/>
      <sz val="36"/>
      <color indexed="9"/>
      <name val="華康墨字體"/>
      <family val="1"/>
    </font>
    <font>
      <sz val="40"/>
      <color indexed="40"/>
      <name val="華康POP1體W5"/>
      <family val="1"/>
    </font>
    <font>
      <sz val="18"/>
      <color rgb="FF00B050"/>
      <name val="華康海報體W9"/>
      <family val="1"/>
    </font>
    <font>
      <sz val="20"/>
      <color rgb="FF00B0F0"/>
      <name val="華康海報體W9"/>
      <family val="1"/>
    </font>
    <font>
      <sz val="20"/>
      <color rgb="FFFF66FF"/>
      <name val="華康海報體W9"/>
      <family val="1"/>
    </font>
    <font>
      <sz val="20"/>
      <color theme="9"/>
      <name val="華康海報體W9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4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5" xfId="0" applyFont="1" applyBorder="1" applyAlignment="1">
      <alignment horizontal="center"/>
    </xf>
    <xf numFmtId="0" fontId="26" fillId="24" borderId="16" xfId="0" applyFont="1" applyFill="1" applyBorder="1" applyAlignment="1">
      <alignment horizontal="center" vertical="center" shrinkToFit="1"/>
    </xf>
    <xf numFmtId="0" fontId="31" fillId="24" borderId="16" xfId="0" applyFont="1" applyFill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18" xfId="0" applyFont="1" applyBorder="1" applyAlignment="1">
      <alignment horizontal="center"/>
    </xf>
    <xf numFmtId="0" fontId="26" fillId="0" borderId="19" xfId="0" applyFont="1" applyFill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32" fillId="0" borderId="19" xfId="0" applyFont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left" vertical="center" shrinkToFit="1"/>
    </xf>
    <xf numFmtId="0" fontId="27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vertical="center" textRotation="180" shrinkToFit="1"/>
    </xf>
    <xf numFmtId="0" fontId="27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2" fillId="0" borderId="23" xfId="0" applyFont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 shrinkToFit="1"/>
    </xf>
    <xf numFmtId="0" fontId="26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 textRotation="180" shrinkToFit="1"/>
    </xf>
    <xf numFmtId="0" fontId="26" fillId="0" borderId="29" xfId="0" applyFont="1" applyBorder="1" applyAlignment="1">
      <alignment horizontal="left" vertical="center" shrinkToFit="1"/>
    </xf>
    <xf numFmtId="0" fontId="2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vertical="center" textRotation="255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5" fillId="0" borderId="15" xfId="0" applyFont="1" applyBorder="1" applyAlignment="1">
      <alignment horizontal="center"/>
    </xf>
    <xf numFmtId="0" fontId="32" fillId="24" borderId="16" xfId="0" applyFont="1" applyFill="1" applyBorder="1" applyAlignment="1">
      <alignment horizontal="center" vertical="center" shrinkToFit="1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18" xfId="0" applyFont="1" applyBorder="1" applyAlignment="1">
      <alignment horizontal="center"/>
    </xf>
    <xf numFmtId="0" fontId="35" fillId="0" borderId="33" xfId="0" applyFont="1" applyBorder="1" applyAlignment="1">
      <alignment horizontal="right"/>
    </xf>
    <xf numFmtId="0" fontId="35" fillId="0" borderId="19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vertical="center" textRotation="180" shrinkToFit="1"/>
    </xf>
    <xf numFmtId="0" fontId="35" fillId="0" borderId="19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35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Border="1" applyAlignment="1">
      <alignment horizontal="right"/>
    </xf>
    <xf numFmtId="0" fontId="32" fillId="0" borderId="23" xfId="0" applyFont="1" applyFill="1" applyBorder="1" applyAlignment="1">
      <alignment vertical="center" textRotation="180" shrinkToFit="1"/>
    </xf>
    <xf numFmtId="0" fontId="35" fillId="0" borderId="35" xfId="0" applyFont="1" applyBorder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36" xfId="0" applyFont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19" xfId="0" applyFont="1" applyBorder="1" applyAlignment="1">
      <alignment horizontal="left" vertical="center" wrapText="1" shrinkToFit="1"/>
    </xf>
    <xf numFmtId="0" fontId="32" fillId="0" borderId="21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top"/>
    </xf>
    <xf numFmtId="0" fontId="32" fillId="0" borderId="32" xfId="0" applyFont="1" applyBorder="1" applyAlignment="1">
      <alignment horizontal="left" vertical="center" shrinkToFit="1"/>
    </xf>
    <xf numFmtId="0" fontId="32" fillId="0" borderId="29" xfId="0" applyFont="1" applyFill="1" applyBorder="1" applyAlignment="1">
      <alignment vertical="center" textRotation="180" shrinkToFit="1"/>
    </xf>
    <xf numFmtId="0" fontId="32" fillId="0" borderId="29" xfId="0" applyFont="1" applyBorder="1" applyAlignment="1">
      <alignment horizontal="left" vertical="center" shrinkToFit="1"/>
    </xf>
    <xf numFmtId="0" fontId="35" fillId="0" borderId="37" xfId="0" applyFont="1" applyBorder="1" applyAlignment="1">
      <alignment horizontal="right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38" xfId="33" applyFont="1" applyBorder="1">
      <alignment/>
      <protection/>
    </xf>
    <xf numFmtId="0" fontId="0" fillId="0" borderId="38" xfId="33" applyBorder="1">
      <alignment/>
      <protection/>
    </xf>
    <xf numFmtId="0" fontId="0" fillId="0" borderId="0" xfId="33" applyFont="1">
      <alignment/>
      <protection/>
    </xf>
    <xf numFmtId="0" fontId="41" fillId="0" borderId="11" xfId="0" applyFont="1" applyFill="1" applyBorder="1" applyAlignment="1">
      <alignment horizontal="center" vertical="center" textRotation="255"/>
    </xf>
    <xf numFmtId="0" fontId="0" fillId="0" borderId="39" xfId="33" applyFont="1" applyBorder="1">
      <alignment/>
      <protection/>
    </xf>
    <xf numFmtId="0" fontId="0" fillId="0" borderId="40" xfId="33" applyBorder="1">
      <alignment/>
      <protection/>
    </xf>
    <xf numFmtId="0" fontId="0" fillId="0" borderId="41" xfId="33" applyBorder="1">
      <alignment/>
      <protection/>
    </xf>
    <xf numFmtId="0" fontId="0" fillId="0" borderId="42" xfId="33" applyBorder="1">
      <alignment/>
      <protection/>
    </xf>
    <xf numFmtId="0" fontId="0" fillId="0" borderId="43" xfId="33" applyBorder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33" applyFont="1">
      <alignment/>
      <protection/>
    </xf>
    <xf numFmtId="0" fontId="43" fillId="0" borderId="0" xfId="33" applyFont="1">
      <alignment/>
      <protection/>
    </xf>
    <xf numFmtId="0" fontId="46" fillId="0" borderId="39" xfId="33" applyFont="1" applyBorder="1">
      <alignment/>
      <protection/>
    </xf>
    <xf numFmtId="0" fontId="46" fillId="0" borderId="38" xfId="33" applyFont="1" applyBorder="1">
      <alignment/>
      <protection/>
    </xf>
    <xf numFmtId="0" fontId="46" fillId="0" borderId="40" xfId="33" applyFont="1" applyBorder="1">
      <alignment/>
      <protection/>
    </xf>
    <xf numFmtId="0" fontId="46" fillId="0" borderId="41" xfId="33" applyFont="1" applyBorder="1">
      <alignment/>
      <protection/>
    </xf>
    <xf numFmtId="0" fontId="46" fillId="0" borderId="42" xfId="33" applyFont="1" applyBorder="1">
      <alignment/>
      <protection/>
    </xf>
    <xf numFmtId="0" fontId="46" fillId="0" borderId="43" xfId="33" applyFont="1" applyBorder="1">
      <alignment/>
      <protection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35" fillId="25" borderId="15" xfId="0" applyFont="1" applyFill="1" applyBorder="1" applyAlignment="1">
      <alignment horizontal="center"/>
    </xf>
    <xf numFmtId="0" fontId="35" fillId="25" borderId="18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 vertical="center" shrinkToFit="1"/>
    </xf>
    <xf numFmtId="0" fontId="0" fillId="25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2" fillId="0" borderId="39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198" fontId="21" fillId="0" borderId="50" xfId="0" applyNumberFormat="1" applyFont="1" applyBorder="1" applyAlignment="1">
      <alignment horizontal="center" vertical="center" wrapText="1"/>
    </xf>
    <xf numFmtId="198" fontId="21" fillId="0" borderId="51" xfId="0" applyNumberFormat="1" applyFont="1" applyBorder="1" applyAlignment="1">
      <alignment horizontal="center" vertical="center" wrapText="1"/>
    </xf>
    <xf numFmtId="198" fontId="21" fillId="0" borderId="52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98" fontId="21" fillId="25" borderId="51" xfId="0" applyNumberFormat="1" applyFont="1" applyFill="1" applyBorder="1" applyAlignment="1">
      <alignment horizontal="center" vertical="center" wrapText="1"/>
    </xf>
    <xf numFmtId="198" fontId="21" fillId="25" borderId="52" xfId="0" applyNumberFormat="1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 textRotation="180" shrinkToFit="1"/>
    </xf>
    <xf numFmtId="0" fontId="32" fillId="0" borderId="32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0" fontId="32" fillId="0" borderId="23" xfId="0" applyFont="1" applyFill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35" fillId="0" borderId="18" xfId="0" applyFont="1" applyBorder="1" applyAlignment="1">
      <alignment horizontal="center" vertical="center" textRotation="255" shrinkToFit="1"/>
    </xf>
    <xf numFmtId="0" fontId="31" fillId="0" borderId="53" xfId="0" applyFont="1" applyBorder="1" applyAlignment="1">
      <alignment horizontal="right" vertical="top"/>
    </xf>
    <xf numFmtId="0" fontId="35" fillId="0" borderId="18" xfId="0" applyFont="1" applyFill="1" applyBorder="1" applyAlignment="1">
      <alignment horizontal="center" vertical="center" textRotation="255" shrinkToFit="1"/>
    </xf>
    <xf numFmtId="0" fontId="35" fillId="25" borderId="18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26" fillId="0" borderId="32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textRotation="255" shrinkToFit="1"/>
    </xf>
    <xf numFmtId="0" fontId="27" fillId="0" borderId="18" xfId="0" applyFont="1" applyFill="1" applyBorder="1" applyAlignment="1">
      <alignment horizontal="center" vertical="center" textRotation="255" shrinkToFit="1"/>
    </xf>
    <xf numFmtId="0" fontId="28" fillId="0" borderId="53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5" fillId="0" borderId="48" xfId="0" applyFont="1" applyBorder="1" applyAlignment="1">
      <alignment horizontal="center" vertical="center" shrinkToFit="1"/>
    </xf>
    <xf numFmtId="0" fontId="55" fillId="0" borderId="46" xfId="0" applyFont="1" applyBorder="1" applyAlignment="1">
      <alignment horizontal="center" vertical="center" shrinkToFit="1"/>
    </xf>
    <xf numFmtId="0" fontId="55" fillId="0" borderId="49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56" fillId="0" borderId="48" xfId="0" applyFont="1" applyBorder="1" applyAlignment="1">
      <alignment horizontal="center" vertical="center" shrinkToFit="1"/>
    </xf>
    <xf numFmtId="0" fontId="56" fillId="0" borderId="46" xfId="0" applyFont="1" applyBorder="1" applyAlignment="1">
      <alignment horizontal="center" vertical="center" shrinkToFit="1"/>
    </xf>
    <xf numFmtId="0" fontId="56" fillId="0" borderId="49" xfId="0" applyFont="1" applyBorder="1" applyAlignment="1">
      <alignment horizontal="center" vertical="center" shrinkToFit="1"/>
    </xf>
    <xf numFmtId="0" fontId="57" fillId="0" borderId="48" xfId="0" applyFont="1" applyBorder="1" applyAlignment="1">
      <alignment horizontal="center" vertical="center" shrinkToFit="1"/>
    </xf>
    <xf numFmtId="0" fontId="57" fillId="0" borderId="46" xfId="0" applyFont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58" fillId="0" borderId="48" xfId="0" applyFont="1" applyBorder="1" applyAlignment="1">
      <alignment horizontal="center" vertical="center" shrinkToFit="1"/>
    </xf>
    <xf numFmtId="0" fontId="58" fillId="0" borderId="46" xfId="0" applyFont="1" applyBorder="1" applyAlignment="1">
      <alignment horizontal="center" vertical="center" shrinkToFit="1"/>
    </xf>
    <xf numFmtId="0" fontId="58" fillId="0" borderId="49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shrinkToFit="1"/>
    </xf>
    <xf numFmtId="198" fontId="44" fillId="26" borderId="54" xfId="0" applyNumberFormat="1" applyFont="1" applyFill="1" applyBorder="1" applyAlignment="1">
      <alignment horizontal="center" vertical="center" wrapText="1"/>
    </xf>
    <xf numFmtId="198" fontId="44" fillId="26" borderId="55" xfId="0" applyNumberFormat="1" applyFont="1" applyFill="1" applyBorder="1" applyAlignment="1">
      <alignment horizontal="center" vertical="center" wrapText="1"/>
    </xf>
    <xf numFmtId="198" fontId="44" fillId="26" borderId="56" xfId="0" applyNumberFormat="1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198" fontId="21" fillId="0" borderId="54" xfId="0" applyNumberFormat="1" applyFont="1" applyBorder="1" applyAlignment="1">
      <alignment horizontal="center" vertical="center" wrapText="1"/>
    </xf>
    <xf numFmtId="198" fontId="21" fillId="0" borderId="55" xfId="0" applyNumberFormat="1" applyFont="1" applyBorder="1" applyAlignment="1">
      <alignment horizontal="center" vertical="center" wrapText="1"/>
    </xf>
    <xf numFmtId="198" fontId="21" fillId="0" borderId="56" xfId="0" applyNumberFormat="1" applyFont="1" applyBorder="1" applyAlignment="1">
      <alignment horizontal="center" vertical="center" wrapText="1"/>
    </xf>
    <xf numFmtId="198" fontId="21" fillId="0" borderId="57" xfId="0" applyNumberFormat="1" applyFont="1" applyBorder="1" applyAlignment="1">
      <alignment horizontal="center" vertical="center" wrapText="1"/>
    </xf>
    <xf numFmtId="198" fontId="21" fillId="0" borderId="58" xfId="0" applyNumberFormat="1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 shrinkToFit="1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 shrinkToFit="1"/>
    </xf>
    <xf numFmtId="0" fontId="56" fillId="0" borderId="45" xfId="0" applyFont="1" applyBorder="1" applyAlignment="1">
      <alignment horizontal="center" vertical="center" shrinkToFit="1"/>
    </xf>
    <xf numFmtId="0" fontId="56" fillId="0" borderId="47" xfId="0" applyFont="1" applyBorder="1" applyAlignment="1">
      <alignment horizontal="center" vertical="center" shrinkToFit="1"/>
    </xf>
    <xf numFmtId="198" fontId="44" fillId="26" borderId="57" xfId="0" applyNumberFormat="1" applyFont="1" applyFill="1" applyBorder="1" applyAlignment="1">
      <alignment horizontal="center" vertical="center" wrapText="1"/>
    </xf>
    <xf numFmtId="198" fontId="44" fillId="26" borderId="58" xfId="0" applyNumberFormat="1" applyFont="1" applyFill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48" xfId="0" applyFont="1" applyBorder="1" applyAlignment="1">
      <alignment horizontal="center" vertical="center" shrinkToFit="1"/>
    </xf>
    <xf numFmtId="0" fontId="47" fillId="0" borderId="49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198" fontId="44" fillId="26" borderId="50" xfId="0" applyNumberFormat="1" applyFont="1" applyFill="1" applyBorder="1" applyAlignment="1">
      <alignment horizontal="center" vertical="center" wrapText="1"/>
    </xf>
    <xf numFmtId="198" fontId="44" fillId="26" borderId="51" xfId="0" applyNumberFormat="1" applyFont="1" applyFill="1" applyBorder="1" applyAlignment="1">
      <alignment horizontal="center" vertical="center" wrapText="1"/>
    </xf>
    <xf numFmtId="198" fontId="44" fillId="26" borderId="52" xfId="0" applyNumberFormat="1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22</xdr:row>
      <xdr:rowOff>180975</xdr:rowOff>
    </xdr:from>
    <xdr:to>
      <xdr:col>15</xdr:col>
      <xdr:colOff>390525</xdr:colOff>
      <xdr:row>25</xdr:row>
      <xdr:rowOff>95250</xdr:rowOff>
    </xdr:to>
    <xdr:pic>
      <xdr:nvPicPr>
        <xdr:cNvPr id="1" name="圖片 5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83870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19</xdr:row>
      <xdr:rowOff>142875</xdr:rowOff>
    </xdr:from>
    <xdr:to>
      <xdr:col>15</xdr:col>
      <xdr:colOff>371475</xdr:colOff>
      <xdr:row>21</xdr:row>
      <xdr:rowOff>190500</xdr:rowOff>
    </xdr:to>
    <xdr:pic>
      <xdr:nvPicPr>
        <xdr:cNvPr id="2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8505825" y="4171950"/>
          <a:ext cx="1724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28</xdr:row>
      <xdr:rowOff>200025</xdr:rowOff>
    </xdr:from>
    <xdr:to>
      <xdr:col>8</xdr:col>
      <xdr:colOff>19050</xdr:colOff>
      <xdr:row>29</xdr:row>
      <xdr:rowOff>209550</xdr:rowOff>
    </xdr:to>
    <xdr:sp>
      <xdr:nvSpPr>
        <xdr:cNvPr id="3" name="WordArt 1"/>
        <xdr:cNvSpPr>
          <a:spLocks/>
        </xdr:cNvSpPr>
      </xdr:nvSpPr>
      <xdr:spPr>
        <a:xfrm>
          <a:off x="4648200" y="6124575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8</xdr:col>
      <xdr:colOff>0</xdr:colOff>
      <xdr:row>21</xdr:row>
      <xdr:rowOff>19050</xdr:rowOff>
    </xdr:to>
    <xdr:sp>
      <xdr:nvSpPr>
        <xdr:cNvPr id="4" name="WordArt 1"/>
        <xdr:cNvSpPr>
          <a:spLocks/>
        </xdr:cNvSpPr>
      </xdr:nvSpPr>
      <xdr:spPr>
        <a:xfrm>
          <a:off x="4629150" y="4248150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38100</xdr:colOff>
      <xdr:row>10</xdr:row>
      <xdr:rowOff>200025</xdr:rowOff>
    </xdr:from>
    <xdr:to>
      <xdr:col>8</xdr:col>
      <xdr:colOff>9525</xdr:colOff>
      <xdr:row>11</xdr:row>
      <xdr:rowOff>209550</xdr:rowOff>
    </xdr:to>
    <xdr:sp>
      <xdr:nvSpPr>
        <xdr:cNvPr id="5" name="WordArt 1"/>
        <xdr:cNvSpPr>
          <a:spLocks/>
        </xdr:cNvSpPr>
      </xdr:nvSpPr>
      <xdr:spPr>
        <a:xfrm>
          <a:off x="4638675" y="2333625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19050</xdr:colOff>
      <xdr:row>2</xdr:row>
      <xdr:rowOff>9525</xdr:rowOff>
    </xdr:from>
    <xdr:to>
      <xdr:col>7</xdr:col>
      <xdr:colOff>647700</xdr:colOff>
      <xdr:row>3</xdr:row>
      <xdr:rowOff>19050</xdr:rowOff>
    </xdr:to>
    <xdr:sp>
      <xdr:nvSpPr>
        <xdr:cNvPr id="6" name="WordArt 1"/>
        <xdr:cNvSpPr>
          <a:spLocks/>
        </xdr:cNvSpPr>
      </xdr:nvSpPr>
      <xdr:spPr>
        <a:xfrm>
          <a:off x="4619625" y="457200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19050</xdr:colOff>
      <xdr:row>37</xdr:row>
      <xdr:rowOff>200025</xdr:rowOff>
    </xdr:from>
    <xdr:to>
      <xdr:col>7</xdr:col>
      <xdr:colOff>647700</xdr:colOff>
      <xdr:row>38</xdr:row>
      <xdr:rowOff>209550</xdr:rowOff>
    </xdr:to>
    <xdr:sp>
      <xdr:nvSpPr>
        <xdr:cNvPr id="7" name="WordArt 1"/>
        <xdr:cNvSpPr>
          <a:spLocks/>
        </xdr:cNvSpPr>
      </xdr:nvSpPr>
      <xdr:spPr>
        <a:xfrm>
          <a:off x="4619625" y="8020050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647700</xdr:colOff>
      <xdr:row>41</xdr:row>
      <xdr:rowOff>47625</xdr:rowOff>
    </xdr:from>
    <xdr:to>
      <xdr:col>19</xdr:col>
      <xdr:colOff>28575</xdr:colOff>
      <xdr:row>41</xdr:row>
      <xdr:rowOff>47625</xdr:rowOff>
    </xdr:to>
    <xdr:pic>
      <xdr:nvPicPr>
        <xdr:cNvPr id="1" name="圖片 5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10829925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41</xdr:row>
      <xdr:rowOff>85725</xdr:rowOff>
    </xdr:from>
    <xdr:to>
      <xdr:col>16</xdr:col>
      <xdr:colOff>485775</xdr:colOff>
      <xdr:row>43</xdr:row>
      <xdr:rowOff>133350</xdr:rowOff>
    </xdr:to>
    <xdr:pic>
      <xdr:nvPicPr>
        <xdr:cNvPr id="2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11496675" y="108299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55</xdr:row>
      <xdr:rowOff>9525</xdr:rowOff>
    </xdr:from>
    <xdr:to>
      <xdr:col>20</xdr:col>
      <xdr:colOff>9525</xdr:colOff>
      <xdr:row>63</xdr:row>
      <xdr:rowOff>228600</xdr:rowOff>
    </xdr:to>
    <xdr:pic>
      <xdr:nvPicPr>
        <xdr:cNvPr id="3" name="圖片 13" descr="01 (1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0839450"/>
          <a:ext cx="129444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55</xdr:row>
      <xdr:rowOff>9525</xdr:rowOff>
    </xdr:from>
    <xdr:to>
      <xdr:col>10</xdr:col>
      <xdr:colOff>76200</xdr:colOff>
      <xdr:row>58</xdr:row>
      <xdr:rowOff>209550</xdr:rowOff>
    </xdr:to>
    <xdr:sp>
      <xdr:nvSpPr>
        <xdr:cNvPr id="4" name="WordArt 13"/>
        <xdr:cNvSpPr>
          <a:spLocks/>
        </xdr:cNvSpPr>
      </xdr:nvSpPr>
      <xdr:spPr>
        <a:xfrm>
          <a:off x="3257550" y="10839450"/>
          <a:ext cx="4914900" cy="10763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☆飯菜不足或有任何問題請洽服務人員☆</a:t>
          </a:r>
        </a:p>
      </xdr:txBody>
    </xdr:sp>
    <xdr:clientData/>
  </xdr:twoCellAnchor>
  <xdr:twoCellAnchor>
    <xdr:from>
      <xdr:col>4</xdr:col>
      <xdr:colOff>161925</xdr:colOff>
      <xdr:row>59</xdr:row>
      <xdr:rowOff>323850</xdr:rowOff>
    </xdr:from>
    <xdr:to>
      <xdr:col>6</xdr:col>
      <xdr:colOff>485775</xdr:colOff>
      <xdr:row>62</xdr:row>
      <xdr:rowOff>114300</xdr:rowOff>
    </xdr:to>
    <xdr:pic>
      <xdr:nvPicPr>
        <xdr:cNvPr id="5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3400425" y="1236345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60</xdr:row>
      <xdr:rowOff>19050</xdr:rowOff>
    </xdr:from>
    <xdr:to>
      <xdr:col>9</xdr:col>
      <xdr:colOff>66675</xdr:colOff>
      <xdr:row>62</xdr:row>
      <xdr:rowOff>190500</xdr:rowOff>
    </xdr:to>
    <xdr:pic>
      <xdr:nvPicPr>
        <xdr:cNvPr id="6" name="圖片 5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392025"/>
          <a:ext cx="1819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5</xdr:col>
      <xdr:colOff>695325</xdr:colOff>
      <xdr:row>0</xdr:row>
      <xdr:rowOff>485775</xdr:rowOff>
    </xdr:to>
    <xdr:sp>
      <xdr:nvSpPr>
        <xdr:cNvPr id="7" name="矩形 7"/>
        <xdr:cNvSpPr>
          <a:spLocks/>
        </xdr:cNvSpPr>
      </xdr:nvSpPr>
      <xdr:spPr>
        <a:xfrm>
          <a:off x="123825" y="85725"/>
          <a:ext cx="461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0" b="1" i="0" u="none" baseline="0"/>
            <a:t>合</a:t>
          </a:r>
          <a:r>
            <a:rPr lang="en-US" cap="none" sz="6000" b="1" i="0" u="none" baseline="0"/>
            <a:t> </a:t>
          </a:r>
          <a:r>
            <a:rPr lang="en-US" cap="none" sz="6000" b="1" i="0" u="none" baseline="0"/>
            <a:t>欣</a:t>
          </a:r>
        </a:p>
      </xdr:txBody>
    </xdr:sp>
    <xdr:clientData/>
  </xdr:twoCellAnchor>
  <xdr:twoCellAnchor>
    <xdr:from>
      <xdr:col>0</xdr:col>
      <xdr:colOff>161925</xdr:colOff>
      <xdr:row>0</xdr:row>
      <xdr:rowOff>47625</xdr:rowOff>
    </xdr:from>
    <xdr:to>
      <xdr:col>5</xdr:col>
      <xdr:colOff>504825</xdr:colOff>
      <xdr:row>0</xdr:row>
      <xdr:rowOff>523875</xdr:rowOff>
    </xdr:to>
    <xdr:grpSp>
      <xdr:nvGrpSpPr>
        <xdr:cNvPr id="8" name="群組 12"/>
        <xdr:cNvGrpSpPr>
          <a:grpSpLocks/>
        </xdr:cNvGrpSpPr>
      </xdr:nvGrpSpPr>
      <xdr:grpSpPr>
        <a:xfrm>
          <a:off x="161925" y="47625"/>
          <a:ext cx="4391025" cy="485775"/>
          <a:chOff x="350402" y="-88914"/>
          <a:chExt cx="3189969" cy="735100"/>
        </a:xfrm>
        <a:solidFill>
          <a:srgbClr val="FFFFFF"/>
        </a:solidFill>
      </xdr:grpSpPr>
      <xdr:pic>
        <xdr:nvPicPr>
          <xdr:cNvPr id="9" name="圖片 13" descr="images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 rot="886032">
            <a:off x="350402" y="-88914"/>
            <a:ext cx="466533" cy="735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圖片 14" descr="images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 rot="19220236">
            <a:off x="3073838" y="-67780"/>
            <a:ext cx="466533" cy="6998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504825</xdr:colOff>
      <xdr:row>0</xdr:row>
      <xdr:rowOff>57150</xdr:rowOff>
    </xdr:from>
    <xdr:to>
      <xdr:col>11</xdr:col>
      <xdr:colOff>476250</xdr:colOff>
      <xdr:row>0</xdr:row>
      <xdr:rowOff>581025</xdr:rowOff>
    </xdr:to>
    <xdr:pic>
      <xdr:nvPicPr>
        <xdr:cNvPr id="11" name="圖片 26" descr="images (24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57150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657225</xdr:colOff>
      <xdr:row>0</xdr:row>
      <xdr:rowOff>133350</xdr:rowOff>
    </xdr:from>
    <xdr:to>
      <xdr:col>13</xdr:col>
      <xdr:colOff>542925</xdr:colOff>
      <xdr:row>0</xdr:row>
      <xdr:rowOff>552450</xdr:rowOff>
    </xdr:to>
    <xdr:pic>
      <xdr:nvPicPr>
        <xdr:cNvPr id="12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9563100" y="133350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704850</xdr:colOff>
      <xdr:row>0</xdr:row>
      <xdr:rowOff>142875</xdr:rowOff>
    </xdr:from>
    <xdr:to>
      <xdr:col>15</xdr:col>
      <xdr:colOff>295275</xdr:colOff>
      <xdr:row>0</xdr:row>
      <xdr:rowOff>609600</xdr:rowOff>
    </xdr:to>
    <xdr:pic>
      <xdr:nvPicPr>
        <xdr:cNvPr id="13" name="圖片 5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42875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371475</xdr:colOff>
      <xdr:row>0</xdr:row>
      <xdr:rowOff>28575</xdr:rowOff>
    </xdr:from>
    <xdr:ext cx="3409950" cy="676275"/>
    <xdr:sp>
      <xdr:nvSpPr>
        <xdr:cNvPr id="14" name="矩形 14"/>
        <xdr:cNvSpPr>
          <a:spLocks/>
        </xdr:cNvSpPr>
      </xdr:nvSpPr>
      <xdr:spPr>
        <a:xfrm>
          <a:off x="12515850" y="28575"/>
          <a:ext cx="3409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CCFF"/>
              </a:solidFill>
            </a:rPr>
            <a:t>11</a:t>
          </a:r>
          <a:r>
            <a:rPr lang="en-US" cap="none" sz="4000" b="0" i="0" u="none" baseline="0">
              <a:solidFill>
                <a:srgbClr val="00CCFF"/>
              </a:solidFill>
            </a:rPr>
            <a:t>月份菜單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I32" sqref="I32:L32"/>
    </sheetView>
  </sheetViews>
  <sheetFormatPr defaultColWidth="9.00390625" defaultRowHeight="16.5"/>
  <cols>
    <col min="1" max="20" width="8.625" style="169" customWidth="1"/>
    <col min="21" max="16384" width="9.00390625" style="169" customWidth="1"/>
  </cols>
  <sheetData>
    <row r="1" spans="7:16" ht="18.75" customHeight="1" thickBot="1">
      <c r="G1" s="211" t="s">
        <v>419</v>
      </c>
      <c r="H1" s="211"/>
      <c r="I1" s="211"/>
      <c r="J1" s="211"/>
      <c r="K1" s="211"/>
      <c r="O1" s="170" t="s">
        <v>45</v>
      </c>
      <c r="P1" s="181" t="s">
        <v>61</v>
      </c>
    </row>
    <row r="2" spans="1:20" ht="16.5" customHeight="1">
      <c r="A2" s="208" t="s">
        <v>212</v>
      </c>
      <c r="B2" s="209"/>
      <c r="C2" s="209"/>
      <c r="D2" s="209"/>
      <c r="E2" s="209" t="s">
        <v>213</v>
      </c>
      <c r="F2" s="209"/>
      <c r="G2" s="209"/>
      <c r="H2" s="209"/>
      <c r="I2" s="209" t="s">
        <v>214</v>
      </c>
      <c r="J2" s="209"/>
      <c r="K2" s="209"/>
      <c r="L2" s="209"/>
      <c r="M2" s="209" t="s">
        <v>215</v>
      </c>
      <c r="N2" s="209"/>
      <c r="O2" s="209"/>
      <c r="P2" s="209"/>
      <c r="Q2" s="209" t="s">
        <v>216</v>
      </c>
      <c r="R2" s="209"/>
      <c r="S2" s="209"/>
      <c r="T2" s="210"/>
    </row>
    <row r="3" spans="1:20" s="173" customFormat="1" ht="16.5">
      <c r="A3" s="200" t="s">
        <v>217</v>
      </c>
      <c r="B3" s="201"/>
      <c r="C3" s="201"/>
      <c r="D3" s="201"/>
      <c r="E3" s="202" t="s">
        <v>218</v>
      </c>
      <c r="F3" s="203"/>
      <c r="G3" s="203"/>
      <c r="H3" s="204"/>
      <c r="I3" s="200" t="s">
        <v>217</v>
      </c>
      <c r="J3" s="201"/>
      <c r="K3" s="201"/>
      <c r="L3" s="201"/>
      <c r="M3" s="201" t="s">
        <v>53</v>
      </c>
      <c r="N3" s="201"/>
      <c r="O3" s="201"/>
      <c r="P3" s="201"/>
      <c r="Q3" s="201" t="s">
        <v>90</v>
      </c>
      <c r="R3" s="201"/>
      <c r="S3" s="201"/>
      <c r="T3" s="201"/>
    </row>
    <row r="4" spans="1:20" s="173" customFormat="1" ht="16.5">
      <c r="A4" s="205" t="s">
        <v>219</v>
      </c>
      <c r="B4" s="203"/>
      <c r="C4" s="203"/>
      <c r="D4" s="206"/>
      <c r="E4" s="205" t="s">
        <v>429</v>
      </c>
      <c r="F4" s="203"/>
      <c r="G4" s="203"/>
      <c r="H4" s="206"/>
      <c r="I4" s="205" t="s">
        <v>430</v>
      </c>
      <c r="J4" s="203"/>
      <c r="K4" s="203"/>
      <c r="L4" s="206"/>
      <c r="M4" s="205" t="s">
        <v>431</v>
      </c>
      <c r="N4" s="203"/>
      <c r="O4" s="203"/>
      <c r="P4" s="206"/>
      <c r="Q4" s="205" t="s">
        <v>432</v>
      </c>
      <c r="R4" s="203"/>
      <c r="S4" s="203"/>
      <c r="T4" s="206"/>
    </row>
    <row r="5" spans="1:20" s="173" customFormat="1" ht="16.5">
      <c r="A5" s="205" t="s">
        <v>220</v>
      </c>
      <c r="B5" s="203"/>
      <c r="C5" s="203"/>
      <c r="D5" s="206"/>
      <c r="E5" s="205" t="s">
        <v>433</v>
      </c>
      <c r="F5" s="203"/>
      <c r="G5" s="203"/>
      <c r="H5" s="206"/>
      <c r="I5" s="205" t="s">
        <v>434</v>
      </c>
      <c r="J5" s="203"/>
      <c r="K5" s="203"/>
      <c r="L5" s="206"/>
      <c r="M5" s="205" t="s">
        <v>435</v>
      </c>
      <c r="N5" s="203"/>
      <c r="O5" s="203"/>
      <c r="P5" s="206"/>
      <c r="Q5" s="205" t="s">
        <v>436</v>
      </c>
      <c r="R5" s="203"/>
      <c r="S5" s="203"/>
      <c r="T5" s="206"/>
    </row>
    <row r="6" spans="1:20" s="173" customFormat="1" ht="16.5">
      <c r="A6" s="205" t="s">
        <v>221</v>
      </c>
      <c r="B6" s="203"/>
      <c r="C6" s="203"/>
      <c r="D6" s="206"/>
      <c r="E6" s="205" t="s">
        <v>437</v>
      </c>
      <c r="F6" s="203"/>
      <c r="G6" s="203"/>
      <c r="H6" s="206"/>
      <c r="I6" s="205" t="s">
        <v>438</v>
      </c>
      <c r="J6" s="203"/>
      <c r="K6" s="203"/>
      <c r="L6" s="206"/>
      <c r="M6" s="205" t="s">
        <v>439</v>
      </c>
      <c r="N6" s="203"/>
      <c r="O6" s="203"/>
      <c r="P6" s="206"/>
      <c r="Q6" s="205" t="s">
        <v>440</v>
      </c>
      <c r="R6" s="203"/>
      <c r="S6" s="203"/>
      <c r="T6" s="206"/>
    </row>
    <row r="7" spans="1:20" s="173" customFormat="1" ht="16.5" customHeight="1">
      <c r="A7" s="205" t="s">
        <v>222</v>
      </c>
      <c r="B7" s="203"/>
      <c r="C7" s="203"/>
      <c r="D7" s="206"/>
      <c r="E7" s="219" t="s">
        <v>223</v>
      </c>
      <c r="F7" s="217"/>
      <c r="G7" s="217"/>
      <c r="H7" s="220"/>
      <c r="I7" s="216" t="s">
        <v>224</v>
      </c>
      <c r="J7" s="217"/>
      <c r="K7" s="217"/>
      <c r="L7" s="218"/>
      <c r="M7" s="219" t="s">
        <v>225</v>
      </c>
      <c r="N7" s="217"/>
      <c r="O7" s="217"/>
      <c r="P7" s="218"/>
      <c r="Q7" s="219" t="s">
        <v>226</v>
      </c>
      <c r="R7" s="217"/>
      <c r="S7" s="217"/>
      <c r="T7" s="220"/>
    </row>
    <row r="8" spans="1:20" s="173" customFormat="1" ht="16.5">
      <c r="A8" s="216" t="s">
        <v>227</v>
      </c>
      <c r="B8" s="217"/>
      <c r="C8" s="217"/>
      <c r="D8" s="218"/>
      <c r="E8" s="202" t="s">
        <v>228</v>
      </c>
      <c r="F8" s="203"/>
      <c r="G8" s="203"/>
      <c r="H8" s="204"/>
      <c r="I8" s="205" t="s">
        <v>229</v>
      </c>
      <c r="J8" s="203"/>
      <c r="K8" s="203"/>
      <c r="L8" s="206"/>
      <c r="M8" s="201" t="s">
        <v>230</v>
      </c>
      <c r="N8" s="201"/>
      <c r="O8" s="201"/>
      <c r="P8" s="201"/>
      <c r="Q8" s="201" t="s">
        <v>231</v>
      </c>
      <c r="R8" s="201"/>
      <c r="S8" s="201"/>
      <c r="T8" s="207"/>
    </row>
    <row r="9" spans="1:20" ht="16.5">
      <c r="A9" s="175" t="s">
        <v>44</v>
      </c>
      <c r="B9" s="172" t="str">
        <f>'第一週明細)'!W12</f>
        <v>719.4K</v>
      </c>
      <c r="C9" s="172" t="s">
        <v>9</v>
      </c>
      <c r="D9" s="172" t="str">
        <f>'第一週明細)'!W8</f>
        <v>25 g</v>
      </c>
      <c r="E9" s="171" t="s">
        <v>44</v>
      </c>
      <c r="F9" s="172" t="str">
        <f>'第一週明細)'!W20</f>
        <v>746.2K</v>
      </c>
      <c r="G9" s="172" t="s">
        <v>9</v>
      </c>
      <c r="H9" s="172" t="str">
        <f>'第一週明細)'!W16</f>
        <v>27 g</v>
      </c>
      <c r="I9" s="171" t="s">
        <v>44</v>
      </c>
      <c r="J9" s="172" t="str">
        <f>'第一週明細)'!W28</f>
        <v>708.2K</v>
      </c>
      <c r="K9" s="172" t="s">
        <v>9</v>
      </c>
      <c r="L9" s="172" t="str">
        <f>'第一週明細)'!W24</f>
        <v>25 g</v>
      </c>
      <c r="M9" s="171" t="s">
        <v>44</v>
      </c>
      <c r="N9" s="172" t="str">
        <f>'第一週明細)'!W36</f>
        <v>741.3K</v>
      </c>
      <c r="O9" s="172" t="s">
        <v>9</v>
      </c>
      <c r="P9" s="172" t="str">
        <f>'第一週明細)'!W32</f>
        <v>26.5 g</v>
      </c>
      <c r="Q9" s="171" t="s">
        <v>44</v>
      </c>
      <c r="R9" s="172" t="str">
        <f>'第一週明細)'!W44</f>
        <v>727.2K</v>
      </c>
      <c r="S9" s="172" t="s">
        <v>9</v>
      </c>
      <c r="T9" s="176" t="str">
        <f>'第一週明細)'!W40</f>
        <v>26 g</v>
      </c>
    </row>
    <row r="10" spans="1:20" ht="17.25" thickBot="1">
      <c r="A10" s="177" t="s">
        <v>7</v>
      </c>
      <c r="B10" s="178" t="str">
        <f>'第一週明細)'!W6</f>
        <v>93 g</v>
      </c>
      <c r="C10" s="178" t="s">
        <v>11</v>
      </c>
      <c r="D10" s="178" t="str">
        <f>'第一週明細)'!W10</f>
        <v>30.6 g</v>
      </c>
      <c r="E10" s="178" t="s">
        <v>7</v>
      </c>
      <c r="F10" s="178" t="str">
        <f>'第一週明細)'!W14</f>
        <v>92.5 g</v>
      </c>
      <c r="G10" s="178" t="s">
        <v>11</v>
      </c>
      <c r="H10" s="178" t="str">
        <f>'第一週明細)'!W18</f>
        <v>33.3 g</v>
      </c>
      <c r="I10" s="178" t="s">
        <v>7</v>
      </c>
      <c r="J10" s="178" t="str">
        <f>'第一週明細)'!W22</f>
        <v>90.5 g</v>
      </c>
      <c r="K10" s="178" t="s">
        <v>11</v>
      </c>
      <c r="L10" s="178" t="str">
        <f>'第一週明細)'!W26</f>
        <v>30.3 g</v>
      </c>
      <c r="M10" s="178" t="s">
        <v>7</v>
      </c>
      <c r="N10" s="178" t="str">
        <f>'第一週明細)'!W30</f>
        <v>93 g</v>
      </c>
      <c r="O10" s="178" t="s">
        <v>11</v>
      </c>
      <c r="P10" s="178" t="str">
        <f>'第一週明細)'!W34</f>
        <v>32.7 g</v>
      </c>
      <c r="Q10" s="178" t="s">
        <v>7</v>
      </c>
      <c r="R10" s="178" t="str">
        <f>'第一週明細)'!W38</f>
        <v>91.5 g</v>
      </c>
      <c r="S10" s="178" t="s">
        <v>11</v>
      </c>
      <c r="T10" s="179" t="str">
        <f>'第一週明細)'!W42</f>
        <v>31.8 g</v>
      </c>
    </row>
    <row r="11" spans="1:20" ht="16.5" customHeight="1">
      <c r="A11" s="208" t="s">
        <v>232</v>
      </c>
      <c r="B11" s="209"/>
      <c r="C11" s="209"/>
      <c r="D11" s="209"/>
      <c r="E11" s="209" t="s">
        <v>233</v>
      </c>
      <c r="F11" s="209"/>
      <c r="G11" s="209"/>
      <c r="H11" s="209"/>
      <c r="I11" s="209" t="s">
        <v>234</v>
      </c>
      <c r="J11" s="209"/>
      <c r="K11" s="209"/>
      <c r="L11" s="209"/>
      <c r="M11" s="209" t="s">
        <v>235</v>
      </c>
      <c r="N11" s="209"/>
      <c r="O11" s="209"/>
      <c r="P11" s="209"/>
      <c r="Q11" s="209" t="s">
        <v>236</v>
      </c>
      <c r="R11" s="209"/>
      <c r="S11" s="209"/>
      <c r="T11" s="210"/>
    </row>
    <row r="12" spans="1:20" s="173" customFormat="1" ht="16.5">
      <c r="A12" s="205" t="s">
        <v>441</v>
      </c>
      <c r="B12" s="203"/>
      <c r="C12" s="203"/>
      <c r="D12" s="206"/>
      <c r="E12" s="205" t="s">
        <v>442</v>
      </c>
      <c r="F12" s="203"/>
      <c r="G12" s="203"/>
      <c r="H12" s="206"/>
      <c r="I12" s="205" t="s">
        <v>441</v>
      </c>
      <c r="J12" s="203"/>
      <c r="K12" s="203"/>
      <c r="L12" s="206"/>
      <c r="M12" s="205" t="s">
        <v>443</v>
      </c>
      <c r="N12" s="203"/>
      <c r="O12" s="203"/>
      <c r="P12" s="206"/>
      <c r="Q12" s="205" t="s">
        <v>444</v>
      </c>
      <c r="R12" s="203"/>
      <c r="S12" s="203"/>
      <c r="T12" s="206"/>
    </row>
    <row r="13" spans="1:20" s="173" customFormat="1" ht="16.5">
      <c r="A13" s="205" t="s">
        <v>445</v>
      </c>
      <c r="B13" s="203"/>
      <c r="C13" s="203"/>
      <c r="D13" s="206"/>
      <c r="E13" s="205" t="s">
        <v>446</v>
      </c>
      <c r="F13" s="203"/>
      <c r="G13" s="203"/>
      <c r="H13" s="206"/>
      <c r="I13" s="205" t="s">
        <v>447</v>
      </c>
      <c r="J13" s="203"/>
      <c r="K13" s="203"/>
      <c r="L13" s="206"/>
      <c r="M13" s="205" t="s">
        <v>448</v>
      </c>
      <c r="N13" s="203"/>
      <c r="O13" s="203"/>
      <c r="P13" s="206"/>
      <c r="Q13" s="205" t="s">
        <v>449</v>
      </c>
      <c r="R13" s="203"/>
      <c r="S13" s="203"/>
      <c r="T13" s="206"/>
    </row>
    <row r="14" spans="1:20" s="173" customFormat="1" ht="16.5">
      <c r="A14" s="205" t="s">
        <v>450</v>
      </c>
      <c r="B14" s="203"/>
      <c r="C14" s="203"/>
      <c r="D14" s="206"/>
      <c r="E14" s="205" t="s">
        <v>451</v>
      </c>
      <c r="F14" s="203"/>
      <c r="G14" s="203"/>
      <c r="H14" s="206"/>
      <c r="I14" s="205" t="s">
        <v>452</v>
      </c>
      <c r="J14" s="203"/>
      <c r="K14" s="203"/>
      <c r="L14" s="206"/>
      <c r="M14" s="205" t="s">
        <v>453</v>
      </c>
      <c r="N14" s="203"/>
      <c r="O14" s="203"/>
      <c r="P14" s="206"/>
      <c r="Q14" s="205" t="s">
        <v>454</v>
      </c>
      <c r="R14" s="203"/>
      <c r="S14" s="203"/>
      <c r="T14" s="206"/>
    </row>
    <row r="15" spans="1:20" s="173" customFormat="1" ht="16.5">
      <c r="A15" s="205" t="s">
        <v>455</v>
      </c>
      <c r="B15" s="203"/>
      <c r="C15" s="203"/>
      <c r="D15" s="206"/>
      <c r="E15" s="205" t="s">
        <v>456</v>
      </c>
      <c r="F15" s="203"/>
      <c r="G15" s="203"/>
      <c r="H15" s="206"/>
      <c r="I15" s="205" t="s">
        <v>512</v>
      </c>
      <c r="J15" s="203"/>
      <c r="K15" s="203"/>
      <c r="L15" s="206"/>
      <c r="M15" s="205" t="s">
        <v>457</v>
      </c>
      <c r="N15" s="203"/>
      <c r="O15" s="203"/>
      <c r="P15" s="206"/>
      <c r="Q15" s="205" t="s">
        <v>458</v>
      </c>
      <c r="R15" s="203"/>
      <c r="S15" s="203"/>
      <c r="T15" s="206"/>
    </row>
    <row r="16" spans="1:20" s="173" customFormat="1" ht="16.5">
      <c r="A16" s="205" t="s">
        <v>459</v>
      </c>
      <c r="B16" s="203"/>
      <c r="C16" s="203"/>
      <c r="D16" s="206"/>
      <c r="E16" s="205" t="s">
        <v>460</v>
      </c>
      <c r="F16" s="203"/>
      <c r="G16" s="203"/>
      <c r="H16" s="206"/>
      <c r="I16" s="205" t="s">
        <v>461</v>
      </c>
      <c r="J16" s="203"/>
      <c r="K16" s="203"/>
      <c r="L16" s="206"/>
      <c r="M16" s="205" t="s">
        <v>462</v>
      </c>
      <c r="N16" s="203"/>
      <c r="O16" s="203"/>
      <c r="P16" s="206"/>
      <c r="Q16" s="205" t="s">
        <v>463</v>
      </c>
      <c r="R16" s="203"/>
      <c r="S16" s="203"/>
      <c r="T16" s="206"/>
    </row>
    <row r="17" spans="1:20" s="173" customFormat="1" ht="16.5">
      <c r="A17" s="200" t="s">
        <v>237</v>
      </c>
      <c r="B17" s="201"/>
      <c r="C17" s="201"/>
      <c r="D17" s="201"/>
      <c r="E17" s="201" t="s">
        <v>238</v>
      </c>
      <c r="F17" s="201"/>
      <c r="G17" s="201"/>
      <c r="H17" s="201"/>
      <c r="I17" s="201" t="s">
        <v>239</v>
      </c>
      <c r="J17" s="201"/>
      <c r="K17" s="201"/>
      <c r="L17" s="201"/>
      <c r="M17" s="201" t="s">
        <v>240</v>
      </c>
      <c r="N17" s="201"/>
      <c r="O17" s="201"/>
      <c r="P17" s="201"/>
      <c r="Q17" s="201" t="s">
        <v>241</v>
      </c>
      <c r="R17" s="201"/>
      <c r="S17" s="201"/>
      <c r="T17" s="207"/>
    </row>
    <row r="18" spans="1:20" ht="16.5">
      <c r="A18" s="175" t="s">
        <v>44</v>
      </c>
      <c r="B18" s="172" t="str">
        <f>'第二週明細'!W12</f>
        <v>685.3K</v>
      </c>
      <c r="C18" s="172" t="s">
        <v>9</v>
      </c>
      <c r="D18" s="172" t="str">
        <f>'第二週明細'!W8</f>
        <v>22.5 g</v>
      </c>
      <c r="E18" s="171" t="s">
        <v>44</v>
      </c>
      <c r="F18" s="172" t="str">
        <f>'第二週明細'!W20</f>
        <v>729.1K</v>
      </c>
      <c r="G18" s="172" t="s">
        <v>9</v>
      </c>
      <c r="H18" s="172" t="str">
        <f>'第二週明細'!W16</f>
        <v>25.5 g</v>
      </c>
      <c r="I18" s="171" t="s">
        <v>44</v>
      </c>
      <c r="J18" s="172" t="str">
        <f>'第二週明細'!W28</f>
        <v>729.1K</v>
      </c>
      <c r="K18" s="172" t="s">
        <v>9</v>
      </c>
      <c r="L18" s="172" t="str">
        <f>'第二週明細'!W24</f>
        <v>25.5 g</v>
      </c>
      <c r="M18" s="171" t="s">
        <v>44</v>
      </c>
      <c r="N18" s="172" t="str">
        <f>'第二週明細'!W36</f>
        <v>734K</v>
      </c>
      <c r="O18" s="172" t="s">
        <v>9</v>
      </c>
      <c r="P18" s="172" t="str">
        <f>'第二週明細'!W32</f>
        <v>26 g</v>
      </c>
      <c r="Q18" s="171" t="s">
        <v>44</v>
      </c>
      <c r="R18" s="172" t="str">
        <f>'第二週明細'!W44</f>
        <v>717K</v>
      </c>
      <c r="S18" s="172" t="s">
        <v>9</v>
      </c>
      <c r="T18" s="176" t="str">
        <f>'第二週明細'!W40</f>
        <v>25 g</v>
      </c>
    </row>
    <row r="19" spans="1:20" ht="17.25" thickBot="1">
      <c r="A19" s="177" t="s">
        <v>7</v>
      </c>
      <c r="B19" s="178" t="str">
        <f>'第二週明細'!W6</f>
        <v>93.5 g</v>
      </c>
      <c r="C19" s="178" t="s">
        <v>11</v>
      </c>
      <c r="D19" s="178" t="str">
        <f>'第二週明細'!W10</f>
        <v>27.2 g</v>
      </c>
      <c r="E19" s="178" t="s">
        <v>7</v>
      </c>
      <c r="F19" s="178" t="str">
        <f>'第二週明細'!W14</f>
        <v>93.5 g</v>
      </c>
      <c r="G19" s="178" t="s">
        <v>11</v>
      </c>
      <c r="H19" s="178" t="str">
        <f>'第二週明細'!W18</f>
        <v>31.4 g</v>
      </c>
      <c r="I19" s="178" t="s">
        <v>7</v>
      </c>
      <c r="J19" s="178" t="str">
        <f>'第二週明細'!W22</f>
        <v>93.5 g</v>
      </c>
      <c r="K19" s="178" t="s">
        <v>11</v>
      </c>
      <c r="L19" s="178" t="str">
        <f>'第二週明細'!W26</f>
        <v>31.4 g</v>
      </c>
      <c r="M19" s="178" t="s">
        <v>7</v>
      </c>
      <c r="N19" s="178" t="str">
        <f>'第二週明細'!W30</f>
        <v>93 g</v>
      </c>
      <c r="O19" s="178" t="s">
        <v>11</v>
      </c>
      <c r="P19" s="178" t="str">
        <f>'第二週明細'!W34</f>
        <v>32 g</v>
      </c>
      <c r="Q19" s="178" t="s">
        <v>7</v>
      </c>
      <c r="R19" s="178" t="str">
        <f>'第二週明細'!W38</f>
        <v>92.5 g</v>
      </c>
      <c r="S19" s="178" t="s">
        <v>11</v>
      </c>
      <c r="T19" s="179" t="str">
        <f>'第二週明細'!W42</f>
        <v>30.5 g</v>
      </c>
    </row>
    <row r="20" spans="1:20" ht="16.5" customHeight="1">
      <c r="A20" s="202" t="s">
        <v>339</v>
      </c>
      <c r="B20" s="203"/>
      <c r="C20" s="203"/>
      <c r="D20" s="204"/>
      <c r="E20" s="209" t="s">
        <v>242</v>
      </c>
      <c r="F20" s="209"/>
      <c r="G20" s="209"/>
      <c r="H20" s="209"/>
      <c r="I20" s="209" t="s">
        <v>243</v>
      </c>
      <c r="J20" s="209"/>
      <c r="K20" s="209"/>
      <c r="L20" s="209"/>
      <c r="M20" s="209"/>
      <c r="N20" s="209"/>
      <c r="O20" s="209"/>
      <c r="P20" s="209"/>
      <c r="Q20" s="214" t="s">
        <v>333</v>
      </c>
      <c r="R20" s="214"/>
      <c r="S20" s="214"/>
      <c r="T20" s="215"/>
    </row>
    <row r="21" spans="1:20" s="173" customFormat="1" ht="16.5">
      <c r="A21" s="200" t="s">
        <v>217</v>
      </c>
      <c r="B21" s="201"/>
      <c r="C21" s="201"/>
      <c r="D21" s="201"/>
      <c r="E21" s="202" t="s">
        <v>218</v>
      </c>
      <c r="F21" s="203"/>
      <c r="G21" s="203"/>
      <c r="H21" s="204"/>
      <c r="I21" s="200" t="s">
        <v>217</v>
      </c>
      <c r="J21" s="201"/>
      <c r="K21" s="201"/>
      <c r="L21" s="201"/>
      <c r="M21" s="200"/>
      <c r="N21" s="201"/>
      <c r="O21" s="201"/>
      <c r="P21" s="201"/>
      <c r="Q21" s="200" t="s">
        <v>48</v>
      </c>
      <c r="R21" s="201"/>
      <c r="S21" s="201"/>
      <c r="T21" s="201"/>
    </row>
    <row r="22" spans="1:20" s="173" customFormat="1" ht="16.5">
      <c r="A22" s="205" t="s">
        <v>464</v>
      </c>
      <c r="B22" s="203"/>
      <c r="C22" s="203"/>
      <c r="D22" s="206"/>
      <c r="E22" s="205" t="s">
        <v>465</v>
      </c>
      <c r="F22" s="203"/>
      <c r="G22" s="203"/>
      <c r="H22" s="206"/>
      <c r="I22" s="205" t="s">
        <v>511</v>
      </c>
      <c r="J22" s="203"/>
      <c r="K22" s="203"/>
      <c r="L22" s="206"/>
      <c r="M22" s="201"/>
      <c r="N22" s="201"/>
      <c r="O22" s="201"/>
      <c r="P22" s="201"/>
      <c r="Q22" s="205" t="s">
        <v>334</v>
      </c>
      <c r="R22" s="203"/>
      <c r="S22" s="203"/>
      <c r="T22" s="206"/>
    </row>
    <row r="23" spans="1:20" s="173" customFormat="1" ht="16.5">
      <c r="A23" s="205" t="s">
        <v>466</v>
      </c>
      <c r="B23" s="203"/>
      <c r="C23" s="203"/>
      <c r="D23" s="206"/>
      <c r="E23" s="205" t="s">
        <v>516</v>
      </c>
      <c r="F23" s="203"/>
      <c r="G23" s="203"/>
      <c r="H23" s="206"/>
      <c r="I23" s="205" t="s">
        <v>467</v>
      </c>
      <c r="J23" s="203"/>
      <c r="K23" s="203"/>
      <c r="L23" s="206"/>
      <c r="M23" s="201"/>
      <c r="N23" s="201"/>
      <c r="O23" s="201"/>
      <c r="P23" s="201"/>
      <c r="Q23" s="201" t="s">
        <v>335</v>
      </c>
      <c r="R23" s="201"/>
      <c r="S23" s="201"/>
      <c r="T23" s="207"/>
    </row>
    <row r="24" spans="1:20" s="173" customFormat="1" ht="16.5" customHeight="1">
      <c r="A24" s="205" t="s">
        <v>468</v>
      </c>
      <c r="B24" s="203"/>
      <c r="C24" s="203"/>
      <c r="D24" s="206"/>
      <c r="E24" s="205" t="s">
        <v>469</v>
      </c>
      <c r="F24" s="203"/>
      <c r="G24" s="203"/>
      <c r="H24" s="206"/>
      <c r="I24" s="205" t="s">
        <v>470</v>
      </c>
      <c r="J24" s="203"/>
      <c r="K24" s="203"/>
      <c r="L24" s="206"/>
      <c r="M24" s="201"/>
      <c r="N24" s="201"/>
      <c r="O24" s="201"/>
      <c r="P24" s="201"/>
      <c r="Q24" s="205" t="s">
        <v>507</v>
      </c>
      <c r="R24" s="203"/>
      <c r="S24" s="203"/>
      <c r="T24" s="206"/>
    </row>
    <row r="25" spans="1:20" s="173" customFormat="1" ht="16.5" customHeight="1">
      <c r="A25" s="205" t="s">
        <v>471</v>
      </c>
      <c r="B25" s="203"/>
      <c r="C25" s="203"/>
      <c r="D25" s="206"/>
      <c r="E25" s="205" t="s">
        <v>472</v>
      </c>
      <c r="F25" s="203"/>
      <c r="G25" s="203"/>
      <c r="H25" s="206"/>
      <c r="I25" s="205" t="s">
        <v>473</v>
      </c>
      <c r="J25" s="203"/>
      <c r="K25" s="203"/>
      <c r="L25" s="206"/>
      <c r="M25" s="212"/>
      <c r="N25" s="212"/>
      <c r="O25" s="212"/>
      <c r="P25" s="212"/>
      <c r="Q25" s="212" t="s">
        <v>336</v>
      </c>
      <c r="R25" s="212"/>
      <c r="S25" s="212"/>
      <c r="T25" s="213"/>
    </row>
    <row r="26" spans="1:20" s="173" customFormat="1" ht="16.5">
      <c r="A26" s="202" t="s">
        <v>244</v>
      </c>
      <c r="B26" s="203"/>
      <c r="C26" s="203"/>
      <c r="D26" s="204"/>
      <c r="E26" s="202" t="s">
        <v>245</v>
      </c>
      <c r="F26" s="203"/>
      <c r="G26" s="203"/>
      <c r="H26" s="206"/>
      <c r="I26" s="202" t="s">
        <v>246</v>
      </c>
      <c r="J26" s="203"/>
      <c r="K26" s="203"/>
      <c r="L26" s="206"/>
      <c r="M26" s="201"/>
      <c r="N26" s="201"/>
      <c r="O26" s="201"/>
      <c r="P26" s="201"/>
      <c r="Q26" s="201" t="s">
        <v>337</v>
      </c>
      <c r="R26" s="201"/>
      <c r="S26" s="201"/>
      <c r="T26" s="207"/>
    </row>
    <row r="27" spans="1:20" ht="16.5">
      <c r="A27" s="175" t="s">
        <v>210</v>
      </c>
      <c r="B27" s="172" t="str">
        <f>'第三週明細'!W12</f>
        <v>709.6K</v>
      </c>
      <c r="C27" s="172" t="s">
        <v>9</v>
      </c>
      <c r="D27" s="172" t="str">
        <f>'第三週明細'!W8</f>
        <v>24 g</v>
      </c>
      <c r="E27" s="171" t="s">
        <v>44</v>
      </c>
      <c r="F27" s="172" t="str">
        <f>'第三週明細'!W20</f>
        <v>741.3K</v>
      </c>
      <c r="G27" s="172" t="s">
        <v>9</v>
      </c>
      <c r="H27" s="172" t="str">
        <f>'第三週明細'!W16</f>
        <v>26.5 g</v>
      </c>
      <c r="I27" s="171" t="s">
        <v>44</v>
      </c>
      <c r="J27" s="172" t="str">
        <f>'第三週明細'!W28</f>
        <v>705.8K</v>
      </c>
      <c r="K27" s="172" t="s">
        <v>9</v>
      </c>
      <c r="L27" s="172" t="str">
        <f>'第三週明細'!W24</f>
        <v>25 g</v>
      </c>
      <c r="M27" s="171" t="s">
        <v>44</v>
      </c>
      <c r="N27" s="172" t="str">
        <f>'第三週明細'!W36</f>
        <v>0K</v>
      </c>
      <c r="O27" s="172" t="s">
        <v>9</v>
      </c>
      <c r="P27" s="172" t="str">
        <f>'第三週明細'!W32</f>
        <v>0 g</v>
      </c>
      <c r="Q27" s="171" t="s">
        <v>44</v>
      </c>
      <c r="R27" s="172" t="str">
        <f>'第三週明細'!W44</f>
        <v>738.9K</v>
      </c>
      <c r="S27" s="172" t="s">
        <v>9</v>
      </c>
      <c r="T27" s="176" t="str">
        <f>'第三週明細'!W40</f>
        <v>26.5 g</v>
      </c>
    </row>
    <row r="28" spans="1:20" ht="17.25" thickBot="1">
      <c r="A28" s="177" t="s">
        <v>7</v>
      </c>
      <c r="B28" s="178" t="str">
        <f>'第三週明細'!W6</f>
        <v>94 g</v>
      </c>
      <c r="C28" s="178" t="s">
        <v>11</v>
      </c>
      <c r="D28" s="178" t="str">
        <f>'第三週明細'!W10</f>
        <v>29.4 g</v>
      </c>
      <c r="E28" s="178" t="s">
        <v>7</v>
      </c>
      <c r="F28" s="178" t="str">
        <f>'第三週明細'!W14</f>
        <v>93 g</v>
      </c>
      <c r="G28" s="178" t="s">
        <v>11</v>
      </c>
      <c r="H28" s="178" t="str">
        <f>'第三週明細'!W18</f>
        <v>32.7 g</v>
      </c>
      <c r="I28" s="178" t="s">
        <v>7</v>
      </c>
      <c r="J28" s="178" t="str">
        <f>'第三週明細'!W22</f>
        <v>90 g</v>
      </c>
      <c r="K28" s="178" t="s">
        <v>11</v>
      </c>
      <c r="L28" s="178" t="str">
        <f>'第三週明細'!W26</f>
        <v>30.2 g</v>
      </c>
      <c r="M28" s="178" t="s">
        <v>7</v>
      </c>
      <c r="N28" s="178" t="str">
        <f>'第三週明細'!W30</f>
        <v>0 g</v>
      </c>
      <c r="O28" s="178" t="s">
        <v>11</v>
      </c>
      <c r="P28" s="178" t="str">
        <f>'第三週明細'!W34</f>
        <v>0 g</v>
      </c>
      <c r="Q28" s="178" t="s">
        <v>7</v>
      </c>
      <c r="R28" s="178" t="str">
        <f>'第三週明細'!W38</f>
        <v>92.5 g</v>
      </c>
      <c r="S28" s="178" t="s">
        <v>11</v>
      </c>
      <c r="T28" s="179" t="str">
        <f>'第三週明細'!W42</f>
        <v>32.6 g</v>
      </c>
    </row>
    <row r="29" spans="1:20" ht="16.5">
      <c r="A29" s="208" t="s">
        <v>340</v>
      </c>
      <c r="B29" s="209"/>
      <c r="C29" s="209"/>
      <c r="D29" s="209"/>
      <c r="E29" s="209" t="s">
        <v>341</v>
      </c>
      <c r="F29" s="209"/>
      <c r="G29" s="209"/>
      <c r="H29" s="209"/>
      <c r="I29" s="209" t="s">
        <v>342</v>
      </c>
      <c r="J29" s="209"/>
      <c r="K29" s="209"/>
      <c r="L29" s="209"/>
      <c r="M29" s="209" t="s">
        <v>343</v>
      </c>
      <c r="N29" s="209"/>
      <c r="O29" s="209"/>
      <c r="P29" s="209"/>
      <c r="Q29" s="209" t="s">
        <v>344</v>
      </c>
      <c r="R29" s="209"/>
      <c r="S29" s="209"/>
      <c r="T29" s="210"/>
    </row>
    <row r="30" spans="1:20" s="173" customFormat="1" ht="16.5">
      <c r="A30" s="205" t="s">
        <v>441</v>
      </c>
      <c r="B30" s="203"/>
      <c r="C30" s="203"/>
      <c r="D30" s="206"/>
      <c r="E30" s="205" t="s">
        <v>442</v>
      </c>
      <c r="F30" s="203"/>
      <c r="G30" s="203"/>
      <c r="H30" s="206"/>
      <c r="I30" s="205" t="s">
        <v>441</v>
      </c>
      <c r="J30" s="203"/>
      <c r="K30" s="203"/>
      <c r="L30" s="206"/>
      <c r="M30" s="205" t="s">
        <v>443</v>
      </c>
      <c r="N30" s="203"/>
      <c r="O30" s="203"/>
      <c r="P30" s="206"/>
      <c r="Q30" s="205" t="s">
        <v>474</v>
      </c>
      <c r="R30" s="203"/>
      <c r="S30" s="203"/>
      <c r="T30" s="206"/>
    </row>
    <row r="31" spans="1:20" s="173" customFormat="1" ht="16.5">
      <c r="A31" s="205" t="s">
        <v>475</v>
      </c>
      <c r="B31" s="203"/>
      <c r="C31" s="203"/>
      <c r="D31" s="206"/>
      <c r="E31" s="205" t="s">
        <v>476</v>
      </c>
      <c r="F31" s="203"/>
      <c r="G31" s="203"/>
      <c r="H31" s="206"/>
      <c r="I31" s="205" t="s">
        <v>477</v>
      </c>
      <c r="J31" s="203"/>
      <c r="K31" s="203"/>
      <c r="L31" s="206"/>
      <c r="M31" s="205" t="s">
        <v>478</v>
      </c>
      <c r="N31" s="203"/>
      <c r="O31" s="203"/>
      <c r="P31" s="206"/>
      <c r="Q31" s="205" t="s">
        <v>479</v>
      </c>
      <c r="R31" s="203"/>
      <c r="S31" s="203"/>
      <c r="T31" s="206"/>
    </row>
    <row r="32" spans="1:20" s="173" customFormat="1" ht="16.5">
      <c r="A32" s="205" t="s">
        <v>480</v>
      </c>
      <c r="B32" s="203"/>
      <c r="C32" s="203"/>
      <c r="D32" s="206"/>
      <c r="E32" s="205" t="s">
        <v>481</v>
      </c>
      <c r="F32" s="203"/>
      <c r="G32" s="203"/>
      <c r="H32" s="206"/>
      <c r="I32" s="205" t="s">
        <v>482</v>
      </c>
      <c r="J32" s="203"/>
      <c r="K32" s="203"/>
      <c r="L32" s="206"/>
      <c r="M32" s="205" t="s">
        <v>483</v>
      </c>
      <c r="N32" s="203"/>
      <c r="O32" s="203"/>
      <c r="P32" s="206"/>
      <c r="Q32" s="205" t="s">
        <v>484</v>
      </c>
      <c r="R32" s="203"/>
      <c r="S32" s="203"/>
      <c r="T32" s="206"/>
    </row>
    <row r="33" spans="1:20" s="173" customFormat="1" ht="16.5">
      <c r="A33" s="205" t="s">
        <v>451</v>
      </c>
      <c r="B33" s="203"/>
      <c r="C33" s="203"/>
      <c r="D33" s="206"/>
      <c r="E33" s="205" t="s">
        <v>485</v>
      </c>
      <c r="F33" s="203"/>
      <c r="G33" s="203"/>
      <c r="H33" s="206"/>
      <c r="I33" s="205" t="s">
        <v>486</v>
      </c>
      <c r="J33" s="203"/>
      <c r="K33" s="203"/>
      <c r="L33" s="206"/>
      <c r="M33" s="205" t="s">
        <v>487</v>
      </c>
      <c r="N33" s="203"/>
      <c r="O33" s="203"/>
      <c r="P33" s="206"/>
      <c r="Q33" s="205" t="s">
        <v>488</v>
      </c>
      <c r="R33" s="203"/>
      <c r="S33" s="203"/>
      <c r="T33" s="206"/>
    </row>
    <row r="34" spans="1:20" s="173" customFormat="1" ht="16.5">
      <c r="A34" s="205" t="s">
        <v>472</v>
      </c>
      <c r="B34" s="203"/>
      <c r="C34" s="203"/>
      <c r="D34" s="206"/>
      <c r="E34" s="205" t="s">
        <v>471</v>
      </c>
      <c r="F34" s="203"/>
      <c r="G34" s="203"/>
      <c r="H34" s="206"/>
      <c r="I34" s="205" t="s">
        <v>473</v>
      </c>
      <c r="J34" s="203"/>
      <c r="K34" s="203"/>
      <c r="L34" s="206"/>
      <c r="M34" s="205" t="s">
        <v>489</v>
      </c>
      <c r="N34" s="203"/>
      <c r="O34" s="203"/>
      <c r="P34" s="206"/>
      <c r="Q34" s="205" t="s">
        <v>490</v>
      </c>
      <c r="R34" s="203"/>
      <c r="S34" s="203"/>
      <c r="T34" s="206"/>
    </row>
    <row r="35" spans="1:20" s="173" customFormat="1" ht="16.5">
      <c r="A35" s="200" t="s">
        <v>323</v>
      </c>
      <c r="B35" s="201"/>
      <c r="C35" s="201"/>
      <c r="D35" s="201"/>
      <c r="E35" s="201" t="s">
        <v>324</v>
      </c>
      <c r="F35" s="201"/>
      <c r="G35" s="201"/>
      <c r="H35" s="201"/>
      <c r="I35" s="201" t="s">
        <v>325</v>
      </c>
      <c r="J35" s="201"/>
      <c r="K35" s="201"/>
      <c r="L35" s="201"/>
      <c r="M35" s="201" t="s">
        <v>326</v>
      </c>
      <c r="N35" s="201"/>
      <c r="O35" s="201"/>
      <c r="P35" s="201"/>
      <c r="Q35" s="201" t="s">
        <v>327</v>
      </c>
      <c r="R35" s="201"/>
      <c r="S35" s="201"/>
      <c r="T35" s="207"/>
    </row>
    <row r="36" spans="1:20" ht="16.5">
      <c r="A36" s="175" t="s">
        <v>44</v>
      </c>
      <c r="B36" s="172" t="str">
        <f>'第四週明細'!W12</f>
        <v>721.8K</v>
      </c>
      <c r="C36" s="172" t="s">
        <v>9</v>
      </c>
      <c r="D36" s="172" t="str">
        <f>'第四週明細'!W8</f>
        <v>25 g</v>
      </c>
      <c r="E36" s="171" t="s">
        <v>44</v>
      </c>
      <c r="F36" s="172" t="str">
        <f>'第四週明細'!W20</f>
        <v>726.7K</v>
      </c>
      <c r="G36" s="172" t="s">
        <v>9</v>
      </c>
      <c r="H36" s="172" t="str">
        <f>'第四週明細'!W16</f>
        <v>25.5 g</v>
      </c>
      <c r="I36" s="171" t="s">
        <v>44</v>
      </c>
      <c r="J36" s="172" t="str">
        <f>'第四週明細'!W28</f>
        <v>717K</v>
      </c>
      <c r="K36" s="172" t="s">
        <v>9</v>
      </c>
      <c r="L36" s="172" t="str">
        <f>'第四週明細'!W24</f>
        <v>25 g</v>
      </c>
      <c r="M36" s="171" t="s">
        <v>44</v>
      </c>
      <c r="N36" s="172" t="str">
        <f>'第四週明細'!W36</f>
        <v>746.1K</v>
      </c>
      <c r="O36" s="172" t="s">
        <v>9</v>
      </c>
      <c r="P36" s="172" t="str">
        <f>'第四週明細'!W32</f>
        <v>26.5 g</v>
      </c>
      <c r="Q36" s="171" t="s">
        <v>44</v>
      </c>
      <c r="R36" s="172" t="str">
        <f>'第四週明細'!W44</f>
        <v>731.6K</v>
      </c>
      <c r="S36" s="172" t="s">
        <v>9</v>
      </c>
      <c r="T36" s="176" t="str">
        <f>'第四週明細'!W40</f>
        <v>26 g</v>
      </c>
    </row>
    <row r="37" spans="1:20" ht="17.25" thickBot="1">
      <c r="A37" s="177" t="s">
        <v>7</v>
      </c>
      <c r="B37" s="178" t="str">
        <f>'第四週明細'!W6</f>
        <v>93.5 g</v>
      </c>
      <c r="C37" s="178" t="s">
        <v>11</v>
      </c>
      <c r="D37" s="178" t="str">
        <f>'第四週明細'!W10</f>
        <v>30.7 g</v>
      </c>
      <c r="E37" s="178" t="s">
        <v>7</v>
      </c>
      <c r="F37" s="178" t="str">
        <f>'第四週明細'!W14</f>
        <v>93 g</v>
      </c>
      <c r="G37" s="178" t="s">
        <v>11</v>
      </c>
      <c r="H37" s="178" t="str">
        <f>'第四週明細'!W18</f>
        <v>31.3 g</v>
      </c>
      <c r="I37" s="178" t="s">
        <v>7</v>
      </c>
      <c r="J37" s="178" t="str">
        <f>'第四週明細'!W22</f>
        <v>92.5 g</v>
      </c>
      <c r="K37" s="178" t="s">
        <v>11</v>
      </c>
      <c r="L37" s="178" t="str">
        <f>'第四週明細'!W26</f>
        <v>30.5 g</v>
      </c>
      <c r="M37" s="178" t="s">
        <v>7</v>
      </c>
      <c r="N37" s="178" t="str">
        <f>'第四週明細'!W30</f>
        <v>94 g</v>
      </c>
      <c r="O37" s="178" t="s">
        <v>11</v>
      </c>
      <c r="P37" s="178" t="str">
        <f>'第四週明細'!W34</f>
        <v>32.9 g</v>
      </c>
      <c r="Q37" s="178" t="s">
        <v>7</v>
      </c>
      <c r="R37" s="178" t="str">
        <f>'第四週明細'!W38</f>
        <v>92.5 g</v>
      </c>
      <c r="S37" s="178" t="s">
        <v>11</v>
      </c>
      <c r="T37" s="179" t="str">
        <f>'第四週明細'!W42</f>
        <v>31.9 g</v>
      </c>
    </row>
    <row r="38" spans="1:20" ht="16.5">
      <c r="A38" s="208" t="s">
        <v>345</v>
      </c>
      <c r="B38" s="209"/>
      <c r="C38" s="209"/>
      <c r="D38" s="209"/>
      <c r="E38" s="209" t="s">
        <v>346</v>
      </c>
      <c r="F38" s="209"/>
      <c r="G38" s="209"/>
      <c r="H38" s="209"/>
      <c r="I38" s="209" t="s">
        <v>347</v>
      </c>
      <c r="J38" s="209"/>
      <c r="K38" s="209"/>
      <c r="L38" s="209"/>
      <c r="M38" s="209" t="s">
        <v>348</v>
      </c>
      <c r="N38" s="209"/>
      <c r="O38" s="209"/>
      <c r="P38" s="209"/>
      <c r="Q38" s="209" t="s">
        <v>349</v>
      </c>
      <c r="R38" s="209"/>
      <c r="S38" s="209"/>
      <c r="T38" s="210"/>
    </row>
    <row r="39" spans="1:20" ht="16.5">
      <c r="A39" s="200" t="s">
        <v>48</v>
      </c>
      <c r="B39" s="201"/>
      <c r="C39" s="201"/>
      <c r="D39" s="201"/>
      <c r="E39" s="202" t="s">
        <v>50</v>
      </c>
      <c r="F39" s="203"/>
      <c r="G39" s="203"/>
      <c r="H39" s="204"/>
      <c r="I39" s="200" t="s">
        <v>48</v>
      </c>
      <c r="J39" s="201"/>
      <c r="K39" s="201"/>
      <c r="L39" s="201"/>
      <c r="M39" s="201" t="s">
        <v>53</v>
      </c>
      <c r="N39" s="201"/>
      <c r="O39" s="201"/>
      <c r="P39" s="201"/>
      <c r="Q39" s="201" t="s">
        <v>510</v>
      </c>
      <c r="R39" s="201"/>
      <c r="S39" s="201"/>
      <c r="T39" s="201"/>
    </row>
    <row r="40" spans="1:20" ht="16.5">
      <c r="A40" s="205" t="s">
        <v>491</v>
      </c>
      <c r="B40" s="203"/>
      <c r="C40" s="203"/>
      <c r="D40" s="206"/>
      <c r="E40" s="205" t="s">
        <v>492</v>
      </c>
      <c r="F40" s="203"/>
      <c r="G40" s="203"/>
      <c r="H40" s="206"/>
      <c r="I40" s="205" t="s">
        <v>493</v>
      </c>
      <c r="J40" s="203"/>
      <c r="K40" s="203"/>
      <c r="L40" s="206"/>
      <c r="M40" s="205" t="s">
        <v>494</v>
      </c>
      <c r="N40" s="203"/>
      <c r="O40" s="203"/>
      <c r="P40" s="206"/>
      <c r="Q40" s="205" t="s">
        <v>495</v>
      </c>
      <c r="R40" s="203"/>
      <c r="S40" s="203"/>
      <c r="T40" s="206"/>
    </row>
    <row r="41" spans="1:20" ht="16.5">
      <c r="A41" s="205" t="s">
        <v>496</v>
      </c>
      <c r="B41" s="203"/>
      <c r="C41" s="203"/>
      <c r="D41" s="206"/>
      <c r="E41" s="205" t="s">
        <v>497</v>
      </c>
      <c r="F41" s="203"/>
      <c r="G41" s="203"/>
      <c r="H41" s="206"/>
      <c r="I41" s="205" t="s">
        <v>498</v>
      </c>
      <c r="J41" s="203"/>
      <c r="K41" s="203"/>
      <c r="L41" s="206"/>
      <c r="M41" s="205" t="s">
        <v>499</v>
      </c>
      <c r="N41" s="203"/>
      <c r="O41" s="203"/>
      <c r="P41" s="206"/>
      <c r="Q41" s="205" t="s">
        <v>500</v>
      </c>
      <c r="R41" s="203"/>
      <c r="S41" s="203"/>
      <c r="T41" s="206"/>
    </row>
    <row r="42" spans="1:20" ht="16.5">
      <c r="A42" s="205" t="s">
        <v>501</v>
      </c>
      <c r="B42" s="203"/>
      <c r="C42" s="203"/>
      <c r="D42" s="206"/>
      <c r="E42" s="205" t="s">
        <v>502</v>
      </c>
      <c r="F42" s="203"/>
      <c r="G42" s="203"/>
      <c r="H42" s="206"/>
      <c r="I42" s="205" t="s">
        <v>513</v>
      </c>
      <c r="J42" s="203"/>
      <c r="K42" s="203"/>
      <c r="L42" s="206"/>
      <c r="M42" s="205" t="s">
        <v>503</v>
      </c>
      <c r="N42" s="203"/>
      <c r="O42" s="203"/>
      <c r="P42" s="206"/>
      <c r="Q42" s="205" t="s">
        <v>504</v>
      </c>
      <c r="R42" s="203"/>
      <c r="S42" s="203"/>
      <c r="T42" s="206"/>
    </row>
    <row r="43" spans="1:20" ht="16.5">
      <c r="A43" s="205" t="s">
        <v>52</v>
      </c>
      <c r="B43" s="203"/>
      <c r="C43" s="203"/>
      <c r="D43" s="206"/>
      <c r="E43" s="205" t="s">
        <v>473</v>
      </c>
      <c r="F43" s="203"/>
      <c r="G43" s="203"/>
      <c r="H43" s="206"/>
      <c r="I43" s="205" t="s">
        <v>490</v>
      </c>
      <c r="J43" s="203"/>
      <c r="K43" s="203"/>
      <c r="L43" s="206"/>
      <c r="M43" s="205" t="s">
        <v>505</v>
      </c>
      <c r="N43" s="203"/>
      <c r="O43" s="203"/>
      <c r="P43" s="206"/>
      <c r="Q43" s="205" t="s">
        <v>472</v>
      </c>
      <c r="R43" s="203"/>
      <c r="S43" s="203"/>
      <c r="T43" s="206"/>
    </row>
    <row r="44" spans="1:20" ht="16.5">
      <c r="A44" s="200" t="s">
        <v>328</v>
      </c>
      <c r="B44" s="201"/>
      <c r="C44" s="201"/>
      <c r="D44" s="201"/>
      <c r="E44" s="202" t="s">
        <v>329</v>
      </c>
      <c r="F44" s="203"/>
      <c r="G44" s="203"/>
      <c r="H44" s="204"/>
      <c r="I44" s="205" t="s">
        <v>330</v>
      </c>
      <c r="J44" s="203"/>
      <c r="K44" s="203"/>
      <c r="L44" s="206"/>
      <c r="M44" s="201" t="s">
        <v>331</v>
      </c>
      <c r="N44" s="201"/>
      <c r="O44" s="201"/>
      <c r="P44" s="201"/>
      <c r="Q44" s="201" t="s">
        <v>332</v>
      </c>
      <c r="R44" s="201"/>
      <c r="S44" s="201"/>
      <c r="T44" s="207"/>
    </row>
    <row r="45" spans="1:20" ht="16.5">
      <c r="A45" s="175" t="s">
        <v>44</v>
      </c>
      <c r="B45" s="172" t="str">
        <f>'第五週明細'!W12</f>
        <v>687.7K</v>
      </c>
      <c r="C45" s="172" t="s">
        <v>9</v>
      </c>
      <c r="D45" s="172" t="str">
        <f>'第五週明細'!W8</f>
        <v>22.5 g</v>
      </c>
      <c r="E45" s="171" t="s">
        <v>44</v>
      </c>
      <c r="F45" s="172" t="str">
        <f>'第五週明細'!W20</f>
        <v>718K</v>
      </c>
      <c r="G45" s="172" t="s">
        <v>9</v>
      </c>
      <c r="H45" s="172" t="str">
        <f>'第五週明細'!W16</f>
        <v>26 g</v>
      </c>
      <c r="I45" s="171" t="s">
        <v>44</v>
      </c>
      <c r="J45" s="172" t="str">
        <f>'第五週明細'!W28</f>
        <v>705.8K</v>
      </c>
      <c r="K45" s="172" t="s">
        <v>9</v>
      </c>
      <c r="L45" s="172" t="str">
        <f>'第五週明細'!W24</f>
        <v>25 g</v>
      </c>
      <c r="M45" s="171" t="s">
        <v>44</v>
      </c>
      <c r="N45" s="172" t="str">
        <f>'第五週明細'!W36</f>
        <v>738.9K</v>
      </c>
      <c r="O45" s="172" t="s">
        <v>9</v>
      </c>
      <c r="P45" s="172" t="str">
        <f>'第五週明細'!W32</f>
        <v>26.5 g</v>
      </c>
      <c r="Q45" s="171" t="s">
        <v>44</v>
      </c>
      <c r="R45" s="172" t="str">
        <f>'第五週明細'!W44</f>
        <v>734K</v>
      </c>
      <c r="S45" s="172" t="s">
        <v>9</v>
      </c>
      <c r="T45" s="176" t="str">
        <f>'第五週明細'!W40</f>
        <v>26 g</v>
      </c>
    </row>
    <row r="46" spans="1:20" ht="17.25" thickBot="1">
      <c r="A46" s="177" t="s">
        <v>7</v>
      </c>
      <c r="B46" s="178" t="str">
        <f>'第五週明細'!W6</f>
        <v>94 g</v>
      </c>
      <c r="C46" s="178" t="s">
        <v>11</v>
      </c>
      <c r="D46" s="178" t="str">
        <f>'第五週明細'!W10</f>
        <v>27.3 g</v>
      </c>
      <c r="E46" s="178" t="s">
        <v>7</v>
      </c>
      <c r="F46" s="178" t="str">
        <f>'第五週明細'!W14</f>
        <v>89.5 g</v>
      </c>
      <c r="G46" s="178" t="s">
        <v>11</v>
      </c>
      <c r="H46" s="178" t="str">
        <f>'第五週明細'!W18</f>
        <v>31.5 g</v>
      </c>
      <c r="I46" s="178" t="s">
        <v>7</v>
      </c>
      <c r="J46" s="178" t="str">
        <f>'第五週明細'!W22</f>
        <v>90 g</v>
      </c>
      <c r="K46" s="178" t="s">
        <v>11</v>
      </c>
      <c r="L46" s="178" t="str">
        <f>'第五週明細'!W26</f>
        <v>30.2 g</v>
      </c>
      <c r="M46" s="178" t="s">
        <v>7</v>
      </c>
      <c r="N46" s="178" t="str">
        <f>'第五週明細'!W30</f>
        <v>92.5 g</v>
      </c>
      <c r="O46" s="178" t="s">
        <v>11</v>
      </c>
      <c r="P46" s="178" t="str">
        <f>'第五週明細'!W34</f>
        <v>32.6 g</v>
      </c>
      <c r="Q46" s="178" t="s">
        <v>7</v>
      </c>
      <c r="R46" s="178" t="str">
        <f>'第五週明細'!W38</f>
        <v>93 g</v>
      </c>
      <c r="S46" s="178" t="s">
        <v>11</v>
      </c>
      <c r="T46" s="179" t="str">
        <f>'第五週明細'!W42</f>
        <v>32 g</v>
      </c>
    </row>
  </sheetData>
  <sheetProtection/>
  <mergeCells count="176"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3:H3"/>
    <mergeCell ref="E4:H4"/>
    <mergeCell ref="E5:H5"/>
    <mergeCell ref="E6:H6"/>
    <mergeCell ref="E7:H7"/>
    <mergeCell ref="E11:H11"/>
    <mergeCell ref="E8:H8"/>
    <mergeCell ref="I11:L11"/>
    <mergeCell ref="M11:P11"/>
    <mergeCell ref="M14:P14"/>
    <mergeCell ref="Q12:T12"/>
    <mergeCell ref="I7:L7"/>
    <mergeCell ref="Q11:T11"/>
    <mergeCell ref="Q14:T14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A15:D15"/>
    <mergeCell ref="E15:H15"/>
    <mergeCell ref="I15:L15"/>
    <mergeCell ref="M15:P15"/>
    <mergeCell ref="Q15:T15"/>
    <mergeCell ref="A14:D14"/>
    <mergeCell ref="E14:H14"/>
    <mergeCell ref="I14:L14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M35:P35"/>
    <mergeCell ref="Q35:T35"/>
    <mergeCell ref="A34:D34"/>
    <mergeCell ref="E34:H34"/>
    <mergeCell ref="I34:L34"/>
    <mergeCell ref="M34:P34"/>
    <mergeCell ref="A39:D39"/>
    <mergeCell ref="E39:H39"/>
    <mergeCell ref="I39:L39"/>
    <mergeCell ref="M39:P39"/>
    <mergeCell ref="Q39:T39"/>
    <mergeCell ref="G1:K1"/>
    <mergeCell ref="Q34:T34"/>
    <mergeCell ref="A35:D35"/>
    <mergeCell ref="E35:H35"/>
    <mergeCell ref="I35:L35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</mergeCells>
  <printOptions horizontalCentered="1" verticalCentered="1"/>
  <pageMargins left="0.1968503937007874" right="0.11811023622047245" top="0.11811023622047245" bottom="0.11811023622047245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A3" sqref="AA3:AF3"/>
    </sheetView>
  </sheetViews>
  <sheetFormatPr defaultColWidth="9.00390625" defaultRowHeight="16.5"/>
  <cols>
    <col min="1" max="1" width="1.875" style="112" customWidth="1"/>
    <col min="2" max="2" width="4.875" style="155" customWidth="1"/>
    <col min="3" max="3" width="0" style="112" hidden="1" customWidth="1"/>
    <col min="4" max="4" width="18.625" style="112" customWidth="1"/>
    <col min="5" max="5" width="5.625" style="156" customWidth="1"/>
    <col min="6" max="6" width="11.25390625" style="112" customWidth="1"/>
    <col min="7" max="7" width="18.625" style="112" customWidth="1"/>
    <col min="8" max="8" width="5.625" style="156" customWidth="1"/>
    <col min="9" max="9" width="11.875" style="112" customWidth="1"/>
    <col min="10" max="10" width="18.625" style="112" customWidth="1"/>
    <col min="11" max="11" width="5.625" style="156" customWidth="1"/>
    <col min="12" max="12" width="11.75390625" style="112" customWidth="1"/>
    <col min="13" max="13" width="18.625" style="112" customWidth="1"/>
    <col min="14" max="14" width="5.625" style="156" customWidth="1"/>
    <col min="15" max="15" width="12.125" style="112" customWidth="1"/>
    <col min="16" max="16" width="18.625" style="112" customWidth="1"/>
    <col min="17" max="17" width="5.625" style="156" customWidth="1"/>
    <col min="18" max="18" width="11.75390625" style="112" customWidth="1"/>
    <col min="19" max="19" width="18.625" style="112" customWidth="1"/>
    <col min="20" max="20" width="5.625" style="156" customWidth="1"/>
    <col min="21" max="21" width="12.75390625" style="112" customWidth="1"/>
    <col min="22" max="22" width="5.25390625" style="164" customWidth="1"/>
    <col min="23" max="23" width="11.75390625" style="161" customWidth="1"/>
    <col min="24" max="24" width="11.25390625" style="162" customWidth="1"/>
    <col min="25" max="25" width="6.625" style="165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27" t="s">
        <v>420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71"/>
      <c r="AB1" s="73"/>
    </row>
    <row r="2" spans="2:28" s="72" customFormat="1" ht="18.75" customHeight="1">
      <c r="B2" s="228"/>
      <c r="C2" s="229"/>
      <c r="D2" s="229"/>
      <c r="E2" s="229"/>
      <c r="F2" s="229"/>
      <c r="G2" s="229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0" customHeight="1" thickBot="1">
      <c r="B3" s="167" t="s">
        <v>43</v>
      </c>
      <c r="C3" s="167"/>
      <c r="D3" s="16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89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74" t="s">
        <v>46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42">
      <c r="B5" s="101">
        <v>1</v>
      </c>
      <c r="C5" s="223"/>
      <c r="D5" s="102" t="str">
        <f>'00月菜單'!A3</f>
        <v>香Q白飯</v>
      </c>
      <c r="E5" s="102" t="s">
        <v>257</v>
      </c>
      <c r="F5" s="25" t="s">
        <v>16</v>
      </c>
      <c r="G5" s="102" t="str">
        <f>'00月菜單'!A4</f>
        <v>香菇滷干片(豆)</v>
      </c>
      <c r="H5" s="102" t="s">
        <v>258</v>
      </c>
      <c r="I5" s="25" t="s">
        <v>16</v>
      </c>
      <c r="J5" s="102" t="str">
        <f>'00月菜單'!A5</f>
        <v>紅顏炒蛋</v>
      </c>
      <c r="K5" s="102" t="s">
        <v>259</v>
      </c>
      <c r="L5" s="25" t="s">
        <v>16</v>
      </c>
      <c r="M5" s="102" t="str">
        <f>'00月菜單'!A6</f>
        <v>奶香焗菜</v>
      </c>
      <c r="N5" s="102" t="s">
        <v>260</v>
      </c>
      <c r="O5" s="25" t="s">
        <v>16</v>
      </c>
      <c r="P5" s="102" t="str">
        <f>'00月菜單'!A7</f>
        <v>青江菜</v>
      </c>
      <c r="Q5" s="102" t="s">
        <v>259</v>
      </c>
      <c r="R5" s="25" t="s">
        <v>16</v>
      </c>
      <c r="S5" s="102" t="str">
        <f>'00月菜單'!A8</f>
        <v>冬菜冬粉湯(醃)</v>
      </c>
      <c r="T5" s="102" t="s">
        <v>260</v>
      </c>
      <c r="U5" s="25" t="s">
        <v>16</v>
      </c>
      <c r="V5" s="224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23"/>
      <c r="D6" s="29" t="s">
        <v>247</v>
      </c>
      <c r="E6" s="32"/>
      <c r="F6" s="32">
        <v>100</v>
      </c>
      <c r="G6" s="31" t="s">
        <v>248</v>
      </c>
      <c r="H6" s="32"/>
      <c r="I6" s="31">
        <v>20</v>
      </c>
      <c r="J6" s="31" t="s">
        <v>249</v>
      </c>
      <c r="K6" s="31"/>
      <c r="L6" s="31">
        <v>25</v>
      </c>
      <c r="M6" s="32" t="s">
        <v>250</v>
      </c>
      <c r="N6" s="31"/>
      <c r="O6" s="31">
        <v>10</v>
      </c>
      <c r="P6" s="31" t="s">
        <v>251</v>
      </c>
      <c r="Q6" s="31"/>
      <c r="R6" s="31">
        <v>120</v>
      </c>
      <c r="S6" s="32" t="s">
        <v>252</v>
      </c>
      <c r="T6" s="31"/>
      <c r="U6" s="31">
        <v>10</v>
      </c>
      <c r="V6" s="225"/>
      <c r="W6" s="108" t="str">
        <f>AE11&amp;" "&amp;"g"</f>
        <v>93 g</v>
      </c>
      <c r="X6" s="109" t="s">
        <v>24</v>
      </c>
      <c r="Y6" s="110">
        <f>AB7</f>
        <v>2.5</v>
      </c>
      <c r="Z6" s="84"/>
      <c r="AA6" s="111" t="s">
        <v>25</v>
      </c>
      <c r="AB6" s="193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4</v>
      </c>
      <c r="C7" s="223"/>
      <c r="D7" s="32"/>
      <c r="E7" s="32"/>
      <c r="F7" s="32"/>
      <c r="G7" s="31" t="s">
        <v>253</v>
      </c>
      <c r="H7" s="32"/>
      <c r="I7" s="31">
        <v>55</v>
      </c>
      <c r="J7" s="31" t="s">
        <v>254</v>
      </c>
      <c r="K7" s="31"/>
      <c r="L7" s="31">
        <v>50</v>
      </c>
      <c r="M7" s="32" t="s">
        <v>255</v>
      </c>
      <c r="N7" s="31"/>
      <c r="O7" s="31">
        <v>35</v>
      </c>
      <c r="P7" s="31"/>
      <c r="Q7" s="31"/>
      <c r="R7" s="31"/>
      <c r="S7" s="32" t="s">
        <v>256</v>
      </c>
      <c r="T7" s="31"/>
      <c r="U7" s="31">
        <v>10</v>
      </c>
      <c r="V7" s="225"/>
      <c r="W7" s="113" t="s">
        <v>9</v>
      </c>
      <c r="X7" s="114" t="s">
        <v>26</v>
      </c>
      <c r="Y7" s="110">
        <f>AB8</f>
        <v>2.1</v>
      </c>
      <c r="Z7" s="85"/>
      <c r="AA7" s="115" t="s">
        <v>27</v>
      </c>
      <c r="AB7" s="193">
        <v>2.5</v>
      </c>
      <c r="AC7" s="116">
        <f>AB7*7</f>
        <v>17.5</v>
      </c>
      <c r="AD7" s="86">
        <f>AB7*5</f>
        <v>12.5</v>
      </c>
      <c r="AE7" s="86" t="s">
        <v>28</v>
      </c>
      <c r="AF7" s="117">
        <f>AC7*4+AD7*9</f>
        <v>182.5</v>
      </c>
    </row>
    <row r="8" spans="2:32" ht="27.75" customHeight="1">
      <c r="B8" s="107" t="s">
        <v>10</v>
      </c>
      <c r="C8" s="223"/>
      <c r="D8" s="32"/>
      <c r="E8" s="32"/>
      <c r="F8" s="32"/>
      <c r="G8" s="31"/>
      <c r="H8" s="118"/>
      <c r="I8" s="31"/>
      <c r="J8" s="31"/>
      <c r="K8" s="118"/>
      <c r="L8" s="31"/>
      <c r="M8" s="32"/>
      <c r="N8" s="118"/>
      <c r="O8" s="31"/>
      <c r="P8" s="31"/>
      <c r="Q8" s="118"/>
      <c r="R8" s="31"/>
      <c r="S8" s="32"/>
      <c r="T8" s="118"/>
      <c r="U8" s="31"/>
      <c r="V8" s="225"/>
      <c r="W8" s="108" t="str">
        <f>AD11&amp;" "&amp;"g"</f>
        <v>25 g</v>
      </c>
      <c r="X8" s="114" t="s">
        <v>29</v>
      </c>
      <c r="Y8" s="110">
        <f>AB9</f>
        <v>2.5</v>
      </c>
      <c r="Z8" s="84"/>
      <c r="AA8" s="85" t="s">
        <v>30</v>
      </c>
      <c r="AB8" s="193">
        <v>2.1</v>
      </c>
      <c r="AC8" s="86">
        <f>AB8*1</f>
        <v>2.1</v>
      </c>
      <c r="AD8" s="86" t="s">
        <v>28</v>
      </c>
      <c r="AE8" s="86">
        <f>AB8*5</f>
        <v>10.5</v>
      </c>
      <c r="AF8" s="86">
        <f>AC8*4+AE8*4</f>
        <v>50.4</v>
      </c>
    </row>
    <row r="9" spans="2:32" ht="27.75" customHeight="1">
      <c r="B9" s="230" t="s">
        <v>287</v>
      </c>
      <c r="C9" s="223"/>
      <c r="D9" s="32"/>
      <c r="E9" s="32"/>
      <c r="F9" s="32"/>
      <c r="G9" s="31"/>
      <c r="H9" s="118"/>
      <c r="I9" s="31"/>
      <c r="J9" s="31"/>
      <c r="K9" s="118"/>
      <c r="L9" s="31"/>
      <c r="M9" s="32"/>
      <c r="N9" s="118"/>
      <c r="O9" s="31"/>
      <c r="P9" s="31"/>
      <c r="Q9" s="118"/>
      <c r="R9" s="31"/>
      <c r="S9" s="32"/>
      <c r="T9" s="118"/>
      <c r="U9" s="31"/>
      <c r="V9" s="225"/>
      <c r="W9" s="113" t="s">
        <v>11</v>
      </c>
      <c r="X9" s="114" t="s">
        <v>32</v>
      </c>
      <c r="Y9" s="110">
        <v>0</v>
      </c>
      <c r="Z9" s="85"/>
      <c r="AA9" s="85" t="s">
        <v>33</v>
      </c>
      <c r="AB9" s="193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30"/>
      <c r="C10" s="223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25"/>
      <c r="W10" s="108" t="str">
        <f>AC11&amp;" "&amp;"g"</f>
        <v>30.6 g</v>
      </c>
      <c r="X10" s="166" t="s">
        <v>42</v>
      </c>
      <c r="Y10" s="120">
        <v>0</v>
      </c>
      <c r="Z10" s="84"/>
      <c r="AA10" s="85" t="s">
        <v>34</v>
      </c>
      <c r="AB10" s="193">
        <v>0</v>
      </c>
      <c r="AE10" s="85">
        <f>AB10*15</f>
        <v>0</v>
      </c>
    </row>
    <row r="11" spans="2:32" ht="27.75" customHeight="1">
      <c r="B11" s="40" t="s">
        <v>288</v>
      </c>
      <c r="C11" s="121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25"/>
      <c r="W11" s="113" t="s">
        <v>12</v>
      </c>
      <c r="X11" s="122"/>
      <c r="Y11" s="110"/>
      <c r="Z11" s="85"/>
      <c r="AB11" s="193"/>
      <c r="AC11" s="85">
        <f>SUM(AC6:AC10)</f>
        <v>30.6</v>
      </c>
      <c r="AD11" s="85">
        <f>SUM(AD6:AD10)</f>
        <v>25</v>
      </c>
      <c r="AE11" s="85">
        <f>SUM(AE6:AE10)</f>
        <v>93</v>
      </c>
      <c r="AF11" s="85">
        <f>AC11*4+AD11*9+AE11*4</f>
        <v>719.4</v>
      </c>
    </row>
    <row r="12" spans="2:31" ht="27.75" customHeight="1">
      <c r="B12" s="189"/>
      <c r="C12" s="125"/>
      <c r="D12" s="126"/>
      <c r="E12" s="126"/>
      <c r="F12" s="45"/>
      <c r="G12" s="45"/>
      <c r="H12" s="126"/>
      <c r="I12" s="45"/>
      <c r="J12" s="45"/>
      <c r="K12" s="126"/>
      <c r="L12" s="45"/>
      <c r="M12" s="45"/>
      <c r="N12" s="126"/>
      <c r="O12" s="45"/>
      <c r="P12" s="45"/>
      <c r="Q12" s="126"/>
      <c r="R12" s="45"/>
      <c r="S12" s="45"/>
      <c r="T12" s="126"/>
      <c r="U12" s="45"/>
      <c r="V12" s="226"/>
      <c r="W12" s="127" t="str">
        <f>AF11&amp;"K"</f>
        <v>719.4K</v>
      </c>
      <c r="X12" s="128"/>
      <c r="Y12" s="129"/>
      <c r="Z12" s="84"/>
      <c r="AB12" s="193"/>
      <c r="AC12" s="124">
        <f>AC11*4/AF11</f>
        <v>0.17014178482068393</v>
      </c>
      <c r="AD12" s="124">
        <f>AD11*9/AF11</f>
        <v>0.3127606338615513</v>
      </c>
      <c r="AE12" s="124">
        <f>AE11*4/AF11</f>
        <v>0.5170975813177648</v>
      </c>
    </row>
    <row r="13" spans="2:32" s="106" customFormat="1" ht="27.75" customHeight="1">
      <c r="B13" s="101">
        <v>1</v>
      </c>
      <c r="C13" s="223"/>
      <c r="D13" s="102" t="str">
        <f>'00月菜單'!E3</f>
        <v>五穀飯</v>
      </c>
      <c r="E13" s="102" t="s">
        <v>15</v>
      </c>
      <c r="F13" s="102"/>
      <c r="G13" s="102" t="str">
        <f>'00月菜單'!E4</f>
        <v>御膳豬排</v>
      </c>
      <c r="H13" s="102" t="s">
        <v>203</v>
      </c>
      <c r="I13" s="102"/>
      <c r="J13" s="102" t="str">
        <f>'00月菜單'!E5</f>
        <v>海味蝦捲(海)(加)</v>
      </c>
      <c r="K13" s="102" t="s">
        <v>285</v>
      </c>
      <c r="L13" s="102"/>
      <c r="M13" s="102" t="str">
        <f>'00月菜單'!E6</f>
        <v>印度咖哩</v>
      </c>
      <c r="N13" s="102" t="s">
        <v>17</v>
      </c>
      <c r="O13" s="102"/>
      <c r="P13" s="102" t="str">
        <f>'00月菜單'!E7</f>
        <v>高麗菜</v>
      </c>
      <c r="Q13" s="102" t="s">
        <v>57</v>
      </c>
      <c r="R13" s="102"/>
      <c r="S13" s="102" t="str">
        <f>'00月菜單'!E8</f>
        <v>味噌豆腐湯(豆)</v>
      </c>
      <c r="T13" s="102" t="s">
        <v>17</v>
      </c>
      <c r="U13" s="102"/>
      <c r="V13" s="224" t="s">
        <v>508</v>
      </c>
      <c r="W13" s="103" t="s">
        <v>47</v>
      </c>
      <c r="X13" s="104" t="s">
        <v>19</v>
      </c>
      <c r="Y13" s="105">
        <f>AB14</f>
        <v>5.5</v>
      </c>
      <c r="Z13" s="85"/>
      <c r="AA13" s="85"/>
      <c r="AB13" s="193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23"/>
      <c r="D14" s="31" t="s">
        <v>247</v>
      </c>
      <c r="E14" s="31"/>
      <c r="F14" s="31">
        <v>80</v>
      </c>
      <c r="G14" s="31" t="s">
        <v>261</v>
      </c>
      <c r="H14" s="32"/>
      <c r="I14" s="31">
        <v>60</v>
      </c>
      <c r="J14" s="32" t="s">
        <v>262</v>
      </c>
      <c r="K14" s="31" t="s">
        <v>263</v>
      </c>
      <c r="L14" s="32">
        <v>30</v>
      </c>
      <c r="M14" s="32" t="s">
        <v>264</v>
      </c>
      <c r="N14" s="31"/>
      <c r="O14" s="31">
        <v>50</v>
      </c>
      <c r="P14" s="31" t="s">
        <v>265</v>
      </c>
      <c r="Q14" s="31"/>
      <c r="R14" s="31">
        <v>140</v>
      </c>
      <c r="S14" s="32" t="s">
        <v>266</v>
      </c>
      <c r="T14" s="31"/>
      <c r="U14" s="31">
        <v>30</v>
      </c>
      <c r="V14" s="225"/>
      <c r="W14" s="108" t="str">
        <f>AE19&amp;" "&amp;"g"</f>
        <v>92.5 g</v>
      </c>
      <c r="X14" s="109" t="s">
        <v>24</v>
      </c>
      <c r="Y14" s="110">
        <f>AB15</f>
        <v>2.9</v>
      </c>
      <c r="Z14" s="84"/>
      <c r="AA14" s="111" t="s">
        <v>25</v>
      </c>
      <c r="AB14" s="193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5</v>
      </c>
      <c r="C15" s="223"/>
      <c r="D15" s="31" t="s">
        <v>267</v>
      </c>
      <c r="E15" s="31"/>
      <c r="F15" s="31">
        <v>20</v>
      </c>
      <c r="G15" s="31"/>
      <c r="H15" s="32"/>
      <c r="I15" s="31"/>
      <c r="J15" s="32"/>
      <c r="K15" s="31"/>
      <c r="L15" s="32"/>
      <c r="M15" s="32" t="s">
        <v>249</v>
      </c>
      <c r="N15" s="31"/>
      <c r="O15" s="31">
        <v>45</v>
      </c>
      <c r="P15" s="31" t="s">
        <v>268</v>
      </c>
      <c r="Q15" s="31"/>
      <c r="R15" s="31">
        <v>5</v>
      </c>
      <c r="S15" s="32"/>
      <c r="T15" s="31"/>
      <c r="U15" s="31"/>
      <c r="V15" s="225"/>
      <c r="W15" s="113" t="s">
        <v>9</v>
      </c>
      <c r="X15" s="114" t="s">
        <v>26</v>
      </c>
      <c r="Y15" s="110">
        <f>AB16</f>
        <v>2</v>
      </c>
      <c r="Z15" s="85"/>
      <c r="AA15" s="115" t="s">
        <v>27</v>
      </c>
      <c r="AB15" s="193">
        <v>2.9</v>
      </c>
      <c r="AC15" s="116">
        <f>AB15*7</f>
        <v>20.3</v>
      </c>
      <c r="AD15" s="86">
        <f>AB15*5</f>
        <v>14.5</v>
      </c>
      <c r="AE15" s="86" t="s">
        <v>28</v>
      </c>
      <c r="AF15" s="117">
        <f>AC15*4+AD15*9</f>
        <v>211.7</v>
      </c>
    </row>
    <row r="16" spans="2:32" ht="27.75" customHeight="1">
      <c r="B16" s="107" t="s">
        <v>10</v>
      </c>
      <c r="C16" s="223"/>
      <c r="D16" s="118"/>
      <c r="E16" s="118"/>
      <c r="F16" s="31"/>
      <c r="G16" s="31"/>
      <c r="H16" s="118"/>
      <c r="I16" s="31"/>
      <c r="J16" s="32"/>
      <c r="K16" s="118"/>
      <c r="L16" s="32"/>
      <c r="M16" s="32"/>
      <c r="N16" s="118"/>
      <c r="O16" s="31"/>
      <c r="P16" s="31" t="s">
        <v>249</v>
      </c>
      <c r="Q16" s="118"/>
      <c r="R16" s="31">
        <v>10</v>
      </c>
      <c r="S16" s="32"/>
      <c r="T16" s="118"/>
      <c r="U16" s="31"/>
      <c r="V16" s="225"/>
      <c r="W16" s="108" t="str">
        <f>AD19&amp;" "&amp;"g"</f>
        <v>27 g</v>
      </c>
      <c r="X16" s="114" t="s">
        <v>29</v>
      </c>
      <c r="Y16" s="110">
        <f>AB17</f>
        <v>2.5</v>
      </c>
      <c r="Z16" s="84"/>
      <c r="AA16" s="85" t="s">
        <v>30</v>
      </c>
      <c r="AB16" s="193">
        <v>2</v>
      </c>
      <c r="AC16" s="86">
        <f>AB16*1</f>
        <v>2</v>
      </c>
      <c r="AD16" s="86" t="s">
        <v>28</v>
      </c>
      <c r="AE16" s="86">
        <f>AB16*5</f>
        <v>10</v>
      </c>
      <c r="AF16" s="86">
        <f>AC16*4+AE16*4</f>
        <v>48</v>
      </c>
    </row>
    <row r="17" spans="2:32" ht="27.75" customHeight="1">
      <c r="B17" s="230" t="s">
        <v>289</v>
      </c>
      <c r="C17" s="223"/>
      <c r="D17" s="118"/>
      <c r="E17" s="118"/>
      <c r="F17" s="31"/>
      <c r="G17" s="31"/>
      <c r="H17" s="118"/>
      <c r="I17" s="31"/>
      <c r="J17" s="32"/>
      <c r="K17" s="118"/>
      <c r="L17" s="32"/>
      <c r="M17" s="32"/>
      <c r="N17" s="118"/>
      <c r="O17" s="31"/>
      <c r="P17" s="31"/>
      <c r="Q17" s="118"/>
      <c r="R17" s="31"/>
      <c r="S17" s="32"/>
      <c r="T17" s="118"/>
      <c r="U17" s="31"/>
      <c r="V17" s="225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193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30"/>
      <c r="C18" s="223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32"/>
      <c r="T18" s="118"/>
      <c r="U18" s="31"/>
      <c r="V18" s="225"/>
      <c r="W18" s="108" t="str">
        <f>AC19&amp;" "&amp;"g"</f>
        <v>33.3 g</v>
      </c>
      <c r="X18" s="166" t="s">
        <v>42</v>
      </c>
      <c r="Y18" s="120">
        <v>1</v>
      </c>
      <c r="Z18" s="84"/>
      <c r="AA18" s="85" t="s">
        <v>34</v>
      </c>
      <c r="AB18" s="193">
        <v>0</v>
      </c>
      <c r="AE18" s="85">
        <f>AB18*15</f>
        <v>0</v>
      </c>
    </row>
    <row r="19" spans="2:32" ht="27.75" customHeight="1">
      <c r="B19" s="40" t="s">
        <v>288</v>
      </c>
      <c r="C19" s="121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1"/>
      <c r="T19" s="118"/>
      <c r="U19" s="31"/>
      <c r="V19" s="225"/>
      <c r="W19" s="113" t="s">
        <v>12</v>
      </c>
      <c r="X19" s="122"/>
      <c r="Y19" s="110"/>
      <c r="Z19" s="85"/>
      <c r="AB19" s="193"/>
      <c r="AC19" s="85">
        <f>SUM(AC14:AC18)</f>
        <v>33.3</v>
      </c>
      <c r="AD19" s="85">
        <f>SUM(AD14:AD18)</f>
        <v>27</v>
      </c>
      <c r="AE19" s="85">
        <f>SUM(AE14:AE18)</f>
        <v>92.5</v>
      </c>
      <c r="AF19" s="85">
        <f>AC19*4+AD19*9+AE19*4</f>
        <v>746.2</v>
      </c>
    </row>
    <row r="20" spans="2:31" ht="27.75" customHeight="1">
      <c r="B20" s="190"/>
      <c r="C20" s="123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26"/>
      <c r="W20" s="108" t="str">
        <f>AF19&amp;"K"</f>
        <v>746.2K</v>
      </c>
      <c r="X20" s="119"/>
      <c r="Y20" s="120"/>
      <c r="Z20" s="84"/>
      <c r="AB20" s="193"/>
      <c r="AC20" s="124">
        <f>AC19*4/AF19</f>
        <v>0.1785044224068614</v>
      </c>
      <c r="AD20" s="124">
        <f>AD19*9/AF19</f>
        <v>0.32564995979630124</v>
      </c>
      <c r="AE20" s="124">
        <f>AE19*4/AF19</f>
        <v>0.4958456177968373</v>
      </c>
    </row>
    <row r="21" spans="2:32" s="106" customFormat="1" ht="27.75" customHeight="1">
      <c r="B21" s="130">
        <v>1</v>
      </c>
      <c r="C21" s="223"/>
      <c r="D21" s="102" t="str">
        <f>'00月菜單'!I3</f>
        <v>香Q白飯</v>
      </c>
      <c r="E21" s="102" t="s">
        <v>15</v>
      </c>
      <c r="F21" s="102"/>
      <c r="G21" s="102" t="str">
        <f>'00月菜單'!I4</f>
        <v>卡啦雞排(加)(炸)</v>
      </c>
      <c r="H21" s="102" t="s">
        <v>38</v>
      </c>
      <c r="I21" s="102"/>
      <c r="J21" s="102" t="str">
        <f>'00月菜單'!I5</f>
        <v>飄香滷味</v>
      </c>
      <c r="K21" s="102" t="s">
        <v>258</v>
      </c>
      <c r="L21" s="102"/>
      <c r="M21" s="102" t="str">
        <f>'00月菜單'!I6</f>
        <v>蒸餃(冷)</v>
      </c>
      <c r="N21" s="102" t="s">
        <v>257</v>
      </c>
      <c r="O21" s="102"/>
      <c r="P21" s="102" t="str">
        <f>'00月菜單'!I7</f>
        <v>油菜</v>
      </c>
      <c r="Q21" s="102" t="s">
        <v>60</v>
      </c>
      <c r="R21" s="102"/>
      <c r="S21" s="102" t="str">
        <f>'00月菜單'!I8</f>
        <v>鮮筍湯</v>
      </c>
      <c r="T21" s="102" t="s">
        <v>17</v>
      </c>
      <c r="U21" s="102"/>
      <c r="V21" s="224"/>
      <c r="W21" s="103" t="s">
        <v>7</v>
      </c>
      <c r="X21" s="104" t="s">
        <v>19</v>
      </c>
      <c r="Y21" s="105">
        <f>AB22</f>
        <v>5.3</v>
      </c>
      <c r="Z21" s="85"/>
      <c r="AA21" s="85"/>
      <c r="AB21" s="193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5" customFormat="1" ht="27.75" customHeight="1">
      <c r="B22" s="131" t="s">
        <v>8</v>
      </c>
      <c r="C22" s="223"/>
      <c r="D22" s="29" t="s">
        <v>247</v>
      </c>
      <c r="E22" s="32"/>
      <c r="F22" s="31">
        <v>100</v>
      </c>
      <c r="G22" s="31" t="s">
        <v>269</v>
      </c>
      <c r="H22" s="31" t="s">
        <v>263</v>
      </c>
      <c r="I22" s="31">
        <v>75</v>
      </c>
      <c r="J22" s="31" t="s">
        <v>270</v>
      </c>
      <c r="K22" s="31"/>
      <c r="L22" s="31">
        <v>30</v>
      </c>
      <c r="M22" s="31" t="s">
        <v>271</v>
      </c>
      <c r="N22" s="31"/>
      <c r="O22" s="31">
        <v>20</v>
      </c>
      <c r="P22" s="31" t="s">
        <v>272</v>
      </c>
      <c r="Q22" s="31"/>
      <c r="R22" s="31">
        <v>120</v>
      </c>
      <c r="S22" s="31" t="s">
        <v>273</v>
      </c>
      <c r="T22" s="31"/>
      <c r="U22" s="31">
        <v>25</v>
      </c>
      <c r="V22" s="225"/>
      <c r="W22" s="108" t="str">
        <f>AE27&amp;" "&amp;"g"</f>
        <v>90.5 g</v>
      </c>
      <c r="X22" s="109" t="s">
        <v>24</v>
      </c>
      <c r="Y22" s="110">
        <f>AB23</f>
        <v>2.5</v>
      </c>
      <c r="Z22" s="132"/>
      <c r="AA22" s="133" t="s">
        <v>25</v>
      </c>
      <c r="AB22" s="199">
        <v>5.3</v>
      </c>
      <c r="AC22" s="134">
        <f>AB22*2</f>
        <v>10.6</v>
      </c>
      <c r="AD22" s="134"/>
      <c r="AE22" s="134">
        <f>AB22*15</f>
        <v>79.5</v>
      </c>
      <c r="AF22" s="134">
        <f>AC22*4+AE22*4</f>
        <v>360.4</v>
      </c>
    </row>
    <row r="23" spans="2:32" s="135" customFormat="1" ht="27.75" customHeight="1">
      <c r="B23" s="131">
        <v>6</v>
      </c>
      <c r="C23" s="223"/>
      <c r="D23" s="31"/>
      <c r="E23" s="32"/>
      <c r="F23" s="31"/>
      <c r="G23" s="31"/>
      <c r="H23" s="31"/>
      <c r="I23" s="31"/>
      <c r="J23" s="31" t="s">
        <v>274</v>
      </c>
      <c r="K23" s="118"/>
      <c r="L23" s="31">
        <v>25</v>
      </c>
      <c r="M23" s="31"/>
      <c r="N23" s="31"/>
      <c r="O23" s="31"/>
      <c r="P23" s="31"/>
      <c r="Q23" s="31"/>
      <c r="R23" s="31"/>
      <c r="S23" s="31"/>
      <c r="T23" s="31"/>
      <c r="U23" s="31"/>
      <c r="V23" s="225"/>
      <c r="W23" s="113" t="s">
        <v>9</v>
      </c>
      <c r="X23" s="114" t="s">
        <v>26</v>
      </c>
      <c r="Y23" s="110">
        <f>AB24</f>
        <v>2.2</v>
      </c>
      <c r="Z23" s="136"/>
      <c r="AA23" s="137" t="s">
        <v>27</v>
      </c>
      <c r="AB23" s="193">
        <v>2.5</v>
      </c>
      <c r="AC23" s="138">
        <f>AB23*7</f>
        <v>17.5</v>
      </c>
      <c r="AD23" s="134">
        <f>AB23*5</f>
        <v>12.5</v>
      </c>
      <c r="AE23" s="134" t="s">
        <v>28</v>
      </c>
      <c r="AF23" s="139">
        <f>AC23*4+AD23*9</f>
        <v>182.5</v>
      </c>
    </row>
    <row r="24" spans="2:32" s="135" customFormat="1" ht="27.75" customHeight="1">
      <c r="B24" s="131" t="s">
        <v>10</v>
      </c>
      <c r="C24" s="223"/>
      <c r="D24" s="31"/>
      <c r="E24" s="32"/>
      <c r="F24" s="31"/>
      <c r="G24" s="31"/>
      <c r="H24" s="118"/>
      <c r="I24" s="31"/>
      <c r="J24" s="31" t="s">
        <v>249</v>
      </c>
      <c r="K24" s="118"/>
      <c r="L24" s="31">
        <v>20</v>
      </c>
      <c r="M24" s="31"/>
      <c r="N24" s="118"/>
      <c r="O24" s="31"/>
      <c r="P24" s="31"/>
      <c r="Q24" s="118"/>
      <c r="R24" s="31"/>
      <c r="S24" s="32"/>
      <c r="T24" s="118"/>
      <c r="U24" s="31"/>
      <c r="V24" s="225"/>
      <c r="W24" s="108" t="str">
        <f>AD27&amp;" "&amp;"g"</f>
        <v>25 g</v>
      </c>
      <c r="X24" s="114" t="s">
        <v>29</v>
      </c>
      <c r="Y24" s="110">
        <f>AB25</f>
        <v>2.5</v>
      </c>
      <c r="Z24" s="132"/>
      <c r="AA24" s="140" t="s">
        <v>30</v>
      </c>
      <c r="AB24" s="193">
        <v>2.2</v>
      </c>
      <c r="AC24" s="134">
        <f>AB24*1</f>
        <v>2.2</v>
      </c>
      <c r="AD24" s="134" t="s">
        <v>28</v>
      </c>
      <c r="AE24" s="134">
        <f>AB24*5</f>
        <v>11</v>
      </c>
      <c r="AF24" s="134">
        <f>AC24*4+AE24*4</f>
        <v>52.8</v>
      </c>
    </row>
    <row r="25" spans="2:32" s="135" customFormat="1" ht="27.75" customHeight="1">
      <c r="B25" s="232" t="s">
        <v>290</v>
      </c>
      <c r="C25" s="223"/>
      <c r="D25" s="32"/>
      <c r="E25" s="32"/>
      <c r="F25" s="32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25"/>
      <c r="W25" s="113" t="s">
        <v>11</v>
      </c>
      <c r="X25" s="114" t="s">
        <v>32</v>
      </c>
      <c r="Y25" s="110">
        <f>AB26</f>
        <v>0</v>
      </c>
      <c r="Z25" s="136"/>
      <c r="AA25" s="140" t="s">
        <v>33</v>
      </c>
      <c r="AB25" s="193">
        <v>2.5</v>
      </c>
      <c r="AC25" s="134"/>
      <c r="AD25" s="134">
        <f>AB25*5</f>
        <v>12.5</v>
      </c>
      <c r="AE25" s="134" t="s">
        <v>28</v>
      </c>
      <c r="AF25" s="134">
        <f>AD25*9</f>
        <v>112.5</v>
      </c>
    </row>
    <row r="26" spans="2:32" s="135" customFormat="1" ht="27.75" customHeight="1">
      <c r="B26" s="232"/>
      <c r="C26" s="223"/>
      <c r="D26" s="32"/>
      <c r="E26" s="32"/>
      <c r="F26" s="32"/>
      <c r="G26" s="141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25"/>
      <c r="W26" s="108" t="str">
        <f>AC27&amp;" "&amp;"g"</f>
        <v>30.3 g</v>
      </c>
      <c r="X26" s="166" t="s">
        <v>42</v>
      </c>
      <c r="Y26" s="110">
        <v>0</v>
      </c>
      <c r="Z26" s="132"/>
      <c r="AA26" s="140" t="s">
        <v>34</v>
      </c>
      <c r="AB26" s="193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40" t="s">
        <v>288</v>
      </c>
      <c r="C27" s="142"/>
      <c r="D27" s="32"/>
      <c r="E27" s="118"/>
      <c r="F27" s="32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25"/>
      <c r="W27" s="113" t="s">
        <v>12</v>
      </c>
      <c r="X27" s="122"/>
      <c r="Y27" s="110"/>
      <c r="Z27" s="136"/>
      <c r="AA27" s="140"/>
      <c r="AB27" s="193"/>
      <c r="AC27" s="140">
        <f>SUM(AC22:AC26)</f>
        <v>30.3</v>
      </c>
      <c r="AD27" s="140">
        <f>SUM(AD22:AD26)</f>
        <v>25</v>
      </c>
      <c r="AE27" s="140">
        <f>SUM(AE22:AE26)</f>
        <v>90.5</v>
      </c>
      <c r="AF27" s="140">
        <f>AC27*4+AD27*9+AE27*4</f>
        <v>708.2</v>
      </c>
    </row>
    <row r="28" spans="2:32" s="135" customFormat="1" ht="27.75" customHeight="1" thickBot="1">
      <c r="B28" s="191"/>
      <c r="C28" s="143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26"/>
      <c r="W28" s="108" t="str">
        <f>AF27&amp;"K"</f>
        <v>708.2K</v>
      </c>
      <c r="X28" s="128"/>
      <c r="Y28" s="110"/>
      <c r="Z28" s="132"/>
      <c r="AA28" s="136"/>
      <c r="AB28" s="144"/>
      <c r="AC28" s="145">
        <f>AC27*4/AF27</f>
        <v>0.17113809658288617</v>
      </c>
      <c r="AD28" s="145">
        <f>AD27*9/AF27</f>
        <v>0.31770686246822927</v>
      </c>
      <c r="AE28" s="145">
        <f>AE27*4/AF27</f>
        <v>0.5111550409488844</v>
      </c>
      <c r="AF28" s="136"/>
    </row>
    <row r="29" spans="2:32" s="106" customFormat="1" ht="27.75" customHeight="1">
      <c r="B29" s="101">
        <v>1</v>
      </c>
      <c r="C29" s="223"/>
      <c r="D29" s="102" t="str">
        <f>'00月菜單'!M3</f>
        <v>地瓜飯</v>
      </c>
      <c r="E29" s="102" t="s">
        <v>15</v>
      </c>
      <c r="F29" s="102"/>
      <c r="G29" s="102" t="str">
        <f>'00月菜單'!M4</f>
        <v>鐵板燒肉</v>
      </c>
      <c r="H29" s="102" t="s">
        <v>17</v>
      </c>
      <c r="I29" s="102"/>
      <c r="J29" s="102" t="str">
        <f>'00月菜單'!M5</f>
        <v>日式豆腐煲(豆)</v>
      </c>
      <c r="K29" s="102" t="s">
        <v>286</v>
      </c>
      <c r="L29" s="102"/>
      <c r="M29" s="102" t="str">
        <f>'00月菜單'!M6</f>
        <v>烤翅腿</v>
      </c>
      <c r="N29" s="102" t="s">
        <v>285</v>
      </c>
      <c r="O29" s="102"/>
      <c r="P29" s="102" t="str">
        <f>'00月菜單'!M7</f>
        <v>蚵白菜</v>
      </c>
      <c r="Q29" s="102" t="s">
        <v>57</v>
      </c>
      <c r="R29" s="102"/>
      <c r="S29" s="102" t="str">
        <f>'00月菜單'!M8</f>
        <v>芹香蘿蔔湯</v>
      </c>
      <c r="T29" s="102" t="s">
        <v>17</v>
      </c>
      <c r="U29" s="102"/>
      <c r="V29" s="224"/>
      <c r="W29" s="103" t="s">
        <v>7</v>
      </c>
      <c r="X29" s="104" t="s">
        <v>19</v>
      </c>
      <c r="Y29" s="146">
        <f>AB30</f>
        <v>5.5</v>
      </c>
      <c r="Z29" s="85"/>
      <c r="AA29" s="85"/>
      <c r="AB29" s="193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23"/>
      <c r="D30" s="30" t="s">
        <v>247</v>
      </c>
      <c r="E30" s="31"/>
      <c r="F30" s="31">
        <v>100</v>
      </c>
      <c r="G30" s="31" t="s">
        <v>261</v>
      </c>
      <c r="H30" s="31"/>
      <c r="I30" s="31">
        <v>55</v>
      </c>
      <c r="J30" s="32" t="s">
        <v>266</v>
      </c>
      <c r="K30" s="32"/>
      <c r="L30" s="32">
        <v>30</v>
      </c>
      <c r="M30" s="31" t="s">
        <v>275</v>
      </c>
      <c r="N30" s="31"/>
      <c r="O30" s="31">
        <v>35</v>
      </c>
      <c r="P30" s="31" t="s">
        <v>276</v>
      </c>
      <c r="Q30" s="31"/>
      <c r="R30" s="31">
        <v>120</v>
      </c>
      <c r="S30" s="32" t="s">
        <v>277</v>
      </c>
      <c r="T30" s="31"/>
      <c r="U30" s="31">
        <v>5</v>
      </c>
      <c r="V30" s="225"/>
      <c r="W30" s="108" t="str">
        <f>AE35&amp;" "&amp;"g"</f>
        <v>93 g</v>
      </c>
      <c r="X30" s="109" t="s">
        <v>24</v>
      </c>
      <c r="Y30" s="147">
        <f>AB31</f>
        <v>2.8</v>
      </c>
      <c r="Z30" s="84"/>
      <c r="AA30" s="111" t="s">
        <v>25</v>
      </c>
      <c r="AB30" s="193">
        <v>5.5</v>
      </c>
      <c r="AC30" s="86">
        <f>AB30*2</f>
        <v>11</v>
      </c>
      <c r="AD30" s="86"/>
      <c r="AE30" s="86">
        <f>AB30*15</f>
        <v>82.5</v>
      </c>
      <c r="AF30" s="86">
        <f>AC30*4+AE30*4</f>
        <v>374</v>
      </c>
    </row>
    <row r="31" spans="2:32" ht="27.75" customHeight="1">
      <c r="B31" s="107">
        <v>7</v>
      </c>
      <c r="C31" s="223"/>
      <c r="D31" s="30" t="s">
        <v>422</v>
      </c>
      <c r="E31" s="31"/>
      <c r="F31" s="31">
        <v>27.5</v>
      </c>
      <c r="G31" s="31" t="s">
        <v>278</v>
      </c>
      <c r="H31" s="31"/>
      <c r="I31" s="31">
        <v>15</v>
      </c>
      <c r="J31" s="32" t="s">
        <v>255</v>
      </c>
      <c r="K31" s="32"/>
      <c r="L31" s="32">
        <v>40</v>
      </c>
      <c r="M31" s="31"/>
      <c r="N31" s="31"/>
      <c r="O31" s="31"/>
      <c r="P31" s="31"/>
      <c r="Q31" s="31"/>
      <c r="R31" s="31"/>
      <c r="S31" s="32" t="s">
        <v>270</v>
      </c>
      <c r="T31" s="31"/>
      <c r="U31" s="31">
        <v>30</v>
      </c>
      <c r="V31" s="225"/>
      <c r="W31" s="113" t="s">
        <v>9</v>
      </c>
      <c r="X31" s="114" t="s">
        <v>26</v>
      </c>
      <c r="Y31" s="147">
        <f>AB32</f>
        <v>2.1</v>
      </c>
      <c r="Z31" s="85"/>
      <c r="AA31" s="115" t="s">
        <v>27</v>
      </c>
      <c r="AB31" s="193">
        <v>2.8</v>
      </c>
      <c r="AC31" s="116">
        <f>AB31*7</f>
        <v>19.599999999999998</v>
      </c>
      <c r="AD31" s="86">
        <f>AB31*5</f>
        <v>14</v>
      </c>
      <c r="AE31" s="86" t="s">
        <v>28</v>
      </c>
      <c r="AF31" s="117">
        <f>AC31*4+AD31*9</f>
        <v>204.39999999999998</v>
      </c>
    </row>
    <row r="32" spans="2:32" ht="27.75" customHeight="1">
      <c r="B32" s="107" t="s">
        <v>10</v>
      </c>
      <c r="C32" s="223"/>
      <c r="D32" s="118"/>
      <c r="E32" s="118"/>
      <c r="F32" s="31"/>
      <c r="G32" s="31"/>
      <c r="H32" s="118"/>
      <c r="I32" s="31"/>
      <c r="J32" s="32"/>
      <c r="K32" s="32"/>
      <c r="L32" s="32"/>
      <c r="M32" s="31"/>
      <c r="N32" s="118"/>
      <c r="O32" s="31"/>
      <c r="P32" s="31"/>
      <c r="Q32" s="118"/>
      <c r="R32" s="31"/>
      <c r="S32" s="32"/>
      <c r="T32" s="118"/>
      <c r="U32" s="31"/>
      <c r="V32" s="225"/>
      <c r="W32" s="108" t="str">
        <f>AD35&amp;" "&amp;"g"</f>
        <v>26.5 g</v>
      </c>
      <c r="X32" s="114" t="s">
        <v>29</v>
      </c>
      <c r="Y32" s="147">
        <f>AB33</f>
        <v>2.5</v>
      </c>
      <c r="Z32" s="84"/>
      <c r="AA32" s="85" t="s">
        <v>30</v>
      </c>
      <c r="AB32" s="193">
        <v>2.1</v>
      </c>
      <c r="AC32" s="86">
        <f>AB32*1</f>
        <v>2.1</v>
      </c>
      <c r="AD32" s="86" t="s">
        <v>28</v>
      </c>
      <c r="AE32" s="86">
        <f>AB32*5</f>
        <v>10.5</v>
      </c>
      <c r="AF32" s="86">
        <f>AC32*4+AE32*4</f>
        <v>50.4</v>
      </c>
    </row>
    <row r="33" spans="2:32" ht="27.75" customHeight="1">
      <c r="B33" s="230" t="s">
        <v>291</v>
      </c>
      <c r="C33" s="223"/>
      <c r="D33" s="118"/>
      <c r="E33" s="118"/>
      <c r="F33" s="31"/>
      <c r="G33" s="31"/>
      <c r="H33" s="118"/>
      <c r="I33" s="31"/>
      <c r="J33" s="32"/>
      <c r="K33" s="32"/>
      <c r="L33" s="32"/>
      <c r="M33" s="31"/>
      <c r="N33" s="118"/>
      <c r="O33" s="31"/>
      <c r="P33" s="31"/>
      <c r="Q33" s="118"/>
      <c r="R33" s="31"/>
      <c r="S33" s="32"/>
      <c r="T33" s="118"/>
      <c r="U33" s="31"/>
      <c r="V33" s="225"/>
      <c r="W33" s="113" t="s">
        <v>11</v>
      </c>
      <c r="X33" s="114" t="s">
        <v>32</v>
      </c>
      <c r="Y33" s="147">
        <f>AB34</f>
        <v>0</v>
      </c>
      <c r="Z33" s="85"/>
      <c r="AA33" s="85" t="s">
        <v>33</v>
      </c>
      <c r="AB33" s="193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30"/>
      <c r="C34" s="223"/>
      <c r="D34" s="118"/>
      <c r="E34" s="118"/>
      <c r="F34" s="31"/>
      <c r="G34" s="31"/>
      <c r="H34" s="118"/>
      <c r="I34" s="31"/>
      <c r="J34" s="32"/>
      <c r="K34" s="118"/>
      <c r="L34" s="32"/>
      <c r="M34" s="31"/>
      <c r="N34" s="118"/>
      <c r="O34" s="31"/>
      <c r="P34" s="31"/>
      <c r="Q34" s="118"/>
      <c r="R34" s="31"/>
      <c r="S34" s="32"/>
      <c r="T34" s="118"/>
      <c r="U34" s="31"/>
      <c r="V34" s="225"/>
      <c r="W34" s="108" t="str">
        <f>AC35&amp;" "&amp;"g"</f>
        <v>32.7 g</v>
      </c>
      <c r="X34" s="166" t="s">
        <v>42</v>
      </c>
      <c r="Y34" s="147">
        <v>0</v>
      </c>
      <c r="Z34" s="84"/>
      <c r="AA34" s="85" t="s">
        <v>34</v>
      </c>
      <c r="AB34" s="193">
        <v>0</v>
      </c>
      <c r="AE34" s="85">
        <f>AB34*15</f>
        <v>0</v>
      </c>
    </row>
    <row r="35" spans="2:32" ht="27.75" customHeight="1">
      <c r="B35" s="40" t="s">
        <v>288</v>
      </c>
      <c r="C35" s="121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118"/>
      <c r="U35" s="31"/>
      <c r="V35" s="225"/>
      <c r="W35" s="113" t="s">
        <v>12</v>
      </c>
      <c r="X35" s="122"/>
      <c r="Y35" s="147"/>
      <c r="Z35" s="85"/>
      <c r="AB35" s="193"/>
      <c r="AC35" s="85">
        <f>SUM(AC30:AC34)</f>
        <v>32.699999999999996</v>
      </c>
      <c r="AD35" s="85">
        <f>SUM(AD30:AD34)</f>
        <v>26.5</v>
      </c>
      <c r="AE35" s="85">
        <f>SUM(AE30:AE34)</f>
        <v>93</v>
      </c>
      <c r="AF35" s="85">
        <f>AC35*4+AD35*9+AE35*4</f>
        <v>741.3</v>
      </c>
    </row>
    <row r="36" spans="2:31" ht="27.75" customHeight="1">
      <c r="B36" s="190"/>
      <c r="C36" s="123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26"/>
      <c r="W36" s="108" t="str">
        <f>AF35&amp;"K"</f>
        <v>741.3K</v>
      </c>
      <c r="X36" s="119"/>
      <c r="Y36" s="147"/>
      <c r="Z36" s="84"/>
      <c r="AB36" s="193"/>
      <c r="AC36" s="124">
        <f>AC35*4/AF35</f>
        <v>0.1764467826790773</v>
      </c>
      <c r="AD36" s="124">
        <f>AD35*9/AF35</f>
        <v>0.3217320922703359</v>
      </c>
      <c r="AE36" s="124">
        <f>AE35*4/AF35</f>
        <v>0.5018211250505868</v>
      </c>
    </row>
    <row r="37" spans="2:32" s="106" customFormat="1" ht="27.75" customHeight="1">
      <c r="B37" s="101">
        <v>1</v>
      </c>
      <c r="C37" s="223"/>
      <c r="D37" s="102" t="str">
        <f>'00月菜單'!Q3</f>
        <v>鐵板麵</v>
      </c>
      <c r="E37" s="102" t="s">
        <v>17</v>
      </c>
      <c r="F37" s="102"/>
      <c r="G37" s="102" t="str">
        <f>'00月菜單'!Q4</f>
        <v>芝麻雞排</v>
      </c>
      <c r="H37" s="102" t="s">
        <v>285</v>
      </c>
      <c r="I37" s="102"/>
      <c r="J37" s="102" t="str">
        <f>'00月菜單'!Q5</f>
        <v>絞肉玉米</v>
      </c>
      <c r="K37" s="102" t="s">
        <v>260</v>
      </c>
      <c r="L37" s="102"/>
      <c r="M37" s="102" t="str">
        <f>'00月菜單'!Q6</f>
        <v>鮮菇混炒</v>
      </c>
      <c r="N37" s="102" t="s">
        <v>18</v>
      </c>
      <c r="O37" s="102"/>
      <c r="P37" s="102" t="str">
        <f>'00月菜單'!Q7</f>
        <v>芥藍菜</v>
      </c>
      <c r="Q37" s="102" t="s">
        <v>259</v>
      </c>
      <c r="R37" s="102"/>
      <c r="S37" s="102" t="str">
        <f>'00月菜單'!Q8</f>
        <v>結頭湯</v>
      </c>
      <c r="T37" s="102" t="s">
        <v>17</v>
      </c>
      <c r="U37" s="102"/>
      <c r="V37" s="224"/>
      <c r="W37" s="103" t="s">
        <v>7</v>
      </c>
      <c r="X37" s="104" t="s">
        <v>19</v>
      </c>
      <c r="Y37" s="148">
        <f>AB38</f>
        <v>5.4</v>
      </c>
      <c r="Z37" s="85"/>
      <c r="AA37" s="85"/>
      <c r="AB37" s="193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23"/>
      <c r="D38" s="32" t="s">
        <v>417</v>
      </c>
      <c r="E38" s="32"/>
      <c r="F38" s="32">
        <v>220</v>
      </c>
      <c r="G38" s="31" t="s">
        <v>279</v>
      </c>
      <c r="H38" s="32"/>
      <c r="I38" s="31">
        <v>70</v>
      </c>
      <c r="J38" s="32" t="s">
        <v>280</v>
      </c>
      <c r="K38" s="31"/>
      <c r="L38" s="32">
        <v>20</v>
      </c>
      <c r="M38" s="31" t="s">
        <v>274</v>
      </c>
      <c r="N38" s="32"/>
      <c r="O38" s="31">
        <v>20</v>
      </c>
      <c r="P38" s="31" t="s">
        <v>281</v>
      </c>
      <c r="Q38" s="32"/>
      <c r="R38" s="31">
        <v>120</v>
      </c>
      <c r="S38" s="149" t="s">
        <v>282</v>
      </c>
      <c r="T38" s="31"/>
      <c r="U38" s="31">
        <v>30</v>
      </c>
      <c r="V38" s="225"/>
      <c r="W38" s="108" t="str">
        <f>AE43&amp;" "&amp;"g"</f>
        <v>91.5 g</v>
      </c>
      <c r="X38" s="109" t="s">
        <v>24</v>
      </c>
      <c r="Y38" s="147">
        <f>AB39</f>
        <v>2.7</v>
      </c>
      <c r="Z38" s="84"/>
      <c r="AA38" s="111" t="s">
        <v>25</v>
      </c>
      <c r="AB38" s="193">
        <v>5.4</v>
      </c>
      <c r="AC38" s="86">
        <f>AB38*2</f>
        <v>10.8</v>
      </c>
      <c r="AD38" s="86"/>
      <c r="AE38" s="86">
        <f>AB38*15</f>
        <v>81</v>
      </c>
      <c r="AF38" s="86">
        <f>AC38*4+AE38*4</f>
        <v>367.2</v>
      </c>
    </row>
    <row r="39" spans="2:32" ht="27.75" customHeight="1">
      <c r="B39" s="107">
        <v>8</v>
      </c>
      <c r="C39" s="223"/>
      <c r="D39" s="32" t="s">
        <v>249</v>
      </c>
      <c r="E39" s="32"/>
      <c r="F39" s="32">
        <v>10</v>
      </c>
      <c r="G39" s="31" t="s">
        <v>283</v>
      </c>
      <c r="H39" s="32"/>
      <c r="I39" s="31">
        <v>3</v>
      </c>
      <c r="J39" s="32" t="s">
        <v>284</v>
      </c>
      <c r="K39" s="31"/>
      <c r="L39" s="32">
        <v>25</v>
      </c>
      <c r="M39" s="31" t="s">
        <v>255</v>
      </c>
      <c r="N39" s="32"/>
      <c r="O39" s="31">
        <v>40</v>
      </c>
      <c r="P39" s="31"/>
      <c r="Q39" s="118"/>
      <c r="R39" s="31"/>
      <c r="S39" s="31"/>
      <c r="T39" s="31"/>
      <c r="U39" s="31"/>
      <c r="V39" s="225"/>
      <c r="W39" s="113" t="s">
        <v>9</v>
      </c>
      <c r="X39" s="114" t="s">
        <v>26</v>
      </c>
      <c r="Y39" s="147">
        <f>AB40</f>
        <v>2.1</v>
      </c>
      <c r="Z39" s="85"/>
      <c r="AA39" s="115" t="s">
        <v>27</v>
      </c>
      <c r="AB39" s="193">
        <v>2.7</v>
      </c>
      <c r="AC39" s="116">
        <f>AB39*7</f>
        <v>18.900000000000002</v>
      </c>
      <c r="AD39" s="86">
        <f>AB39*5</f>
        <v>13.5</v>
      </c>
      <c r="AE39" s="86" t="s">
        <v>28</v>
      </c>
      <c r="AF39" s="117">
        <f>AC39*4+AD39*9</f>
        <v>197.10000000000002</v>
      </c>
    </row>
    <row r="40" spans="2:32" ht="27.75" customHeight="1">
      <c r="B40" s="107" t="s">
        <v>10</v>
      </c>
      <c r="C40" s="223"/>
      <c r="D40" s="32" t="s">
        <v>418</v>
      </c>
      <c r="E40" s="32"/>
      <c r="F40" s="32">
        <v>10</v>
      </c>
      <c r="G40" s="31"/>
      <c r="H40" s="32"/>
      <c r="I40" s="31"/>
      <c r="J40" s="32"/>
      <c r="K40" s="118"/>
      <c r="L40" s="32"/>
      <c r="M40" s="31"/>
      <c r="N40" s="32"/>
      <c r="O40" s="31"/>
      <c r="P40" s="31"/>
      <c r="Q40" s="118"/>
      <c r="R40" s="31"/>
      <c r="S40" s="32"/>
      <c r="T40" s="31"/>
      <c r="U40" s="31"/>
      <c r="V40" s="225"/>
      <c r="W40" s="108" t="str">
        <f>AD43&amp;" "&amp;"g"</f>
        <v>26 g</v>
      </c>
      <c r="X40" s="114" t="s">
        <v>29</v>
      </c>
      <c r="Y40" s="147">
        <f>AB41</f>
        <v>2.5</v>
      </c>
      <c r="Z40" s="84"/>
      <c r="AA40" s="85" t="s">
        <v>30</v>
      </c>
      <c r="AB40" s="193">
        <v>2.1</v>
      </c>
      <c r="AC40" s="86">
        <f>AB40*1</f>
        <v>2.1</v>
      </c>
      <c r="AD40" s="86" t="s">
        <v>28</v>
      </c>
      <c r="AE40" s="86">
        <f>AB40*5</f>
        <v>10.5</v>
      </c>
      <c r="AF40" s="86">
        <f>AC40*4+AE40*4</f>
        <v>50.4</v>
      </c>
    </row>
    <row r="41" spans="2:32" ht="27.75" customHeight="1">
      <c r="B41" s="230" t="s">
        <v>292</v>
      </c>
      <c r="C41" s="223"/>
      <c r="D41" s="32"/>
      <c r="E41" s="32"/>
      <c r="F41" s="32"/>
      <c r="G41" s="31"/>
      <c r="H41" s="32"/>
      <c r="I41" s="31"/>
      <c r="J41" s="32"/>
      <c r="K41" s="118"/>
      <c r="L41" s="32"/>
      <c r="M41" s="31"/>
      <c r="N41" s="32"/>
      <c r="O41" s="31"/>
      <c r="P41" s="31"/>
      <c r="Q41" s="32"/>
      <c r="R41" s="31"/>
      <c r="S41" s="32"/>
      <c r="T41" s="31"/>
      <c r="U41" s="31"/>
      <c r="V41" s="225"/>
      <c r="W41" s="113" t="s">
        <v>11</v>
      </c>
      <c r="X41" s="114" t="s">
        <v>32</v>
      </c>
      <c r="Y41" s="147">
        <f>AB42</f>
        <v>0</v>
      </c>
      <c r="Z41" s="85"/>
      <c r="AA41" s="85" t="s">
        <v>33</v>
      </c>
      <c r="AB41" s="193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30"/>
      <c r="C42" s="223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25"/>
      <c r="W42" s="108" t="str">
        <f>AC43&amp;" "&amp;"g"</f>
        <v>31.8 g</v>
      </c>
      <c r="X42" s="166" t="s">
        <v>42</v>
      </c>
      <c r="Y42" s="147">
        <v>0</v>
      </c>
      <c r="Z42" s="84"/>
      <c r="AA42" s="85" t="s">
        <v>34</v>
      </c>
      <c r="AB42" s="193"/>
      <c r="AE42" s="85">
        <f>AB42*15</f>
        <v>0</v>
      </c>
    </row>
    <row r="43" spans="2:32" ht="27.75" customHeight="1">
      <c r="B43" s="40" t="s">
        <v>288</v>
      </c>
      <c r="C43" s="121"/>
      <c r="D43" s="118"/>
      <c r="E43" s="118"/>
      <c r="F43" s="31"/>
      <c r="G43" s="31"/>
      <c r="H43" s="118"/>
      <c r="I43" s="31"/>
      <c r="J43" s="32"/>
      <c r="K43" s="118"/>
      <c r="L43" s="32"/>
      <c r="M43" s="31"/>
      <c r="N43" s="118"/>
      <c r="O43" s="31"/>
      <c r="P43" s="31"/>
      <c r="Q43" s="118"/>
      <c r="R43" s="31"/>
      <c r="S43" s="32"/>
      <c r="T43" s="118"/>
      <c r="U43" s="32"/>
      <c r="V43" s="225"/>
      <c r="W43" s="113" t="s">
        <v>12</v>
      </c>
      <c r="X43" s="122"/>
      <c r="Y43" s="147"/>
      <c r="Z43" s="85"/>
      <c r="AC43" s="85">
        <f>SUM(AC38:AC42)</f>
        <v>31.800000000000004</v>
      </c>
      <c r="AD43" s="85">
        <f>SUM(AD38:AD42)</f>
        <v>26</v>
      </c>
      <c r="AE43" s="85">
        <f>SUM(AE38:AE42)</f>
        <v>91.5</v>
      </c>
      <c r="AF43" s="85">
        <f>AC43*4+AD43*9+AE43*4</f>
        <v>727.2</v>
      </c>
    </row>
    <row r="44" spans="2:31" ht="27.75" customHeight="1" thickBot="1">
      <c r="B44" s="192"/>
      <c r="C44" s="123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26"/>
      <c r="W44" s="152" t="str">
        <f>AF43&amp;"K"</f>
        <v>727.2K</v>
      </c>
      <c r="X44" s="153"/>
      <c r="Y44" s="154"/>
      <c r="Z44" s="84"/>
      <c r="AC44" s="124">
        <f>AC43*4/AF43</f>
        <v>0.17491749174917492</v>
      </c>
      <c r="AD44" s="124">
        <f>AD43*9/AF43</f>
        <v>0.32178217821782173</v>
      </c>
      <c r="AE44" s="124">
        <f>AE43*4/AF43</f>
        <v>0.5033003300330032</v>
      </c>
    </row>
    <row r="45" spans="2:32" s="158" customFormat="1" ht="21.75" customHeight="1">
      <c r="B45" s="155"/>
      <c r="C45" s="85"/>
      <c r="D45" s="112"/>
      <c r="E45" s="156"/>
      <c r="F45" s="112"/>
      <c r="G45" s="112"/>
      <c r="H45" s="156"/>
      <c r="I45" s="112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157"/>
      <c r="AA45" s="140"/>
      <c r="AB45" s="134"/>
      <c r="AC45" s="140"/>
      <c r="AD45" s="140"/>
      <c r="AE45" s="140"/>
      <c r="AF45" s="140"/>
    </row>
    <row r="46" spans="2:25" ht="20.25">
      <c r="B46" s="134"/>
      <c r="C46" s="158"/>
      <c r="D46" s="221"/>
      <c r="E46" s="221"/>
      <c r="F46" s="222"/>
      <c r="G46" s="222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Y46" s="163"/>
    </row>
    <row r="47" ht="20.25">
      <c r="Y47" s="163"/>
    </row>
    <row r="48" ht="20.25">
      <c r="Y48" s="163"/>
    </row>
    <row r="49" ht="20.25">
      <c r="Y49" s="163"/>
    </row>
    <row r="50" ht="20.25">
      <c r="Y50" s="163"/>
    </row>
    <row r="51" ht="20.25">
      <c r="Y51" s="163"/>
    </row>
    <row r="52" ht="20.25">
      <c r="Y52" s="163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I8" sqref="AI8"/>
    </sheetView>
  </sheetViews>
  <sheetFormatPr defaultColWidth="9.00390625" defaultRowHeight="16.5"/>
  <cols>
    <col min="1" max="1" width="1.875" style="112" customWidth="1"/>
    <col min="2" max="2" width="4.875" style="155" customWidth="1"/>
    <col min="3" max="3" width="0" style="112" hidden="1" customWidth="1"/>
    <col min="4" max="4" width="18.625" style="112" customWidth="1"/>
    <col min="5" max="5" width="5.625" style="156" customWidth="1"/>
    <col min="6" max="6" width="9.625" style="112" customWidth="1"/>
    <col min="7" max="7" width="18.625" style="112" customWidth="1"/>
    <col min="8" max="8" width="5.625" style="156" customWidth="1"/>
    <col min="9" max="9" width="9.625" style="112" customWidth="1"/>
    <col min="10" max="10" width="18.625" style="112" customWidth="1"/>
    <col min="11" max="11" width="5.625" style="156" customWidth="1"/>
    <col min="12" max="12" width="9.625" style="112" customWidth="1"/>
    <col min="13" max="13" width="18.625" style="112" customWidth="1"/>
    <col min="14" max="14" width="5.625" style="156" customWidth="1"/>
    <col min="15" max="15" width="9.625" style="112" customWidth="1"/>
    <col min="16" max="16" width="18.625" style="112" customWidth="1"/>
    <col min="17" max="17" width="5.625" style="156" customWidth="1"/>
    <col min="18" max="18" width="9.625" style="112" customWidth="1"/>
    <col min="19" max="19" width="18.625" style="112" customWidth="1"/>
    <col min="20" max="20" width="5.625" style="156" customWidth="1"/>
    <col min="21" max="21" width="9.625" style="112" customWidth="1"/>
    <col min="22" max="22" width="5.25390625" style="164" customWidth="1"/>
    <col min="23" max="23" width="11.75390625" style="161" customWidth="1"/>
    <col min="24" max="24" width="11.25390625" style="162" customWidth="1"/>
    <col min="25" max="25" width="6.625" style="165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27" t="s">
        <v>421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71"/>
      <c r="AB1" s="73"/>
    </row>
    <row r="2" spans="2:28" s="72" customFormat="1" ht="9.75" customHeight="1">
      <c r="B2" s="228"/>
      <c r="C2" s="229"/>
      <c r="D2" s="229"/>
      <c r="E2" s="229"/>
      <c r="F2" s="229"/>
      <c r="G2" s="229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1.5" customHeight="1" thickBot="1">
      <c r="B3" s="167" t="s">
        <v>43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74" t="s">
        <v>46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1</v>
      </c>
      <c r="C5" s="223"/>
      <c r="D5" s="102" t="str">
        <f>'00月菜單'!A12</f>
        <v>香Q白飯</v>
      </c>
      <c r="E5" s="102" t="s">
        <v>15</v>
      </c>
      <c r="F5" s="25" t="s">
        <v>16</v>
      </c>
      <c r="G5" s="102" t="str">
        <f>'00月菜單'!A13</f>
        <v>鐵板豆包(豆)</v>
      </c>
      <c r="H5" s="102" t="s">
        <v>204</v>
      </c>
      <c r="I5" s="25" t="s">
        <v>16</v>
      </c>
      <c r="J5" s="102" t="str">
        <f>'00月菜單'!A14</f>
        <v>三杯杏鮑菇</v>
      </c>
      <c r="K5" s="102" t="s">
        <v>260</v>
      </c>
      <c r="L5" s="25" t="s">
        <v>16</v>
      </c>
      <c r="M5" s="102" t="str">
        <f>'00月菜單'!A15</f>
        <v>鮮味寬粉</v>
      </c>
      <c r="N5" s="102" t="s">
        <v>259</v>
      </c>
      <c r="O5" s="25" t="s">
        <v>16</v>
      </c>
      <c r="P5" s="102" t="str">
        <f>'00月菜單'!A16</f>
        <v>大白菜</v>
      </c>
      <c r="Q5" s="102" t="s">
        <v>260</v>
      </c>
      <c r="R5" s="25" t="s">
        <v>16</v>
      </c>
      <c r="S5" s="102" t="str">
        <f>'00月菜單'!A17</f>
        <v>南瓜湯</v>
      </c>
      <c r="T5" s="102" t="s">
        <v>17</v>
      </c>
      <c r="U5" s="25" t="s">
        <v>16</v>
      </c>
      <c r="V5" s="224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23"/>
      <c r="D6" s="29" t="s">
        <v>247</v>
      </c>
      <c r="E6" s="32"/>
      <c r="F6" s="32">
        <v>90</v>
      </c>
      <c r="G6" s="31" t="s">
        <v>293</v>
      </c>
      <c r="H6" s="32"/>
      <c r="I6" s="31">
        <v>70</v>
      </c>
      <c r="J6" s="31" t="s">
        <v>294</v>
      </c>
      <c r="K6" s="31"/>
      <c r="L6" s="31">
        <v>45</v>
      </c>
      <c r="M6" s="31" t="s">
        <v>295</v>
      </c>
      <c r="N6" s="31"/>
      <c r="O6" s="31">
        <v>15</v>
      </c>
      <c r="P6" s="31" t="s">
        <v>296</v>
      </c>
      <c r="Q6" s="31"/>
      <c r="R6" s="31">
        <v>125</v>
      </c>
      <c r="S6" s="32" t="s">
        <v>297</v>
      </c>
      <c r="T6" s="31"/>
      <c r="U6" s="31">
        <v>30</v>
      </c>
      <c r="V6" s="225"/>
      <c r="W6" s="108" t="str">
        <f>AE11&amp;" "&amp;"g"</f>
        <v>93.5 g</v>
      </c>
      <c r="X6" s="109" t="s">
        <v>24</v>
      </c>
      <c r="Y6" s="110">
        <f>AB7</f>
        <v>2</v>
      </c>
      <c r="Z6" s="84"/>
      <c r="AA6" s="111" t="s">
        <v>25</v>
      </c>
      <c r="AB6" s="193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11</v>
      </c>
      <c r="C7" s="223"/>
      <c r="D7" s="32"/>
      <c r="E7" s="32"/>
      <c r="F7" s="32"/>
      <c r="G7" s="31"/>
      <c r="H7" s="32"/>
      <c r="I7" s="31"/>
      <c r="J7" s="31" t="s">
        <v>298</v>
      </c>
      <c r="K7" s="31"/>
      <c r="L7" s="31">
        <v>5</v>
      </c>
      <c r="M7" s="31" t="s">
        <v>249</v>
      </c>
      <c r="N7" s="31"/>
      <c r="O7" s="31">
        <v>10</v>
      </c>
      <c r="P7" s="31" t="s">
        <v>268</v>
      </c>
      <c r="Q7" s="31"/>
      <c r="R7" s="31">
        <v>5</v>
      </c>
      <c r="S7" s="32"/>
      <c r="T7" s="31"/>
      <c r="U7" s="31"/>
      <c r="V7" s="225"/>
      <c r="W7" s="113" t="s">
        <v>9</v>
      </c>
      <c r="X7" s="114" t="s">
        <v>26</v>
      </c>
      <c r="Y7" s="110">
        <f>AB8</f>
        <v>2.2</v>
      </c>
      <c r="Z7" s="85"/>
      <c r="AA7" s="115" t="s">
        <v>27</v>
      </c>
      <c r="AB7" s="193">
        <v>2</v>
      </c>
      <c r="AC7" s="116">
        <f>AB7*7</f>
        <v>14</v>
      </c>
      <c r="AD7" s="86">
        <f>AB7*5</f>
        <v>10</v>
      </c>
      <c r="AE7" s="86" t="s">
        <v>28</v>
      </c>
      <c r="AF7" s="117">
        <f>AC7*4+AD7*9</f>
        <v>146</v>
      </c>
    </row>
    <row r="8" spans="2:32" ht="27.75" customHeight="1">
      <c r="B8" s="107" t="s">
        <v>10</v>
      </c>
      <c r="C8" s="223"/>
      <c r="D8" s="32"/>
      <c r="E8" s="32"/>
      <c r="F8" s="32"/>
      <c r="G8" s="31"/>
      <c r="H8" s="118"/>
      <c r="I8" s="31"/>
      <c r="J8" s="31"/>
      <c r="K8" s="118"/>
      <c r="L8" s="31"/>
      <c r="M8" s="31" t="s">
        <v>255</v>
      </c>
      <c r="N8" s="118"/>
      <c r="O8" s="31">
        <v>30</v>
      </c>
      <c r="P8" s="31"/>
      <c r="Q8" s="118"/>
      <c r="R8" s="31"/>
      <c r="S8" s="32"/>
      <c r="T8" s="118"/>
      <c r="U8" s="31"/>
      <c r="V8" s="225"/>
      <c r="W8" s="108" t="str">
        <f>AD11&amp;" "&amp;"g"</f>
        <v>22.5 g</v>
      </c>
      <c r="X8" s="114" t="s">
        <v>29</v>
      </c>
      <c r="Y8" s="110">
        <f>AB9</f>
        <v>2.5</v>
      </c>
      <c r="Z8" s="84"/>
      <c r="AA8" s="85" t="s">
        <v>30</v>
      </c>
      <c r="AB8" s="193">
        <v>2.2</v>
      </c>
      <c r="AC8" s="86">
        <f>AB8*1</f>
        <v>2.2</v>
      </c>
      <c r="AD8" s="86" t="s">
        <v>28</v>
      </c>
      <c r="AE8" s="86">
        <f>AB8*5</f>
        <v>11</v>
      </c>
      <c r="AF8" s="86">
        <f>AC8*4+AE8*4</f>
        <v>52.8</v>
      </c>
    </row>
    <row r="9" spans="2:32" ht="27.75" customHeight="1">
      <c r="B9" s="230" t="s">
        <v>287</v>
      </c>
      <c r="C9" s="223"/>
      <c r="D9" s="32"/>
      <c r="E9" s="32"/>
      <c r="F9" s="32"/>
      <c r="G9" s="31"/>
      <c r="H9" s="118"/>
      <c r="I9" s="31"/>
      <c r="J9" s="31"/>
      <c r="K9" s="118"/>
      <c r="L9" s="31"/>
      <c r="M9" s="31"/>
      <c r="N9" s="118"/>
      <c r="O9" s="31"/>
      <c r="P9" s="31"/>
      <c r="Q9" s="118"/>
      <c r="R9" s="31"/>
      <c r="S9" s="32"/>
      <c r="T9" s="118"/>
      <c r="U9" s="31"/>
      <c r="V9" s="225"/>
      <c r="W9" s="113" t="s">
        <v>11</v>
      </c>
      <c r="X9" s="114" t="s">
        <v>32</v>
      </c>
      <c r="Y9" s="110">
        <f>AB10</f>
        <v>0</v>
      </c>
      <c r="Z9" s="85"/>
      <c r="AA9" s="85" t="s">
        <v>33</v>
      </c>
      <c r="AB9" s="193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30"/>
      <c r="C10" s="223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25"/>
      <c r="W10" s="108" t="str">
        <f>AC11&amp;" "&amp;"g"</f>
        <v>27.2 g</v>
      </c>
      <c r="X10" s="166" t="s">
        <v>42</v>
      </c>
      <c r="Y10" s="120">
        <v>0</v>
      </c>
      <c r="Z10" s="84"/>
      <c r="AA10" s="85" t="s">
        <v>34</v>
      </c>
      <c r="AB10" s="193"/>
      <c r="AE10" s="85">
        <f>AB10*15</f>
        <v>0</v>
      </c>
    </row>
    <row r="11" spans="2:32" ht="27.75" customHeight="1">
      <c r="B11" s="40" t="s">
        <v>288</v>
      </c>
      <c r="C11" s="121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25"/>
      <c r="W11" s="113" t="s">
        <v>12</v>
      </c>
      <c r="X11" s="122"/>
      <c r="Y11" s="110"/>
      <c r="Z11" s="85"/>
      <c r="AB11" s="193"/>
      <c r="AC11" s="85">
        <f>SUM(AC6:AC10)</f>
        <v>27.2</v>
      </c>
      <c r="AD11" s="85">
        <f>SUM(AD6:AD10)</f>
        <v>22.5</v>
      </c>
      <c r="AE11" s="85">
        <f>SUM(AE6:AE10)</f>
        <v>93.5</v>
      </c>
      <c r="AF11" s="85">
        <f>AC11*4+AD11*9+AE11*4</f>
        <v>685.3</v>
      </c>
    </row>
    <row r="12" spans="2:31" ht="27.75" customHeight="1">
      <c r="B12" s="190"/>
      <c r="C12" s="123"/>
      <c r="D12" s="31"/>
      <c r="E12" s="118"/>
      <c r="F12" s="31"/>
      <c r="G12" s="31"/>
      <c r="H12" s="118"/>
      <c r="I12" s="31"/>
      <c r="J12" s="31"/>
      <c r="K12" s="118"/>
      <c r="L12" s="31"/>
      <c r="M12" s="31"/>
      <c r="N12" s="118"/>
      <c r="O12" s="31"/>
      <c r="P12" s="31"/>
      <c r="Q12" s="118"/>
      <c r="R12" s="31"/>
      <c r="S12" s="31"/>
      <c r="T12" s="118"/>
      <c r="U12" s="31"/>
      <c r="V12" s="226"/>
      <c r="W12" s="127" t="str">
        <f>AF11&amp;"K"</f>
        <v>685.3K</v>
      </c>
      <c r="X12" s="128"/>
      <c r="Y12" s="120"/>
      <c r="Z12" s="84"/>
      <c r="AB12" s="193"/>
      <c r="AC12" s="124">
        <f>AC11*4/AF11</f>
        <v>0.15876258572887786</v>
      </c>
      <c r="AD12" s="124">
        <f>AD11*9/AF11</f>
        <v>0.2954910258281045</v>
      </c>
      <c r="AE12" s="124">
        <f>AE11*4/AF11</f>
        <v>0.5457463884430177</v>
      </c>
    </row>
    <row r="13" spans="2:32" s="106" customFormat="1" ht="27.75" customHeight="1">
      <c r="B13" s="101">
        <v>1</v>
      </c>
      <c r="C13" s="223"/>
      <c r="D13" s="102" t="str">
        <f>'00月菜單'!E12</f>
        <v>五穀飯</v>
      </c>
      <c r="E13" s="102" t="s">
        <v>15</v>
      </c>
      <c r="F13" s="102"/>
      <c r="G13" s="102" t="str">
        <f>'00月菜單'!E13</f>
        <v>紅燒魚柳(海)</v>
      </c>
      <c r="H13" s="102" t="s">
        <v>260</v>
      </c>
      <c r="I13" s="102"/>
      <c r="J13" s="102" t="str">
        <f>'00月菜單'!E14</f>
        <v>五香滷蛋</v>
      </c>
      <c r="K13" s="102" t="s">
        <v>258</v>
      </c>
      <c r="L13" s="102"/>
      <c r="M13" s="102" t="str">
        <f>'00月菜單'!E15</f>
        <v>脆炒筍絲</v>
      </c>
      <c r="N13" s="102" t="s">
        <v>259</v>
      </c>
      <c r="O13" s="102"/>
      <c r="P13" s="102" t="str">
        <f>'00月菜單'!E16</f>
        <v>青江菜</v>
      </c>
      <c r="Q13" s="102" t="s">
        <v>259</v>
      </c>
      <c r="R13" s="102"/>
      <c r="S13" s="102" t="str">
        <f>'00月菜單'!E17</f>
        <v>雙菇鮮湯</v>
      </c>
      <c r="T13" s="102" t="s">
        <v>17</v>
      </c>
      <c r="U13" s="102"/>
      <c r="V13" s="224" t="s">
        <v>508</v>
      </c>
      <c r="W13" s="103" t="s">
        <v>47</v>
      </c>
      <c r="X13" s="104" t="s">
        <v>19</v>
      </c>
      <c r="Y13" s="105">
        <f>AB14</f>
        <v>5.5</v>
      </c>
      <c r="Z13" s="85"/>
      <c r="AA13" s="85"/>
      <c r="AB13" s="193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23"/>
      <c r="D14" s="31" t="s">
        <v>247</v>
      </c>
      <c r="E14" s="31"/>
      <c r="F14" s="31">
        <v>90</v>
      </c>
      <c r="G14" s="31" t="s">
        <v>299</v>
      </c>
      <c r="H14" s="32"/>
      <c r="I14" s="31">
        <v>55</v>
      </c>
      <c r="J14" s="31" t="s">
        <v>300</v>
      </c>
      <c r="K14" s="31"/>
      <c r="L14" s="31">
        <v>55</v>
      </c>
      <c r="M14" s="32" t="s">
        <v>273</v>
      </c>
      <c r="N14" s="31"/>
      <c r="O14" s="31">
        <v>35</v>
      </c>
      <c r="P14" s="31" t="s">
        <v>251</v>
      </c>
      <c r="Q14" s="31"/>
      <c r="R14" s="31">
        <v>130</v>
      </c>
      <c r="S14" s="32" t="s">
        <v>274</v>
      </c>
      <c r="T14" s="31"/>
      <c r="U14" s="31">
        <v>30</v>
      </c>
      <c r="V14" s="225"/>
      <c r="W14" s="108" t="str">
        <f>AE19&amp;" "&amp;"g"</f>
        <v>93.5 g</v>
      </c>
      <c r="X14" s="109" t="s">
        <v>24</v>
      </c>
      <c r="Y14" s="110">
        <f>AB15</f>
        <v>2.6</v>
      </c>
      <c r="Z14" s="84"/>
      <c r="AA14" s="111" t="s">
        <v>25</v>
      </c>
      <c r="AB14" s="193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12</v>
      </c>
      <c r="C15" s="223"/>
      <c r="D15" s="31" t="s">
        <v>267</v>
      </c>
      <c r="E15" s="31"/>
      <c r="F15" s="31">
        <v>20</v>
      </c>
      <c r="G15" s="31"/>
      <c r="H15" s="32"/>
      <c r="I15" s="31"/>
      <c r="J15" s="31"/>
      <c r="K15" s="31"/>
      <c r="L15" s="31"/>
      <c r="M15" s="31" t="s">
        <v>255</v>
      </c>
      <c r="N15" s="31"/>
      <c r="O15" s="31">
        <v>25</v>
      </c>
      <c r="P15" s="31"/>
      <c r="Q15" s="31"/>
      <c r="R15" s="31"/>
      <c r="S15" s="32"/>
      <c r="T15" s="31"/>
      <c r="U15" s="31"/>
      <c r="V15" s="225"/>
      <c r="W15" s="113" t="s">
        <v>9</v>
      </c>
      <c r="X15" s="114" t="s">
        <v>26</v>
      </c>
      <c r="Y15" s="110">
        <f>AB16</f>
        <v>2.2</v>
      </c>
      <c r="Z15" s="85"/>
      <c r="AA15" s="115" t="s">
        <v>27</v>
      </c>
      <c r="AB15" s="193">
        <v>2.6</v>
      </c>
      <c r="AC15" s="116">
        <f>AB15*7</f>
        <v>18.2</v>
      </c>
      <c r="AD15" s="86">
        <f>AB15*5</f>
        <v>13</v>
      </c>
      <c r="AE15" s="86" t="s">
        <v>28</v>
      </c>
      <c r="AF15" s="117">
        <f>AC15*4+AD15*9</f>
        <v>189.8</v>
      </c>
    </row>
    <row r="16" spans="2:32" ht="27.75" customHeight="1">
      <c r="B16" s="107" t="s">
        <v>10</v>
      </c>
      <c r="C16" s="223"/>
      <c r="D16" s="118"/>
      <c r="E16" s="118"/>
      <c r="F16" s="31"/>
      <c r="G16" s="31"/>
      <c r="H16" s="118"/>
      <c r="I16" s="31"/>
      <c r="J16" s="31"/>
      <c r="K16" s="118"/>
      <c r="L16" s="31"/>
      <c r="M16" s="31"/>
      <c r="N16" s="118"/>
      <c r="O16" s="31"/>
      <c r="P16" s="31"/>
      <c r="Q16" s="118"/>
      <c r="R16" s="31"/>
      <c r="S16" s="32"/>
      <c r="T16" s="118"/>
      <c r="U16" s="31"/>
      <c r="V16" s="225"/>
      <c r="W16" s="108" t="str">
        <f>AD19&amp;" "&amp;"g"</f>
        <v>25.5 g</v>
      </c>
      <c r="X16" s="114" t="s">
        <v>29</v>
      </c>
      <c r="Y16" s="110">
        <f>AB17</f>
        <v>2.5</v>
      </c>
      <c r="Z16" s="84"/>
      <c r="AA16" s="85" t="s">
        <v>30</v>
      </c>
      <c r="AB16" s="193">
        <v>2.2</v>
      </c>
      <c r="AC16" s="86">
        <f>AB16*1</f>
        <v>2.2</v>
      </c>
      <c r="AD16" s="86" t="s">
        <v>28</v>
      </c>
      <c r="AE16" s="86">
        <f>AB16*5</f>
        <v>11</v>
      </c>
      <c r="AF16" s="86">
        <f>AC16*4+AE16*4</f>
        <v>52.8</v>
      </c>
    </row>
    <row r="17" spans="2:32" ht="27.75" customHeight="1">
      <c r="B17" s="230" t="s">
        <v>289</v>
      </c>
      <c r="C17" s="223"/>
      <c r="D17" s="118"/>
      <c r="E17" s="118"/>
      <c r="F17" s="31"/>
      <c r="G17" s="31"/>
      <c r="H17" s="118"/>
      <c r="I17" s="31"/>
      <c r="J17" s="31"/>
      <c r="K17" s="118"/>
      <c r="L17" s="31"/>
      <c r="M17" s="32"/>
      <c r="N17" s="118"/>
      <c r="O17" s="31"/>
      <c r="P17" s="31"/>
      <c r="Q17" s="118"/>
      <c r="R17" s="31"/>
      <c r="S17" s="32"/>
      <c r="T17" s="118"/>
      <c r="U17" s="31"/>
      <c r="V17" s="225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193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30"/>
      <c r="C18" s="223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32"/>
      <c r="T18" s="118"/>
      <c r="U18" s="31"/>
      <c r="V18" s="225"/>
      <c r="W18" s="108" t="str">
        <f>AC19&amp;" "&amp;"g"</f>
        <v>31.4 g</v>
      </c>
      <c r="X18" s="166" t="s">
        <v>42</v>
      </c>
      <c r="Y18" s="120">
        <v>1</v>
      </c>
      <c r="Z18" s="84"/>
      <c r="AA18" s="85" t="s">
        <v>34</v>
      </c>
      <c r="AB18" s="193">
        <v>0</v>
      </c>
      <c r="AE18" s="85">
        <f>AB18*15</f>
        <v>0</v>
      </c>
    </row>
    <row r="19" spans="2:32" ht="27.75" customHeight="1">
      <c r="B19" s="40" t="s">
        <v>288</v>
      </c>
      <c r="C19" s="121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1"/>
      <c r="T19" s="118"/>
      <c r="U19" s="31"/>
      <c r="V19" s="225"/>
      <c r="W19" s="113" t="s">
        <v>12</v>
      </c>
      <c r="X19" s="122"/>
      <c r="Y19" s="110"/>
      <c r="Z19" s="85"/>
      <c r="AB19" s="193"/>
      <c r="AC19" s="85">
        <f>SUM(AC14:AC18)</f>
        <v>31.4</v>
      </c>
      <c r="AD19" s="85">
        <f>SUM(AD14:AD18)</f>
        <v>25.5</v>
      </c>
      <c r="AE19" s="85">
        <f>SUM(AE14:AE18)</f>
        <v>93.5</v>
      </c>
      <c r="AF19" s="85">
        <f>AC19*4+AD19*9+AE19*4</f>
        <v>729.1</v>
      </c>
    </row>
    <row r="20" spans="2:31" ht="27.75" customHeight="1">
      <c r="B20" s="190"/>
      <c r="C20" s="123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26"/>
      <c r="W20" s="108" t="str">
        <f>AF19&amp;"K"</f>
        <v>729.1K</v>
      </c>
      <c r="X20" s="119"/>
      <c r="Y20" s="120"/>
      <c r="Z20" s="84"/>
      <c r="AB20" s="193"/>
      <c r="AC20" s="124">
        <f>AC19*4/AF19</f>
        <v>0.17226717871348235</v>
      </c>
      <c r="AD20" s="124">
        <f>AD19*9/AF19</f>
        <v>0.314771636263887</v>
      </c>
      <c r="AE20" s="124">
        <f>AE19*4/AF19</f>
        <v>0.5129611850226307</v>
      </c>
    </row>
    <row r="21" spans="2:32" s="106" customFormat="1" ht="27.75" customHeight="1">
      <c r="B21" s="130">
        <v>1</v>
      </c>
      <c r="C21" s="223"/>
      <c r="D21" s="102" t="str">
        <f>'00月菜單'!I12</f>
        <v>香Q白飯</v>
      </c>
      <c r="E21" s="102" t="s">
        <v>15</v>
      </c>
      <c r="F21" s="102"/>
      <c r="G21" s="102" t="str">
        <f>'00月菜單'!I13</f>
        <v>轟炸雞腿(炸)</v>
      </c>
      <c r="H21" s="102" t="s">
        <v>38</v>
      </c>
      <c r="I21" s="102"/>
      <c r="J21" s="102" t="str">
        <f>'00月菜單'!I14</f>
        <v>刺瓜什錦</v>
      </c>
      <c r="K21" s="102" t="s">
        <v>17</v>
      </c>
      <c r="L21" s="102"/>
      <c r="M21" s="102" t="str">
        <f>'00月菜單'!I15</f>
        <v>香烤雞塊(加)</v>
      </c>
      <c r="N21" s="102" t="s">
        <v>285</v>
      </c>
      <c r="O21" s="102"/>
      <c r="P21" s="102" t="str">
        <f>'00月菜單'!I16</f>
        <v>芥藍菜</v>
      </c>
      <c r="Q21" s="102" t="s">
        <v>57</v>
      </c>
      <c r="R21" s="102"/>
      <c r="S21" s="102" t="str">
        <f>'00月菜單'!I17</f>
        <v>薑絲冬瓜湯</v>
      </c>
      <c r="T21" s="102" t="s">
        <v>17</v>
      </c>
      <c r="U21" s="102"/>
      <c r="V21" s="224"/>
      <c r="W21" s="103" t="s">
        <v>7</v>
      </c>
      <c r="X21" s="104" t="s">
        <v>19</v>
      </c>
      <c r="Y21" s="105">
        <f>AB22</f>
        <v>5.5</v>
      </c>
      <c r="Z21" s="85"/>
      <c r="AA21" s="85"/>
      <c r="AB21" s="193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5" customFormat="1" ht="27.75" customHeight="1">
      <c r="B22" s="131" t="s">
        <v>8</v>
      </c>
      <c r="C22" s="223"/>
      <c r="D22" s="29" t="s">
        <v>247</v>
      </c>
      <c r="E22" s="31"/>
      <c r="F22" s="31">
        <v>110</v>
      </c>
      <c r="G22" s="31" t="s">
        <v>301</v>
      </c>
      <c r="H22" s="31"/>
      <c r="I22" s="31">
        <v>80</v>
      </c>
      <c r="J22" s="31" t="s">
        <v>302</v>
      </c>
      <c r="K22" s="31"/>
      <c r="L22" s="31">
        <v>30</v>
      </c>
      <c r="M22" s="31" t="s">
        <v>514</v>
      </c>
      <c r="N22" s="31" t="s">
        <v>310</v>
      </c>
      <c r="O22" s="31">
        <v>20</v>
      </c>
      <c r="P22" s="31" t="s">
        <v>281</v>
      </c>
      <c r="Q22" s="31"/>
      <c r="R22" s="31">
        <v>130</v>
      </c>
      <c r="S22" s="31" t="s">
        <v>303</v>
      </c>
      <c r="T22" s="31"/>
      <c r="U22" s="31">
        <v>2</v>
      </c>
      <c r="V22" s="225"/>
      <c r="W22" s="108" t="str">
        <f>AE27&amp;" "&amp;"g"</f>
        <v>93.5 g</v>
      </c>
      <c r="X22" s="109" t="s">
        <v>24</v>
      </c>
      <c r="Y22" s="110">
        <f>AB23</f>
        <v>2.6</v>
      </c>
      <c r="Z22" s="132"/>
      <c r="AA22" s="133" t="s">
        <v>25</v>
      </c>
      <c r="AB22" s="193">
        <v>5.5</v>
      </c>
      <c r="AC22" s="134">
        <f>AB22*2</f>
        <v>11</v>
      </c>
      <c r="AD22" s="134"/>
      <c r="AE22" s="134">
        <f>AB22*15</f>
        <v>82.5</v>
      </c>
      <c r="AF22" s="134">
        <f>AC22*4+AE22*4</f>
        <v>374</v>
      </c>
    </row>
    <row r="23" spans="2:32" s="135" customFormat="1" ht="27.75" customHeight="1">
      <c r="B23" s="131">
        <v>13</v>
      </c>
      <c r="C23" s="223"/>
      <c r="D23" s="31"/>
      <c r="E23" s="31"/>
      <c r="F23" s="31"/>
      <c r="G23" s="31"/>
      <c r="H23" s="31"/>
      <c r="I23" s="31"/>
      <c r="J23" s="31" t="s">
        <v>249</v>
      </c>
      <c r="K23" s="31"/>
      <c r="L23" s="31">
        <v>10</v>
      </c>
      <c r="M23" s="31"/>
      <c r="N23" s="118"/>
      <c r="O23" s="31"/>
      <c r="P23" s="31"/>
      <c r="Q23" s="31"/>
      <c r="R23" s="31"/>
      <c r="S23" s="31" t="s">
        <v>304</v>
      </c>
      <c r="T23" s="31"/>
      <c r="U23" s="31">
        <v>30</v>
      </c>
      <c r="V23" s="225"/>
      <c r="W23" s="113" t="s">
        <v>9</v>
      </c>
      <c r="X23" s="114" t="s">
        <v>26</v>
      </c>
      <c r="Y23" s="110">
        <f>AB24</f>
        <v>2.2</v>
      </c>
      <c r="Z23" s="136"/>
      <c r="AA23" s="137" t="s">
        <v>27</v>
      </c>
      <c r="AB23" s="193">
        <v>2.6</v>
      </c>
      <c r="AC23" s="138">
        <f>AB23*7</f>
        <v>18.2</v>
      </c>
      <c r="AD23" s="134">
        <f>AB23*5</f>
        <v>13</v>
      </c>
      <c r="AE23" s="134" t="s">
        <v>28</v>
      </c>
      <c r="AF23" s="139">
        <f>AC23*4+AD23*9</f>
        <v>189.8</v>
      </c>
    </row>
    <row r="24" spans="2:32" s="135" customFormat="1" ht="27.75" customHeight="1">
      <c r="B24" s="131" t="s">
        <v>10</v>
      </c>
      <c r="C24" s="223"/>
      <c r="D24" s="31"/>
      <c r="E24" s="118"/>
      <c r="F24" s="31"/>
      <c r="G24" s="31"/>
      <c r="H24" s="118"/>
      <c r="I24" s="31"/>
      <c r="J24" s="31" t="s">
        <v>274</v>
      </c>
      <c r="K24" s="118"/>
      <c r="L24" s="31">
        <v>20</v>
      </c>
      <c r="M24" s="31"/>
      <c r="N24" s="118"/>
      <c r="O24" s="31"/>
      <c r="P24" s="31"/>
      <c r="Q24" s="118"/>
      <c r="R24" s="31"/>
      <c r="S24" s="32"/>
      <c r="T24" s="118"/>
      <c r="U24" s="31"/>
      <c r="V24" s="225"/>
      <c r="W24" s="108" t="str">
        <f>AD27&amp;" "&amp;"g"</f>
        <v>25.5 g</v>
      </c>
      <c r="X24" s="114" t="s">
        <v>29</v>
      </c>
      <c r="Y24" s="110">
        <f>AB25</f>
        <v>2.5</v>
      </c>
      <c r="Z24" s="132"/>
      <c r="AA24" s="140" t="s">
        <v>30</v>
      </c>
      <c r="AB24" s="193">
        <v>2.2</v>
      </c>
      <c r="AC24" s="134">
        <f>AB24*1</f>
        <v>2.2</v>
      </c>
      <c r="AD24" s="134" t="s">
        <v>28</v>
      </c>
      <c r="AE24" s="134">
        <f>AB24*5</f>
        <v>11</v>
      </c>
      <c r="AF24" s="134">
        <f>AC24*4+AE24*4</f>
        <v>52.8</v>
      </c>
    </row>
    <row r="25" spans="2:32" s="135" customFormat="1" ht="27.75" customHeight="1">
      <c r="B25" s="232" t="s">
        <v>290</v>
      </c>
      <c r="C25" s="223"/>
      <c r="D25" s="31"/>
      <c r="E25" s="118"/>
      <c r="F25" s="31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25"/>
      <c r="W25" s="113" t="s">
        <v>11</v>
      </c>
      <c r="X25" s="114" t="s">
        <v>32</v>
      </c>
      <c r="Y25" s="110">
        <f>AB26</f>
        <v>0</v>
      </c>
      <c r="Z25" s="136"/>
      <c r="AA25" s="140" t="s">
        <v>33</v>
      </c>
      <c r="AB25" s="193">
        <v>2.5</v>
      </c>
      <c r="AC25" s="134"/>
      <c r="AD25" s="134">
        <f>AB25*5</f>
        <v>12.5</v>
      </c>
      <c r="AE25" s="134" t="s">
        <v>28</v>
      </c>
      <c r="AF25" s="134">
        <f>AD25*9</f>
        <v>112.5</v>
      </c>
    </row>
    <row r="26" spans="2:32" s="135" customFormat="1" ht="27.75" customHeight="1">
      <c r="B26" s="232"/>
      <c r="C26" s="223"/>
      <c r="D26" s="118"/>
      <c r="E26" s="118"/>
      <c r="F26" s="31"/>
      <c r="G26" s="141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25"/>
      <c r="W26" s="108" t="str">
        <f>AC27&amp;" "&amp;"g"</f>
        <v>31.4 g</v>
      </c>
      <c r="X26" s="166" t="s">
        <v>42</v>
      </c>
      <c r="Y26" s="110">
        <v>0</v>
      </c>
      <c r="Z26" s="132"/>
      <c r="AA26" s="140" t="s">
        <v>34</v>
      </c>
      <c r="AB26" s="193">
        <v>0</v>
      </c>
      <c r="AC26" s="140"/>
      <c r="AD26" s="140"/>
      <c r="AE26" s="140">
        <f>AB26*15</f>
        <v>0</v>
      </c>
      <c r="AF26" s="140"/>
    </row>
    <row r="27" spans="2:32" s="135" customFormat="1" ht="27.75" customHeight="1">
      <c r="B27" s="40" t="s">
        <v>288</v>
      </c>
      <c r="C27" s="142"/>
      <c r="D27" s="31"/>
      <c r="E27" s="118"/>
      <c r="F27" s="31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25"/>
      <c r="W27" s="113" t="s">
        <v>12</v>
      </c>
      <c r="X27" s="122"/>
      <c r="Y27" s="110"/>
      <c r="Z27" s="136"/>
      <c r="AA27" s="140"/>
      <c r="AB27" s="193"/>
      <c r="AC27" s="140">
        <f>SUM(AC22:AC26)</f>
        <v>31.4</v>
      </c>
      <c r="AD27" s="140">
        <f>SUM(AD22:AD26)</f>
        <v>25.5</v>
      </c>
      <c r="AE27" s="140">
        <f>SUM(AE22:AE26)</f>
        <v>93.5</v>
      </c>
      <c r="AF27" s="140">
        <f>AC27*4+AD27*9+AE27*4</f>
        <v>729.1</v>
      </c>
    </row>
    <row r="28" spans="2:32" s="135" customFormat="1" ht="27.75" customHeight="1" thickBot="1">
      <c r="B28" s="191"/>
      <c r="C28" s="143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26"/>
      <c r="W28" s="108" t="str">
        <f>AF27&amp;"K"</f>
        <v>729.1K</v>
      </c>
      <c r="X28" s="128"/>
      <c r="Y28" s="110"/>
      <c r="Z28" s="132"/>
      <c r="AA28" s="136"/>
      <c r="AB28" s="144"/>
      <c r="AC28" s="145">
        <f>AC27*4/AF27</f>
        <v>0.17226717871348235</v>
      </c>
      <c r="AD28" s="145">
        <f>AD27*9/AF27</f>
        <v>0.314771636263887</v>
      </c>
      <c r="AE28" s="145">
        <f>AE27*4/AF27</f>
        <v>0.5129611850226307</v>
      </c>
      <c r="AF28" s="136"/>
    </row>
    <row r="29" spans="2:32" s="106" customFormat="1" ht="27.75" customHeight="1">
      <c r="B29" s="101">
        <v>1</v>
      </c>
      <c r="C29" s="223"/>
      <c r="D29" s="102" t="str">
        <f>'00月菜單'!M12</f>
        <v>地瓜飯</v>
      </c>
      <c r="E29" s="102" t="s">
        <v>15</v>
      </c>
      <c r="F29" s="102"/>
      <c r="G29" s="102" t="str">
        <f>'00月菜單'!M13</f>
        <v>中式里肌肉</v>
      </c>
      <c r="H29" s="102" t="s">
        <v>285</v>
      </c>
      <c r="I29" s="102"/>
      <c r="J29" s="102" t="str">
        <f>'00月菜單'!M14</f>
        <v>翠綠雞柳</v>
      </c>
      <c r="K29" s="102" t="s">
        <v>260</v>
      </c>
      <c r="L29" s="102"/>
      <c r="M29" s="102" t="str">
        <f>'00月菜單'!M15</f>
        <v>鮮味白菜</v>
      </c>
      <c r="N29" s="102" t="s">
        <v>260</v>
      </c>
      <c r="O29" s="102"/>
      <c r="P29" s="102" t="str">
        <f>'00月菜單'!M16</f>
        <v>豆芽菜</v>
      </c>
      <c r="Q29" s="102" t="s">
        <v>57</v>
      </c>
      <c r="R29" s="102"/>
      <c r="S29" s="102" t="str">
        <f>'00月菜單'!M17</f>
        <v>玉米蛋花湯</v>
      </c>
      <c r="T29" s="102" t="s">
        <v>17</v>
      </c>
      <c r="U29" s="102"/>
      <c r="V29" s="224"/>
      <c r="W29" s="103" t="s">
        <v>7</v>
      </c>
      <c r="X29" s="104" t="s">
        <v>19</v>
      </c>
      <c r="Y29" s="105">
        <f>AB30</f>
        <v>5.5</v>
      </c>
      <c r="Z29" s="85"/>
      <c r="AA29" s="85"/>
      <c r="AB29" s="193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23"/>
      <c r="D30" s="30" t="s">
        <v>247</v>
      </c>
      <c r="E30" s="31"/>
      <c r="F30" s="31">
        <v>95</v>
      </c>
      <c r="G30" s="31" t="s">
        <v>305</v>
      </c>
      <c r="H30" s="31"/>
      <c r="I30" s="31">
        <v>60</v>
      </c>
      <c r="J30" s="32" t="s">
        <v>255</v>
      </c>
      <c r="K30" s="32"/>
      <c r="L30" s="32">
        <v>20</v>
      </c>
      <c r="M30" s="32" t="s">
        <v>296</v>
      </c>
      <c r="N30" s="32"/>
      <c r="O30" s="32">
        <v>50</v>
      </c>
      <c r="P30" s="31" t="s">
        <v>52</v>
      </c>
      <c r="Q30" s="31"/>
      <c r="R30" s="31">
        <v>125</v>
      </c>
      <c r="S30" s="149" t="s">
        <v>284</v>
      </c>
      <c r="T30" s="31"/>
      <c r="U30" s="31">
        <v>15</v>
      </c>
      <c r="V30" s="225"/>
      <c r="W30" s="108" t="str">
        <f>AE35&amp;" "&amp;"g"</f>
        <v>93 g</v>
      </c>
      <c r="X30" s="109" t="s">
        <v>24</v>
      </c>
      <c r="Y30" s="110">
        <f>AB31</f>
        <v>2.7</v>
      </c>
      <c r="Z30" s="84"/>
      <c r="AA30" s="111" t="s">
        <v>25</v>
      </c>
      <c r="AB30" s="193">
        <v>5.5</v>
      </c>
      <c r="AC30" s="86">
        <f>AB30*2</f>
        <v>11</v>
      </c>
      <c r="AD30" s="86"/>
      <c r="AE30" s="86">
        <f>AB30*15</f>
        <v>82.5</v>
      </c>
      <c r="AF30" s="86">
        <f>AC30*4+AE30*4</f>
        <v>374</v>
      </c>
    </row>
    <row r="31" spans="2:32" ht="27.75" customHeight="1">
      <c r="B31" s="107">
        <v>14</v>
      </c>
      <c r="C31" s="223"/>
      <c r="D31" s="32" t="s">
        <v>59</v>
      </c>
      <c r="E31" s="32"/>
      <c r="F31" s="31">
        <v>27.5</v>
      </c>
      <c r="G31" s="31"/>
      <c r="H31" s="31"/>
      <c r="I31" s="31"/>
      <c r="J31" s="32" t="s">
        <v>279</v>
      </c>
      <c r="K31" s="32"/>
      <c r="L31" s="32">
        <v>30</v>
      </c>
      <c r="M31" s="32" t="s">
        <v>249</v>
      </c>
      <c r="N31" s="32"/>
      <c r="O31" s="32">
        <v>15</v>
      </c>
      <c r="P31" s="31"/>
      <c r="Q31" s="31"/>
      <c r="R31" s="31"/>
      <c r="S31" s="31" t="s">
        <v>254</v>
      </c>
      <c r="T31" s="31"/>
      <c r="U31" s="31">
        <v>10</v>
      </c>
      <c r="V31" s="225"/>
      <c r="W31" s="113" t="s">
        <v>9</v>
      </c>
      <c r="X31" s="114" t="s">
        <v>26</v>
      </c>
      <c r="Y31" s="110">
        <f>AB32</f>
        <v>2.1</v>
      </c>
      <c r="Z31" s="85"/>
      <c r="AA31" s="115" t="s">
        <v>27</v>
      </c>
      <c r="AB31" s="193">
        <v>2.7</v>
      </c>
      <c r="AC31" s="116">
        <f>AB31*7</f>
        <v>18.900000000000002</v>
      </c>
      <c r="AD31" s="86">
        <f>AB31*5</f>
        <v>13.5</v>
      </c>
      <c r="AE31" s="86" t="s">
        <v>28</v>
      </c>
      <c r="AF31" s="117">
        <f>AC31*4+AD31*9</f>
        <v>197.10000000000002</v>
      </c>
    </row>
    <row r="32" spans="2:32" ht="27.75" customHeight="1">
      <c r="B32" s="107" t="s">
        <v>10</v>
      </c>
      <c r="C32" s="223"/>
      <c r="D32" s="118"/>
      <c r="E32" s="118"/>
      <c r="F32" s="31"/>
      <c r="G32" s="31"/>
      <c r="H32" s="118"/>
      <c r="I32" s="31"/>
      <c r="J32" s="32"/>
      <c r="K32" s="32"/>
      <c r="L32" s="32"/>
      <c r="M32" s="32"/>
      <c r="N32" s="32"/>
      <c r="O32" s="32"/>
      <c r="P32" s="31"/>
      <c r="Q32" s="118"/>
      <c r="R32" s="31"/>
      <c r="S32" s="32"/>
      <c r="T32" s="31"/>
      <c r="U32" s="31"/>
      <c r="V32" s="225"/>
      <c r="W32" s="108" t="str">
        <f>AD35&amp;" "&amp;"g"</f>
        <v>26 g</v>
      </c>
      <c r="X32" s="114" t="s">
        <v>29</v>
      </c>
      <c r="Y32" s="110">
        <f>AB33</f>
        <v>2.5</v>
      </c>
      <c r="Z32" s="84"/>
      <c r="AA32" s="85" t="s">
        <v>30</v>
      </c>
      <c r="AB32" s="193">
        <v>2.1</v>
      </c>
      <c r="AC32" s="86">
        <f>AB32*1</f>
        <v>2.1</v>
      </c>
      <c r="AD32" s="86" t="s">
        <v>28</v>
      </c>
      <c r="AE32" s="86">
        <f>AB32*5</f>
        <v>10.5</v>
      </c>
      <c r="AF32" s="86">
        <f>AC32*4+AE32*4</f>
        <v>50.4</v>
      </c>
    </row>
    <row r="33" spans="2:32" ht="27.75" customHeight="1">
      <c r="B33" s="230" t="s">
        <v>291</v>
      </c>
      <c r="C33" s="223"/>
      <c r="D33" s="118"/>
      <c r="E33" s="118"/>
      <c r="F33" s="31"/>
      <c r="G33" s="31"/>
      <c r="H33" s="118"/>
      <c r="I33" s="31"/>
      <c r="J33" s="32"/>
      <c r="K33" s="32"/>
      <c r="L33" s="32"/>
      <c r="M33" s="32"/>
      <c r="N33" s="32"/>
      <c r="O33" s="32"/>
      <c r="P33" s="31"/>
      <c r="Q33" s="118"/>
      <c r="R33" s="31"/>
      <c r="S33" s="32"/>
      <c r="T33" s="31"/>
      <c r="U33" s="31"/>
      <c r="V33" s="225"/>
      <c r="W33" s="113" t="s">
        <v>11</v>
      </c>
      <c r="X33" s="114" t="s">
        <v>32</v>
      </c>
      <c r="Y33" s="110">
        <f>AB34</f>
        <v>0</v>
      </c>
      <c r="Z33" s="85"/>
      <c r="AA33" s="85" t="s">
        <v>33</v>
      </c>
      <c r="AB33" s="193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30"/>
      <c r="C34" s="223"/>
      <c r="D34" s="118"/>
      <c r="E34" s="118"/>
      <c r="F34" s="31"/>
      <c r="G34" s="31"/>
      <c r="H34" s="118"/>
      <c r="I34" s="31"/>
      <c r="J34" s="32"/>
      <c r="K34" s="118"/>
      <c r="L34" s="32"/>
      <c r="M34" s="32"/>
      <c r="N34" s="118"/>
      <c r="O34" s="32"/>
      <c r="P34" s="31"/>
      <c r="Q34" s="118"/>
      <c r="R34" s="31"/>
      <c r="S34" s="32"/>
      <c r="T34" s="118"/>
      <c r="U34" s="31"/>
      <c r="V34" s="225"/>
      <c r="W34" s="108" t="str">
        <f>AC35&amp;" "&amp;"g"</f>
        <v>32 g</v>
      </c>
      <c r="X34" s="166" t="s">
        <v>42</v>
      </c>
      <c r="Y34" s="110">
        <v>0</v>
      </c>
      <c r="Z34" s="84"/>
      <c r="AA34" s="85" t="s">
        <v>34</v>
      </c>
      <c r="AB34" s="193">
        <v>0</v>
      </c>
      <c r="AE34" s="85">
        <f>AB34*15</f>
        <v>0</v>
      </c>
    </row>
    <row r="35" spans="2:32" ht="27.75" customHeight="1">
      <c r="B35" s="40" t="s">
        <v>288</v>
      </c>
      <c r="C35" s="121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31"/>
      <c r="U35" s="31"/>
      <c r="V35" s="225"/>
      <c r="W35" s="113" t="s">
        <v>12</v>
      </c>
      <c r="X35" s="122"/>
      <c r="Y35" s="110"/>
      <c r="Z35" s="85"/>
      <c r="AB35" s="193"/>
      <c r="AC35" s="85">
        <f>SUM(AC30:AC34)</f>
        <v>32</v>
      </c>
      <c r="AD35" s="85">
        <f>SUM(AD30:AD34)</f>
        <v>26</v>
      </c>
      <c r="AE35" s="85">
        <f>SUM(AE30:AE34)</f>
        <v>93</v>
      </c>
      <c r="AF35" s="85">
        <f>AC35*4+AD35*9+AE35*4</f>
        <v>734</v>
      </c>
    </row>
    <row r="36" spans="2:31" ht="27.75" customHeight="1">
      <c r="B36" s="190"/>
      <c r="C36" s="123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26"/>
      <c r="W36" s="108" t="str">
        <f>AF35&amp;"K"</f>
        <v>734K</v>
      </c>
      <c r="X36" s="119"/>
      <c r="Y36" s="110"/>
      <c r="Z36" s="84"/>
      <c r="AB36" s="193"/>
      <c r="AC36" s="124">
        <f>AC35*4/AF35</f>
        <v>0.17438692098092642</v>
      </c>
      <c r="AD36" s="124">
        <f>AD35*9/AF35</f>
        <v>0.3188010899182561</v>
      </c>
      <c r="AE36" s="124">
        <f>AE35*4/AF35</f>
        <v>0.5068119891008175</v>
      </c>
    </row>
    <row r="37" spans="2:32" s="106" customFormat="1" ht="27.75" customHeight="1">
      <c r="B37" s="101">
        <v>1</v>
      </c>
      <c r="C37" s="223"/>
      <c r="D37" s="102" t="str">
        <f>'00月菜單'!Q12</f>
        <v>香菇炒飯</v>
      </c>
      <c r="E37" s="102" t="s">
        <v>18</v>
      </c>
      <c r="F37" s="102"/>
      <c r="G37" s="102" t="str">
        <f>'00月菜單'!Q13</f>
        <v>花枝排(海)(加)</v>
      </c>
      <c r="H37" s="102" t="s">
        <v>203</v>
      </c>
      <c r="I37" s="102"/>
      <c r="J37" s="102" t="str">
        <f>'00月菜單'!Q14</f>
        <v>東坡豆腐(豆)</v>
      </c>
      <c r="K37" s="102" t="s">
        <v>17</v>
      </c>
      <c r="L37" s="102"/>
      <c r="M37" s="102" t="str">
        <f>'00月菜單'!Q15</f>
        <v>南洋咖哩</v>
      </c>
      <c r="N37" s="102" t="s">
        <v>17</v>
      </c>
      <c r="O37" s="102"/>
      <c r="P37" s="102" t="str">
        <f>'00月菜單'!Q16</f>
        <v>油菜</v>
      </c>
      <c r="Q37" s="102" t="s">
        <v>57</v>
      </c>
      <c r="R37" s="102"/>
      <c r="S37" s="102" t="str">
        <f>'00月菜單'!Q17</f>
        <v>榨菜肉絲湯(醃)</v>
      </c>
      <c r="T37" s="102" t="s">
        <v>17</v>
      </c>
      <c r="U37" s="102"/>
      <c r="V37" s="224"/>
      <c r="W37" s="103" t="s">
        <v>7</v>
      </c>
      <c r="X37" s="104" t="s">
        <v>19</v>
      </c>
      <c r="Y37" s="148">
        <f>AB38</f>
        <v>5.5</v>
      </c>
      <c r="Z37" s="85"/>
      <c r="AA37" s="85"/>
      <c r="AB37" s="193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23"/>
      <c r="D38" s="32" t="s">
        <v>247</v>
      </c>
      <c r="E38" s="32"/>
      <c r="F38" s="31">
        <v>100</v>
      </c>
      <c r="G38" s="31" t="s">
        <v>306</v>
      </c>
      <c r="H38" s="32" t="s">
        <v>263</v>
      </c>
      <c r="I38" s="31">
        <v>60</v>
      </c>
      <c r="J38" s="31" t="s">
        <v>266</v>
      </c>
      <c r="K38" s="31"/>
      <c r="L38" s="31">
        <v>30</v>
      </c>
      <c r="M38" s="31" t="s">
        <v>249</v>
      </c>
      <c r="N38" s="32"/>
      <c r="O38" s="31">
        <v>35</v>
      </c>
      <c r="P38" s="31" t="s">
        <v>272</v>
      </c>
      <c r="Q38" s="32"/>
      <c r="R38" s="31">
        <v>120</v>
      </c>
      <c r="S38" s="32" t="s">
        <v>307</v>
      </c>
      <c r="T38" s="32" t="s">
        <v>308</v>
      </c>
      <c r="U38" s="32">
        <v>10</v>
      </c>
      <c r="V38" s="225"/>
      <c r="W38" s="108" t="str">
        <f>AE43&amp;" "&amp;"g"</f>
        <v>92.5 g</v>
      </c>
      <c r="X38" s="109" t="s">
        <v>24</v>
      </c>
      <c r="Y38" s="147">
        <f>AB39</f>
        <v>2.5</v>
      </c>
      <c r="Z38" s="84"/>
      <c r="AA38" s="111" t="s">
        <v>25</v>
      </c>
      <c r="AB38" s="193">
        <v>5.5</v>
      </c>
      <c r="AC38" s="86">
        <f>AB38*2</f>
        <v>11</v>
      </c>
      <c r="AD38" s="86"/>
      <c r="AE38" s="86">
        <f>AB38*15</f>
        <v>82.5</v>
      </c>
      <c r="AF38" s="86">
        <f>AC38*4+AE38*4</f>
        <v>374</v>
      </c>
    </row>
    <row r="39" spans="2:32" ht="27.75" customHeight="1">
      <c r="B39" s="107">
        <v>15</v>
      </c>
      <c r="C39" s="223"/>
      <c r="D39" s="32" t="s">
        <v>248</v>
      </c>
      <c r="E39" s="32"/>
      <c r="F39" s="31">
        <v>10</v>
      </c>
      <c r="G39" s="31"/>
      <c r="H39" s="32"/>
      <c r="I39" s="31"/>
      <c r="J39" s="31" t="s">
        <v>255</v>
      </c>
      <c r="K39" s="31"/>
      <c r="L39" s="31">
        <v>35</v>
      </c>
      <c r="M39" s="31" t="s">
        <v>264</v>
      </c>
      <c r="N39" s="32"/>
      <c r="O39" s="31">
        <v>45</v>
      </c>
      <c r="P39" s="31"/>
      <c r="Q39" s="32"/>
      <c r="R39" s="31"/>
      <c r="S39" s="32" t="s">
        <v>309</v>
      </c>
      <c r="T39" s="32"/>
      <c r="U39" s="32">
        <v>10</v>
      </c>
      <c r="V39" s="225"/>
      <c r="W39" s="113" t="s">
        <v>9</v>
      </c>
      <c r="X39" s="114" t="s">
        <v>26</v>
      </c>
      <c r="Y39" s="147">
        <f>AB40</f>
        <v>2</v>
      </c>
      <c r="Z39" s="85"/>
      <c r="AA39" s="115" t="s">
        <v>27</v>
      </c>
      <c r="AB39" s="193">
        <v>2.5</v>
      </c>
      <c r="AC39" s="116">
        <f>AB39*7</f>
        <v>17.5</v>
      </c>
      <c r="AD39" s="86">
        <f>AB39*5</f>
        <v>12.5</v>
      </c>
      <c r="AE39" s="86" t="s">
        <v>28</v>
      </c>
      <c r="AF39" s="117">
        <f>AC39*4+AD39*9</f>
        <v>182.5</v>
      </c>
    </row>
    <row r="40" spans="2:32" ht="27.75" customHeight="1">
      <c r="B40" s="107" t="s">
        <v>10</v>
      </c>
      <c r="C40" s="223"/>
      <c r="D40" s="32" t="s">
        <v>423</v>
      </c>
      <c r="E40" s="32"/>
      <c r="F40" s="31">
        <v>10</v>
      </c>
      <c r="G40" s="31"/>
      <c r="H40" s="32"/>
      <c r="I40" s="31"/>
      <c r="J40" s="31"/>
      <c r="K40" s="118"/>
      <c r="L40" s="31"/>
      <c r="M40" s="31"/>
      <c r="N40" s="32"/>
      <c r="O40" s="31"/>
      <c r="P40" s="31"/>
      <c r="Q40" s="32"/>
      <c r="R40" s="31"/>
      <c r="S40" s="32"/>
      <c r="T40" s="32"/>
      <c r="U40" s="32"/>
      <c r="V40" s="225"/>
      <c r="W40" s="108" t="str">
        <f>AD43&amp;" "&amp;"g"</f>
        <v>25 g</v>
      </c>
      <c r="X40" s="114" t="s">
        <v>29</v>
      </c>
      <c r="Y40" s="147">
        <f>AB41</f>
        <v>2.5</v>
      </c>
      <c r="Z40" s="84"/>
      <c r="AA40" s="85" t="s">
        <v>30</v>
      </c>
      <c r="AB40" s="193">
        <v>2</v>
      </c>
      <c r="AC40" s="86">
        <f>AB40*1</f>
        <v>2</v>
      </c>
      <c r="AD40" s="86" t="s">
        <v>28</v>
      </c>
      <c r="AE40" s="86">
        <f>AB40*5</f>
        <v>10</v>
      </c>
      <c r="AF40" s="86">
        <f>AC40*4+AE40*4</f>
        <v>48</v>
      </c>
    </row>
    <row r="41" spans="2:32" ht="27.75" customHeight="1">
      <c r="B41" s="230" t="s">
        <v>292</v>
      </c>
      <c r="C41" s="223"/>
      <c r="D41" s="32"/>
      <c r="E41" s="32"/>
      <c r="F41" s="31"/>
      <c r="G41" s="31"/>
      <c r="H41" s="32"/>
      <c r="I41" s="31"/>
      <c r="J41" s="31"/>
      <c r="K41" s="118"/>
      <c r="L41" s="31"/>
      <c r="M41" s="31"/>
      <c r="N41" s="32"/>
      <c r="O41" s="31"/>
      <c r="P41" s="31"/>
      <c r="Q41" s="32"/>
      <c r="R41" s="31"/>
      <c r="S41" s="32"/>
      <c r="T41" s="32"/>
      <c r="U41" s="32"/>
      <c r="V41" s="225"/>
      <c r="W41" s="113" t="s">
        <v>11</v>
      </c>
      <c r="X41" s="114" t="s">
        <v>32</v>
      </c>
      <c r="Y41" s="147">
        <f>AB42</f>
        <v>0</v>
      </c>
      <c r="Z41" s="85"/>
      <c r="AA41" s="85" t="s">
        <v>33</v>
      </c>
      <c r="AB41" s="193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30"/>
      <c r="C42" s="223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25"/>
      <c r="W42" s="108" t="str">
        <f>AC43&amp;" "&amp;"g"</f>
        <v>30.5 g</v>
      </c>
      <c r="X42" s="166" t="s">
        <v>42</v>
      </c>
      <c r="Y42" s="147">
        <v>0</v>
      </c>
      <c r="Z42" s="84"/>
      <c r="AA42" s="85" t="s">
        <v>34</v>
      </c>
      <c r="AB42" s="193"/>
      <c r="AE42" s="85">
        <f>AB42*15</f>
        <v>0</v>
      </c>
    </row>
    <row r="43" spans="2:32" ht="27.75" customHeight="1">
      <c r="B43" s="40" t="s">
        <v>288</v>
      </c>
      <c r="C43" s="121"/>
      <c r="D43" s="118"/>
      <c r="E43" s="118"/>
      <c r="F43" s="31"/>
      <c r="G43" s="31"/>
      <c r="H43" s="118"/>
      <c r="I43" s="31"/>
      <c r="J43" s="31"/>
      <c r="K43" s="118"/>
      <c r="L43" s="31"/>
      <c r="M43" s="31"/>
      <c r="N43" s="118"/>
      <c r="O43" s="31"/>
      <c r="P43" s="31"/>
      <c r="Q43" s="118"/>
      <c r="R43" s="31"/>
      <c r="S43" s="32"/>
      <c r="T43" s="118"/>
      <c r="U43" s="32"/>
      <c r="V43" s="225"/>
      <c r="W43" s="113" t="s">
        <v>12</v>
      </c>
      <c r="X43" s="122"/>
      <c r="Y43" s="147"/>
      <c r="Z43" s="85"/>
      <c r="AC43" s="85">
        <f>SUM(AC38:AC42)</f>
        <v>30.5</v>
      </c>
      <c r="AD43" s="85">
        <f>SUM(AD38:AD42)</f>
        <v>25</v>
      </c>
      <c r="AE43" s="85">
        <f>SUM(AE38:AE42)</f>
        <v>92.5</v>
      </c>
      <c r="AF43" s="85">
        <f>AC43*4+AD43*9+AE43*4</f>
        <v>717</v>
      </c>
    </row>
    <row r="44" spans="2:31" ht="27.75" customHeight="1" thickBot="1">
      <c r="B44" s="192"/>
      <c r="C44" s="123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26"/>
      <c r="W44" s="152" t="str">
        <f>AF43&amp;"K"</f>
        <v>717K</v>
      </c>
      <c r="X44" s="153"/>
      <c r="Y44" s="154"/>
      <c r="Z44" s="84"/>
      <c r="AC44" s="124">
        <f>AC43*4/AF43</f>
        <v>0.1701534170153417</v>
      </c>
      <c r="AD44" s="124">
        <f>AD43*9/AF43</f>
        <v>0.3138075313807531</v>
      </c>
      <c r="AE44" s="124">
        <f>AE43*4/AF43</f>
        <v>0.5160390516039052</v>
      </c>
    </row>
    <row r="45" spans="2:32" s="158" customFormat="1" ht="21.75" customHeight="1">
      <c r="B45" s="155"/>
      <c r="C45" s="85"/>
      <c r="D45" s="112"/>
      <c r="E45" s="156"/>
      <c r="F45" s="112"/>
      <c r="G45" s="112"/>
      <c r="H45" s="156"/>
      <c r="I45" s="112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157"/>
      <c r="AA45" s="140"/>
      <c r="AB45" s="134"/>
      <c r="AC45" s="140"/>
      <c r="AD45" s="140"/>
      <c r="AE45" s="140"/>
      <c r="AF45" s="140"/>
    </row>
    <row r="46" spans="2:25" ht="20.25">
      <c r="B46" s="134"/>
      <c r="C46" s="158"/>
      <c r="D46" s="221"/>
      <c r="E46" s="221"/>
      <c r="F46" s="222"/>
      <c r="G46" s="222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Y46" s="163"/>
    </row>
    <row r="47" ht="20.25">
      <c r="Y47" s="163"/>
    </row>
    <row r="48" ht="20.25">
      <c r="Y48" s="163"/>
    </row>
    <row r="49" ht="20.25">
      <c r="Y49" s="163"/>
    </row>
    <row r="50" ht="20.25">
      <c r="Y50" s="163"/>
    </row>
    <row r="51" ht="20.25">
      <c r="Y51" s="163"/>
    </row>
    <row r="52" ht="20.25">
      <c r="Y52" s="163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7">
      <selection activeCell="J19" sqref="J19"/>
    </sheetView>
  </sheetViews>
  <sheetFormatPr defaultColWidth="9.00390625" defaultRowHeight="16.5"/>
  <cols>
    <col min="1" max="1" width="1.875" style="112" customWidth="1"/>
    <col min="2" max="2" width="4.875" style="155" customWidth="1"/>
    <col min="3" max="3" width="0" style="112" hidden="1" customWidth="1"/>
    <col min="4" max="4" width="18.625" style="112" customWidth="1"/>
    <col min="5" max="5" width="5.625" style="156" customWidth="1"/>
    <col min="6" max="6" width="9.625" style="112" customWidth="1"/>
    <col min="7" max="7" width="18.625" style="112" customWidth="1"/>
    <col min="8" max="8" width="5.625" style="156" customWidth="1"/>
    <col min="9" max="9" width="9.625" style="112" customWidth="1"/>
    <col min="10" max="10" width="18.625" style="112" customWidth="1"/>
    <col min="11" max="11" width="5.625" style="156" customWidth="1"/>
    <col min="12" max="12" width="9.625" style="112" customWidth="1"/>
    <col min="13" max="13" width="18.625" style="112" customWidth="1"/>
    <col min="14" max="14" width="5.625" style="156" customWidth="1"/>
    <col min="15" max="15" width="9.625" style="112" customWidth="1"/>
    <col min="16" max="16" width="18.625" style="112" customWidth="1"/>
    <col min="17" max="17" width="5.625" style="156" customWidth="1"/>
    <col min="18" max="18" width="9.625" style="112" customWidth="1"/>
    <col min="19" max="19" width="18.625" style="112" customWidth="1"/>
    <col min="20" max="20" width="5.625" style="156" customWidth="1"/>
    <col min="21" max="21" width="9.625" style="112" customWidth="1"/>
    <col min="22" max="22" width="5.25390625" style="164" customWidth="1"/>
    <col min="23" max="23" width="11.75390625" style="161" customWidth="1"/>
    <col min="24" max="24" width="11.25390625" style="162" customWidth="1"/>
    <col min="25" max="25" width="6.625" style="165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27" t="s">
        <v>424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71"/>
      <c r="AB1" s="73"/>
    </row>
    <row r="2" spans="2:28" s="72" customFormat="1" ht="13.5" customHeight="1">
      <c r="B2" s="228"/>
      <c r="C2" s="229"/>
      <c r="D2" s="229"/>
      <c r="E2" s="229"/>
      <c r="F2" s="229"/>
      <c r="G2" s="229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2.25" customHeight="1" thickBot="1">
      <c r="B3" s="167" t="s">
        <v>43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74" t="s">
        <v>46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1</v>
      </c>
      <c r="C5" s="223"/>
      <c r="D5" s="102" t="str">
        <f>'00月菜單'!A21</f>
        <v>香Q白飯</v>
      </c>
      <c r="E5" s="102" t="s">
        <v>15</v>
      </c>
      <c r="F5" s="25" t="s">
        <v>16</v>
      </c>
      <c r="G5" s="102" t="str">
        <f>'00月菜單'!A22</f>
        <v>飄香滷味(豆)</v>
      </c>
      <c r="H5" s="102" t="s">
        <v>258</v>
      </c>
      <c r="I5" s="25" t="s">
        <v>16</v>
      </c>
      <c r="J5" s="102" t="str">
        <f>'00月菜單'!A23</f>
        <v>蛋炒雙拼</v>
      </c>
      <c r="K5" s="102" t="s">
        <v>259</v>
      </c>
      <c r="L5" s="25" t="s">
        <v>16</v>
      </c>
      <c r="M5" s="102" t="str">
        <f>'00月菜單'!A24</f>
        <v>塔香海茸</v>
      </c>
      <c r="N5" s="102" t="s">
        <v>211</v>
      </c>
      <c r="O5" s="25" t="s">
        <v>16</v>
      </c>
      <c r="P5" s="102" t="str">
        <f>'00月菜單'!A25</f>
        <v>高麗菜</v>
      </c>
      <c r="Q5" s="102" t="s">
        <v>18</v>
      </c>
      <c r="R5" s="25" t="s">
        <v>16</v>
      </c>
      <c r="S5" s="102" t="str">
        <f>'00月菜單'!A26</f>
        <v>麵線湯</v>
      </c>
      <c r="T5" s="102" t="s">
        <v>17</v>
      </c>
      <c r="U5" s="25" t="s">
        <v>16</v>
      </c>
      <c r="V5" s="224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23"/>
      <c r="D6" s="29" t="s">
        <v>247</v>
      </c>
      <c r="E6" s="32"/>
      <c r="F6" s="31">
        <v>90</v>
      </c>
      <c r="G6" s="31" t="s">
        <v>253</v>
      </c>
      <c r="H6" s="32"/>
      <c r="I6" s="31">
        <v>50</v>
      </c>
      <c r="J6" s="31" t="s">
        <v>254</v>
      </c>
      <c r="K6" s="31"/>
      <c r="L6" s="31">
        <v>50</v>
      </c>
      <c r="M6" s="32" t="s">
        <v>298</v>
      </c>
      <c r="N6" s="31"/>
      <c r="O6" s="31">
        <v>5</v>
      </c>
      <c r="P6" s="31" t="s">
        <v>265</v>
      </c>
      <c r="Q6" s="31"/>
      <c r="R6" s="31">
        <v>110</v>
      </c>
      <c r="S6" s="32" t="s">
        <v>311</v>
      </c>
      <c r="T6" s="31"/>
      <c r="U6" s="31">
        <v>20</v>
      </c>
      <c r="V6" s="225"/>
      <c r="W6" s="108" t="str">
        <f>AE11&amp;" "&amp;"g"</f>
        <v>94 g</v>
      </c>
      <c r="X6" s="109" t="s">
        <v>24</v>
      </c>
      <c r="Y6" s="110">
        <f>AB7</f>
        <v>2.3</v>
      </c>
      <c r="Z6" s="84"/>
      <c r="AA6" s="111" t="s">
        <v>25</v>
      </c>
      <c r="AB6" s="193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18</v>
      </c>
      <c r="C7" s="223"/>
      <c r="D7" s="31"/>
      <c r="E7" s="32"/>
      <c r="F7" s="31"/>
      <c r="G7" s="31" t="s">
        <v>270</v>
      </c>
      <c r="H7" s="32"/>
      <c r="I7" s="31">
        <v>20</v>
      </c>
      <c r="J7" s="31" t="s">
        <v>255</v>
      </c>
      <c r="K7" s="31"/>
      <c r="L7" s="31">
        <v>15</v>
      </c>
      <c r="M7" s="32" t="s">
        <v>312</v>
      </c>
      <c r="N7" s="31"/>
      <c r="O7" s="31">
        <v>40</v>
      </c>
      <c r="P7" s="31" t="s">
        <v>268</v>
      </c>
      <c r="Q7" s="31"/>
      <c r="R7" s="31">
        <v>5</v>
      </c>
      <c r="S7" s="32"/>
      <c r="T7" s="31"/>
      <c r="U7" s="31"/>
      <c r="V7" s="225"/>
      <c r="W7" s="113" t="s">
        <v>9</v>
      </c>
      <c r="X7" s="114" t="s">
        <v>26</v>
      </c>
      <c r="Y7" s="110">
        <f>AB8</f>
        <v>2.3</v>
      </c>
      <c r="Z7" s="85"/>
      <c r="AA7" s="115" t="s">
        <v>27</v>
      </c>
      <c r="AB7" s="193">
        <v>2.3</v>
      </c>
      <c r="AC7" s="116">
        <f>AB7*7</f>
        <v>16.099999999999998</v>
      </c>
      <c r="AD7" s="86">
        <f>AB7*5</f>
        <v>11.5</v>
      </c>
      <c r="AE7" s="86" t="s">
        <v>28</v>
      </c>
      <c r="AF7" s="117">
        <f>AC7*4+AD7*9</f>
        <v>167.89999999999998</v>
      </c>
    </row>
    <row r="8" spans="2:32" ht="27.75" customHeight="1">
      <c r="B8" s="107" t="s">
        <v>10</v>
      </c>
      <c r="C8" s="223"/>
      <c r="D8" s="31"/>
      <c r="E8" s="32"/>
      <c r="F8" s="31"/>
      <c r="G8" s="31" t="s">
        <v>274</v>
      </c>
      <c r="H8" s="118"/>
      <c r="I8" s="31">
        <v>15</v>
      </c>
      <c r="J8" s="31" t="s">
        <v>249</v>
      </c>
      <c r="K8" s="118"/>
      <c r="L8" s="31">
        <v>20</v>
      </c>
      <c r="M8" s="32"/>
      <c r="N8" s="118"/>
      <c r="O8" s="31"/>
      <c r="P8" s="31"/>
      <c r="Q8" s="118"/>
      <c r="R8" s="31"/>
      <c r="S8" s="32"/>
      <c r="T8" s="31"/>
      <c r="U8" s="31"/>
      <c r="V8" s="225"/>
      <c r="W8" s="108" t="str">
        <f>AD11&amp;" "&amp;"g"</f>
        <v>24 g</v>
      </c>
      <c r="X8" s="114" t="s">
        <v>29</v>
      </c>
      <c r="Y8" s="110">
        <f>AB9</f>
        <v>2.5</v>
      </c>
      <c r="Z8" s="84"/>
      <c r="AA8" s="85" t="s">
        <v>30</v>
      </c>
      <c r="AB8" s="193">
        <v>2.3</v>
      </c>
      <c r="AC8" s="86">
        <f>AB8*1</f>
        <v>2.3</v>
      </c>
      <c r="AD8" s="86" t="s">
        <v>28</v>
      </c>
      <c r="AE8" s="86">
        <f>AB8*5</f>
        <v>11.5</v>
      </c>
      <c r="AF8" s="86">
        <f>AC8*4+AE8*4</f>
        <v>55.2</v>
      </c>
    </row>
    <row r="9" spans="2:32" ht="27.75" customHeight="1">
      <c r="B9" s="230" t="s">
        <v>287</v>
      </c>
      <c r="C9" s="223"/>
      <c r="D9" s="32"/>
      <c r="E9" s="32"/>
      <c r="F9" s="32"/>
      <c r="G9" s="31"/>
      <c r="H9" s="118"/>
      <c r="I9" s="31"/>
      <c r="J9" s="31"/>
      <c r="K9" s="118"/>
      <c r="L9" s="31"/>
      <c r="M9" s="32"/>
      <c r="N9" s="118"/>
      <c r="O9" s="31"/>
      <c r="P9" s="31"/>
      <c r="Q9" s="118"/>
      <c r="R9" s="31"/>
      <c r="S9" s="32"/>
      <c r="T9" s="118"/>
      <c r="U9" s="31"/>
      <c r="V9" s="225"/>
      <c r="W9" s="113" t="s">
        <v>11</v>
      </c>
      <c r="X9" s="114" t="s">
        <v>32</v>
      </c>
      <c r="Y9" s="110">
        <f>AB10</f>
        <v>0</v>
      </c>
      <c r="Z9" s="85"/>
      <c r="AA9" s="85" t="s">
        <v>33</v>
      </c>
      <c r="AB9" s="180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30"/>
      <c r="C10" s="223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25"/>
      <c r="W10" s="108" t="str">
        <f>AC11&amp;" "&amp;"g"</f>
        <v>29.4 g</v>
      </c>
      <c r="X10" s="166" t="s">
        <v>42</v>
      </c>
      <c r="Y10" s="120">
        <v>0</v>
      </c>
      <c r="Z10" s="84"/>
      <c r="AA10" s="85" t="s">
        <v>34</v>
      </c>
      <c r="AB10" s="193">
        <v>0</v>
      </c>
      <c r="AE10" s="85">
        <f>AB10*15</f>
        <v>0</v>
      </c>
    </row>
    <row r="11" spans="2:32" ht="27.75" customHeight="1">
      <c r="B11" s="40"/>
      <c r="C11" s="121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25"/>
      <c r="W11" s="113" t="s">
        <v>12</v>
      </c>
      <c r="X11" s="122"/>
      <c r="Y11" s="110"/>
      <c r="Z11" s="85"/>
      <c r="AB11" s="193"/>
      <c r="AC11" s="85">
        <f>SUM(AC6:AC10)</f>
        <v>29.4</v>
      </c>
      <c r="AD11" s="85">
        <f>SUM(AD6:AD10)</f>
        <v>24</v>
      </c>
      <c r="AE11" s="85">
        <f>SUM(AE6:AE10)</f>
        <v>94</v>
      </c>
      <c r="AF11" s="85">
        <f>AC11*4+AD11*9+AE11*4</f>
        <v>709.6</v>
      </c>
    </row>
    <row r="12" spans="2:31" ht="27.75" customHeight="1">
      <c r="B12" s="190"/>
      <c r="C12" s="123"/>
      <c r="D12" s="118"/>
      <c r="E12" s="118"/>
      <c r="F12" s="31"/>
      <c r="G12" s="31"/>
      <c r="H12" s="118"/>
      <c r="I12" s="31"/>
      <c r="J12" s="31"/>
      <c r="K12" s="118"/>
      <c r="L12" s="31"/>
      <c r="M12" s="31"/>
      <c r="N12" s="118"/>
      <c r="O12" s="31"/>
      <c r="P12" s="31"/>
      <c r="Q12" s="118"/>
      <c r="R12" s="31"/>
      <c r="S12" s="31"/>
      <c r="T12" s="118"/>
      <c r="U12" s="31"/>
      <c r="V12" s="226"/>
      <c r="W12" s="127" t="str">
        <f>AF11&amp;"K"</f>
        <v>709.6K</v>
      </c>
      <c r="X12" s="128"/>
      <c r="Y12" s="120"/>
      <c r="Z12" s="84"/>
      <c r="AB12" s="193"/>
      <c r="AC12" s="124">
        <f>AC11*4/AF11</f>
        <v>0.1657271702367531</v>
      </c>
      <c r="AD12" s="124">
        <f>AD11*9/AF11</f>
        <v>0.30439684329199546</v>
      </c>
      <c r="AE12" s="124">
        <f>AE11*4/AF11</f>
        <v>0.5298759864712514</v>
      </c>
    </row>
    <row r="13" spans="2:32" s="106" customFormat="1" ht="27.75" customHeight="1">
      <c r="B13" s="101">
        <v>1</v>
      </c>
      <c r="C13" s="223"/>
      <c r="D13" s="102" t="str">
        <f>'00月菜單'!E21</f>
        <v>五穀飯</v>
      </c>
      <c r="E13" s="102" t="s">
        <v>15</v>
      </c>
      <c r="F13" s="102"/>
      <c r="G13" s="102" t="str">
        <f>'00月菜單'!E22</f>
        <v>洋蔥炒肉片</v>
      </c>
      <c r="H13" s="102" t="s">
        <v>259</v>
      </c>
      <c r="I13" s="102"/>
      <c r="J13" s="102" t="str">
        <f>'00月菜單'!E23</f>
        <v>珍珠丸子(加)</v>
      </c>
      <c r="K13" s="102" t="s">
        <v>518</v>
      </c>
      <c r="L13" s="102"/>
      <c r="M13" s="102" t="str">
        <f>'00月菜單'!E24</f>
        <v>佛跳牆</v>
      </c>
      <c r="N13" s="102" t="s">
        <v>17</v>
      </c>
      <c r="O13" s="102"/>
      <c r="P13" s="102" t="str">
        <f>'00月菜單'!E25</f>
        <v>油菜</v>
      </c>
      <c r="Q13" s="102" t="s">
        <v>57</v>
      </c>
      <c r="R13" s="102"/>
      <c r="S13" s="102" t="str">
        <f>'00月菜單'!E26</f>
        <v>豆腐湯(豆)</v>
      </c>
      <c r="T13" s="102" t="s">
        <v>17</v>
      </c>
      <c r="U13" s="102"/>
      <c r="V13" s="224" t="s">
        <v>508</v>
      </c>
      <c r="W13" s="103" t="s">
        <v>47</v>
      </c>
      <c r="X13" s="104" t="s">
        <v>19</v>
      </c>
      <c r="Y13" s="105">
        <f>AB14</f>
        <v>5.5</v>
      </c>
      <c r="Z13" s="85"/>
      <c r="AA13" s="85"/>
      <c r="AB13" s="193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23"/>
      <c r="D14" s="31" t="s">
        <v>317</v>
      </c>
      <c r="E14" s="31"/>
      <c r="F14" s="31">
        <v>80</v>
      </c>
      <c r="G14" s="31" t="s">
        <v>313</v>
      </c>
      <c r="H14" s="32"/>
      <c r="I14" s="31">
        <v>75</v>
      </c>
      <c r="J14" s="32" t="s">
        <v>517</v>
      </c>
      <c r="K14" s="31" t="s">
        <v>263</v>
      </c>
      <c r="L14" s="32">
        <v>25</v>
      </c>
      <c r="M14" s="32" t="s">
        <v>314</v>
      </c>
      <c r="N14" s="31"/>
      <c r="O14" s="31">
        <v>20</v>
      </c>
      <c r="P14" s="31" t="s">
        <v>272</v>
      </c>
      <c r="Q14" s="31"/>
      <c r="R14" s="31">
        <v>120</v>
      </c>
      <c r="S14" s="31" t="s">
        <v>266</v>
      </c>
      <c r="T14" s="32"/>
      <c r="U14" s="31">
        <v>35</v>
      </c>
      <c r="V14" s="225"/>
      <c r="W14" s="108" t="str">
        <f>AE19&amp;" "&amp;"g"</f>
        <v>93 g</v>
      </c>
      <c r="X14" s="109" t="s">
        <v>24</v>
      </c>
      <c r="Y14" s="110">
        <f>AB15</f>
        <v>2.8</v>
      </c>
      <c r="Z14" s="84"/>
      <c r="AA14" s="111" t="s">
        <v>25</v>
      </c>
      <c r="AB14" s="193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19</v>
      </c>
      <c r="C15" s="223"/>
      <c r="D15" s="31" t="s">
        <v>267</v>
      </c>
      <c r="E15" s="31"/>
      <c r="F15" s="31">
        <v>25</v>
      </c>
      <c r="G15" s="31" t="s">
        <v>278</v>
      </c>
      <c r="H15" s="32"/>
      <c r="I15" s="31">
        <v>15</v>
      </c>
      <c r="J15" s="32"/>
      <c r="K15" s="31"/>
      <c r="L15" s="32"/>
      <c r="M15" s="32" t="s">
        <v>296</v>
      </c>
      <c r="N15" s="31"/>
      <c r="O15" s="31">
        <v>35</v>
      </c>
      <c r="P15" s="31"/>
      <c r="Q15" s="31"/>
      <c r="R15" s="31"/>
      <c r="S15" s="31"/>
      <c r="T15" s="32"/>
      <c r="U15" s="31"/>
      <c r="V15" s="225"/>
      <c r="W15" s="113" t="s">
        <v>9</v>
      </c>
      <c r="X15" s="114" t="s">
        <v>26</v>
      </c>
      <c r="Y15" s="110">
        <f>AB16</f>
        <v>2.1</v>
      </c>
      <c r="Z15" s="85"/>
      <c r="AA15" s="115" t="s">
        <v>27</v>
      </c>
      <c r="AB15" s="193">
        <v>2.8</v>
      </c>
      <c r="AC15" s="116">
        <f>AB15*7</f>
        <v>19.599999999999998</v>
      </c>
      <c r="AD15" s="86">
        <f>AB15*5</f>
        <v>14</v>
      </c>
      <c r="AE15" s="86" t="s">
        <v>28</v>
      </c>
      <c r="AF15" s="117">
        <f>AC15*4+AD15*9</f>
        <v>204.39999999999998</v>
      </c>
    </row>
    <row r="16" spans="2:32" ht="27.75" customHeight="1">
      <c r="B16" s="107" t="s">
        <v>10</v>
      </c>
      <c r="C16" s="223"/>
      <c r="D16" s="118"/>
      <c r="E16" s="118"/>
      <c r="F16" s="31"/>
      <c r="G16" s="31"/>
      <c r="H16" s="118"/>
      <c r="I16" s="31"/>
      <c r="J16" s="32"/>
      <c r="K16" s="118"/>
      <c r="L16" s="32"/>
      <c r="M16" s="32" t="s">
        <v>315</v>
      </c>
      <c r="N16" s="31"/>
      <c r="O16" s="31">
        <v>25</v>
      </c>
      <c r="P16" s="31"/>
      <c r="Q16" s="118"/>
      <c r="R16" s="31"/>
      <c r="S16" s="31"/>
      <c r="T16" s="194"/>
      <c r="U16" s="31"/>
      <c r="V16" s="225"/>
      <c r="W16" s="108" t="str">
        <f>AD19&amp;" "&amp;"g"</f>
        <v>26.5 g</v>
      </c>
      <c r="X16" s="114" t="s">
        <v>29</v>
      </c>
      <c r="Y16" s="110">
        <f>AB17</f>
        <v>2.5</v>
      </c>
      <c r="Z16" s="84"/>
      <c r="AA16" s="85" t="s">
        <v>30</v>
      </c>
      <c r="AB16" s="193">
        <v>2.1</v>
      </c>
      <c r="AC16" s="86">
        <f>AB16*1</f>
        <v>2.1</v>
      </c>
      <c r="AD16" s="86" t="s">
        <v>28</v>
      </c>
      <c r="AE16" s="86">
        <f>AB16*5</f>
        <v>10.5</v>
      </c>
      <c r="AF16" s="86">
        <f>AC16*4+AE16*4</f>
        <v>50.4</v>
      </c>
    </row>
    <row r="17" spans="2:32" ht="27.75" customHeight="1">
      <c r="B17" s="230" t="s">
        <v>289</v>
      </c>
      <c r="C17" s="223"/>
      <c r="D17" s="118"/>
      <c r="E17" s="118"/>
      <c r="F17" s="31"/>
      <c r="G17" s="31"/>
      <c r="H17" s="118"/>
      <c r="I17" s="31"/>
      <c r="J17" s="32"/>
      <c r="K17" s="118"/>
      <c r="L17" s="32"/>
      <c r="M17" s="32" t="s">
        <v>316</v>
      </c>
      <c r="N17" s="118"/>
      <c r="O17" s="31">
        <v>15</v>
      </c>
      <c r="P17" s="31"/>
      <c r="Q17" s="118"/>
      <c r="R17" s="31"/>
      <c r="S17" s="31"/>
      <c r="T17" s="194"/>
      <c r="U17" s="31"/>
      <c r="V17" s="225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180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30"/>
      <c r="C18" s="223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194"/>
      <c r="T18" s="194"/>
      <c r="U18" s="194"/>
      <c r="V18" s="225"/>
      <c r="W18" s="108" t="str">
        <f>AC19&amp;" "&amp;"g"</f>
        <v>32.7 g</v>
      </c>
      <c r="X18" s="166" t="s">
        <v>42</v>
      </c>
      <c r="Y18" s="120">
        <v>1</v>
      </c>
      <c r="Z18" s="84"/>
      <c r="AA18" s="85" t="s">
        <v>34</v>
      </c>
      <c r="AB18" s="193">
        <v>0</v>
      </c>
      <c r="AE18" s="85">
        <f>AB18*15</f>
        <v>0</v>
      </c>
    </row>
    <row r="19" spans="2:32" ht="27.75" customHeight="1">
      <c r="B19" s="40" t="s">
        <v>288</v>
      </c>
      <c r="C19" s="121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2"/>
      <c r="T19" s="194"/>
      <c r="U19" s="194"/>
      <c r="V19" s="225"/>
      <c r="W19" s="113" t="s">
        <v>12</v>
      </c>
      <c r="X19" s="122"/>
      <c r="Y19" s="110"/>
      <c r="Z19" s="85"/>
      <c r="AB19" s="193"/>
      <c r="AC19" s="85">
        <f>SUM(AC14:AC18)</f>
        <v>32.699999999999996</v>
      </c>
      <c r="AD19" s="85">
        <f>SUM(AD14:AD18)</f>
        <v>26.5</v>
      </c>
      <c r="AE19" s="85">
        <f>SUM(AE14:AE18)</f>
        <v>93</v>
      </c>
      <c r="AF19" s="85">
        <f>AC19*4+AD19*9+AE19*4</f>
        <v>741.3</v>
      </c>
    </row>
    <row r="20" spans="2:31" ht="27.75" customHeight="1">
      <c r="B20" s="190"/>
      <c r="C20" s="123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26"/>
      <c r="W20" s="108" t="str">
        <f>AF19&amp;"K"</f>
        <v>741.3K</v>
      </c>
      <c r="X20" s="119"/>
      <c r="Y20" s="120"/>
      <c r="Z20" s="84"/>
      <c r="AB20" s="193"/>
      <c r="AC20" s="124">
        <f>AC19*4/AF19</f>
        <v>0.1764467826790773</v>
      </c>
      <c r="AD20" s="124">
        <f>AD19*9/AF19</f>
        <v>0.3217320922703359</v>
      </c>
      <c r="AE20" s="124">
        <f>AE19*4/AF19</f>
        <v>0.5018211250505868</v>
      </c>
    </row>
    <row r="21" spans="2:32" s="106" customFormat="1" ht="27.75" customHeight="1">
      <c r="B21" s="130">
        <v>1</v>
      </c>
      <c r="C21" s="223"/>
      <c r="D21" s="102" t="str">
        <f>'00月菜單'!I21</f>
        <v>香Q白飯</v>
      </c>
      <c r="E21" s="102" t="s">
        <v>15</v>
      </c>
      <c r="F21" s="102"/>
      <c r="G21" s="102" t="str">
        <f>'00月菜單'!I22</f>
        <v>無骨雞排(炸)</v>
      </c>
      <c r="H21" s="102" t="s">
        <v>206</v>
      </c>
      <c r="I21" s="102"/>
      <c r="J21" s="102" t="str">
        <f>'00月菜單'!I23</f>
        <v>芹香甜不辣(加)</v>
      </c>
      <c r="K21" s="102" t="s">
        <v>321</v>
      </c>
      <c r="L21" s="102"/>
      <c r="M21" s="102" t="str">
        <f>'00月菜單'!I24</f>
        <v>菇菇燴炒</v>
      </c>
      <c r="N21" s="102" t="s">
        <v>259</v>
      </c>
      <c r="O21" s="102"/>
      <c r="P21" s="102" t="str">
        <f>'00月菜單'!I25</f>
        <v>青江菜</v>
      </c>
      <c r="Q21" s="102" t="s">
        <v>259</v>
      </c>
      <c r="R21" s="102"/>
      <c r="S21" s="102" t="str">
        <f>'00月菜單'!I26</f>
        <v>酸菜豬血湯(醃)</v>
      </c>
      <c r="T21" s="102" t="s">
        <v>17</v>
      </c>
      <c r="U21" s="102"/>
      <c r="V21" s="224"/>
      <c r="W21" s="103" t="s">
        <v>7</v>
      </c>
      <c r="X21" s="104" t="s">
        <v>19</v>
      </c>
      <c r="Y21" s="105">
        <f>AB22</f>
        <v>5.3</v>
      </c>
      <c r="Z21" s="85"/>
      <c r="AA21" s="85"/>
      <c r="AB21" s="193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5" customFormat="1" ht="27.75" customHeight="1">
      <c r="B22" s="131" t="s">
        <v>8</v>
      </c>
      <c r="C22" s="223"/>
      <c r="D22" s="31" t="s">
        <v>247</v>
      </c>
      <c r="E22" s="31"/>
      <c r="F22" s="31">
        <v>85</v>
      </c>
      <c r="G22" s="31" t="s">
        <v>269</v>
      </c>
      <c r="H22" s="31"/>
      <c r="I22" s="31">
        <v>85</v>
      </c>
      <c r="J22" s="31" t="s">
        <v>277</v>
      </c>
      <c r="K22" s="31"/>
      <c r="L22" s="31">
        <v>10</v>
      </c>
      <c r="M22" s="31" t="s">
        <v>274</v>
      </c>
      <c r="N22" s="31"/>
      <c r="O22" s="31">
        <v>40</v>
      </c>
      <c r="P22" s="31" t="s">
        <v>251</v>
      </c>
      <c r="Q22" s="31"/>
      <c r="R22" s="31">
        <v>125</v>
      </c>
      <c r="S22" s="31" t="s">
        <v>318</v>
      </c>
      <c r="T22" s="31" t="s">
        <v>322</v>
      </c>
      <c r="U22" s="31">
        <v>10</v>
      </c>
      <c r="V22" s="225"/>
      <c r="W22" s="108" t="str">
        <f>AE27&amp;" "&amp;"g"</f>
        <v>90 g</v>
      </c>
      <c r="X22" s="109" t="s">
        <v>24</v>
      </c>
      <c r="Y22" s="110">
        <f>AB23</f>
        <v>2.5</v>
      </c>
      <c r="Z22" s="132"/>
      <c r="AA22" s="133" t="s">
        <v>25</v>
      </c>
      <c r="AB22" s="193">
        <v>5.3</v>
      </c>
      <c r="AC22" s="134">
        <f>AB22*2</f>
        <v>10.6</v>
      </c>
      <c r="AD22" s="134"/>
      <c r="AE22" s="134">
        <f>AB22*15</f>
        <v>79.5</v>
      </c>
      <c r="AF22" s="134">
        <f>AC22*4+AE22*4</f>
        <v>360.4</v>
      </c>
    </row>
    <row r="23" spans="2:32" s="135" customFormat="1" ht="27.75" customHeight="1">
      <c r="B23" s="131">
        <v>20</v>
      </c>
      <c r="C23" s="223"/>
      <c r="D23" s="31"/>
      <c r="E23" s="31"/>
      <c r="F23" s="31"/>
      <c r="G23" s="31"/>
      <c r="H23" s="31"/>
      <c r="I23" s="31"/>
      <c r="J23" s="31" t="s">
        <v>319</v>
      </c>
      <c r="K23" s="31" t="s">
        <v>263</v>
      </c>
      <c r="L23" s="31">
        <v>35</v>
      </c>
      <c r="M23" s="31" t="s">
        <v>255</v>
      </c>
      <c r="N23" s="31"/>
      <c r="O23" s="31">
        <v>25</v>
      </c>
      <c r="P23" s="31"/>
      <c r="Q23" s="31"/>
      <c r="R23" s="31"/>
      <c r="S23" s="31" t="s">
        <v>320</v>
      </c>
      <c r="T23" s="31"/>
      <c r="U23" s="31">
        <v>20</v>
      </c>
      <c r="V23" s="225"/>
      <c r="W23" s="113" t="s">
        <v>9</v>
      </c>
      <c r="X23" s="114" t="s">
        <v>26</v>
      </c>
      <c r="Y23" s="110">
        <f>AB24</f>
        <v>2.1</v>
      </c>
      <c r="Z23" s="136"/>
      <c r="AA23" s="137" t="s">
        <v>27</v>
      </c>
      <c r="AB23" s="193">
        <v>2.5</v>
      </c>
      <c r="AC23" s="138">
        <f>AB23*7</f>
        <v>17.5</v>
      </c>
      <c r="AD23" s="134">
        <f>AB23*5</f>
        <v>12.5</v>
      </c>
      <c r="AE23" s="134" t="s">
        <v>28</v>
      </c>
      <c r="AF23" s="139">
        <f>AC23*4+AD23*9</f>
        <v>182.5</v>
      </c>
    </row>
    <row r="24" spans="2:32" s="135" customFormat="1" ht="27.75" customHeight="1">
      <c r="B24" s="131" t="s">
        <v>10</v>
      </c>
      <c r="C24" s="223"/>
      <c r="D24" s="31"/>
      <c r="E24" s="118"/>
      <c r="F24" s="31"/>
      <c r="G24" s="31"/>
      <c r="H24" s="118"/>
      <c r="I24" s="31"/>
      <c r="J24" s="31"/>
      <c r="K24" s="118"/>
      <c r="L24" s="31"/>
      <c r="M24" s="31"/>
      <c r="N24" s="118"/>
      <c r="O24" s="31"/>
      <c r="P24" s="31"/>
      <c r="Q24" s="118"/>
      <c r="R24" s="31"/>
      <c r="S24" s="32"/>
      <c r="T24" s="118"/>
      <c r="U24" s="31"/>
      <c r="V24" s="225"/>
      <c r="W24" s="108" t="str">
        <f>AD27&amp;" "&amp;"g"</f>
        <v>25 g</v>
      </c>
      <c r="X24" s="114" t="s">
        <v>29</v>
      </c>
      <c r="Y24" s="110">
        <f>AB25</f>
        <v>2.5</v>
      </c>
      <c r="Z24" s="132"/>
      <c r="AA24" s="140" t="s">
        <v>30</v>
      </c>
      <c r="AB24" s="193">
        <v>2.1</v>
      </c>
      <c r="AC24" s="134">
        <f>AB24*1</f>
        <v>2.1</v>
      </c>
      <c r="AD24" s="134" t="s">
        <v>28</v>
      </c>
      <c r="AE24" s="134">
        <f>AB24*5</f>
        <v>10.5</v>
      </c>
      <c r="AF24" s="134">
        <f>AC24*4+AE24*4</f>
        <v>50.4</v>
      </c>
    </row>
    <row r="25" spans="2:32" s="135" customFormat="1" ht="27.75" customHeight="1">
      <c r="B25" s="232" t="s">
        <v>290</v>
      </c>
      <c r="C25" s="223"/>
      <c r="D25" s="31"/>
      <c r="E25" s="118"/>
      <c r="F25" s="31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25"/>
      <c r="W25" s="113" t="s">
        <v>11</v>
      </c>
      <c r="X25" s="114" t="s">
        <v>32</v>
      </c>
      <c r="Y25" s="110">
        <f>AB26</f>
        <v>0</v>
      </c>
      <c r="Z25" s="136"/>
      <c r="AA25" s="140" t="s">
        <v>33</v>
      </c>
      <c r="AB25" s="180">
        <v>2.5</v>
      </c>
      <c r="AC25" s="134"/>
      <c r="AD25" s="134">
        <f>AB25*5</f>
        <v>12.5</v>
      </c>
      <c r="AE25" s="134" t="s">
        <v>28</v>
      </c>
      <c r="AF25" s="134">
        <f>AD25*9</f>
        <v>112.5</v>
      </c>
    </row>
    <row r="26" spans="2:32" s="135" customFormat="1" ht="27.75" customHeight="1">
      <c r="B26" s="232"/>
      <c r="C26" s="223"/>
      <c r="D26" s="118"/>
      <c r="E26" s="118"/>
      <c r="F26" s="31"/>
      <c r="G26" s="141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25"/>
      <c r="W26" s="108" t="str">
        <f>AC27&amp;" "&amp;"g"</f>
        <v>30.2 g</v>
      </c>
      <c r="X26" s="166" t="s">
        <v>42</v>
      </c>
      <c r="Y26" s="110">
        <v>0</v>
      </c>
      <c r="Z26" s="132"/>
      <c r="AA26" s="140" t="s">
        <v>34</v>
      </c>
      <c r="AB26" s="193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40" t="s">
        <v>288</v>
      </c>
      <c r="C27" s="142"/>
      <c r="D27" s="31"/>
      <c r="E27" s="118"/>
      <c r="F27" s="31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25"/>
      <c r="W27" s="113" t="s">
        <v>12</v>
      </c>
      <c r="X27" s="122"/>
      <c r="Y27" s="110"/>
      <c r="Z27" s="136"/>
      <c r="AA27" s="140"/>
      <c r="AB27" s="193"/>
      <c r="AC27" s="140">
        <f>SUM(AC22:AC26)</f>
        <v>30.200000000000003</v>
      </c>
      <c r="AD27" s="140">
        <f>SUM(AD22:AD26)</f>
        <v>25</v>
      </c>
      <c r="AE27" s="140">
        <f>SUM(AE22:AE26)</f>
        <v>90</v>
      </c>
      <c r="AF27" s="140">
        <f>AC27*4+AD27*9+AE27*4</f>
        <v>705.8</v>
      </c>
    </row>
    <row r="28" spans="2:32" s="135" customFormat="1" ht="27.75" customHeight="1" thickBot="1">
      <c r="B28" s="191"/>
      <c r="C28" s="143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26"/>
      <c r="W28" s="108" t="str">
        <f>AF27&amp;"K"</f>
        <v>705.8K</v>
      </c>
      <c r="X28" s="128"/>
      <c r="Y28" s="110"/>
      <c r="Z28" s="132"/>
      <c r="AA28" s="136"/>
      <c r="AB28" s="144"/>
      <c r="AC28" s="145">
        <f>AC27*4/AF27</f>
        <v>0.17115330121847552</v>
      </c>
      <c r="AD28" s="145">
        <f>AD27*9/AF27</f>
        <v>0.3187871918390479</v>
      </c>
      <c r="AE28" s="145">
        <f>AE27*4/AF27</f>
        <v>0.5100595069424767</v>
      </c>
      <c r="AF28" s="136"/>
    </row>
    <row r="29" spans="2:32" s="106" customFormat="1" ht="27.75" customHeight="1">
      <c r="B29" s="101"/>
      <c r="C29" s="223"/>
      <c r="D29" s="102">
        <f>'00月菜單'!M21</f>
        <v>0</v>
      </c>
      <c r="E29" s="102" t="s">
        <v>15</v>
      </c>
      <c r="F29" s="102"/>
      <c r="G29" s="102">
        <f>'00月菜單'!M22</f>
        <v>0</v>
      </c>
      <c r="H29" s="102" t="s">
        <v>207</v>
      </c>
      <c r="I29" s="102"/>
      <c r="J29" s="102">
        <f>'00月菜單'!M23</f>
        <v>0</v>
      </c>
      <c r="K29" s="102" t="s">
        <v>205</v>
      </c>
      <c r="L29" s="102"/>
      <c r="M29" s="102">
        <f>'00月菜單'!M24</f>
        <v>0</v>
      </c>
      <c r="N29" s="102" t="s">
        <v>205</v>
      </c>
      <c r="O29" s="102"/>
      <c r="P29" s="102">
        <f>'00月菜單'!M25</f>
        <v>0</v>
      </c>
      <c r="Q29" s="102" t="s">
        <v>57</v>
      </c>
      <c r="R29" s="102"/>
      <c r="S29" s="102">
        <f>'00月菜單'!M26</f>
        <v>0</v>
      </c>
      <c r="T29" s="102" t="s">
        <v>17</v>
      </c>
      <c r="U29" s="102"/>
      <c r="V29" s="224"/>
      <c r="W29" s="103" t="s">
        <v>7</v>
      </c>
      <c r="X29" s="104" t="s">
        <v>19</v>
      </c>
      <c r="Y29" s="105">
        <f>AB30</f>
        <v>0</v>
      </c>
      <c r="Z29" s="85"/>
      <c r="AA29" s="85"/>
      <c r="AB29" s="193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23"/>
      <c r="D30" s="31"/>
      <c r="E30" s="31"/>
      <c r="F30" s="31"/>
      <c r="G30" s="31"/>
      <c r="H30" s="31"/>
      <c r="I30" s="31"/>
      <c r="J30" s="32"/>
      <c r="K30" s="32"/>
      <c r="L30" s="32"/>
      <c r="M30" s="31"/>
      <c r="N30" s="31"/>
      <c r="O30" s="31"/>
      <c r="P30" s="31"/>
      <c r="Q30" s="31"/>
      <c r="R30" s="31"/>
      <c r="S30" s="32"/>
      <c r="T30" s="31"/>
      <c r="U30" s="31"/>
      <c r="V30" s="225"/>
      <c r="W30" s="108" t="str">
        <f>AE35&amp;" "&amp;"g"</f>
        <v>0 g</v>
      </c>
      <c r="X30" s="109" t="s">
        <v>24</v>
      </c>
      <c r="Y30" s="110">
        <f>AB31</f>
        <v>0</v>
      </c>
      <c r="Z30" s="84"/>
      <c r="AA30" s="111" t="s">
        <v>25</v>
      </c>
      <c r="AB30" s="193"/>
      <c r="AC30" s="86">
        <f>AB30*2</f>
        <v>0</v>
      </c>
      <c r="AD30" s="86"/>
      <c r="AE30" s="86">
        <f>AB30*15</f>
        <v>0</v>
      </c>
      <c r="AF30" s="86">
        <f>AC30*4+AE30*4</f>
        <v>0</v>
      </c>
    </row>
    <row r="31" spans="2:32" ht="27.75" customHeight="1">
      <c r="B31" s="107"/>
      <c r="C31" s="223"/>
      <c r="D31" s="31"/>
      <c r="E31" s="31"/>
      <c r="F31" s="31"/>
      <c r="G31" s="31"/>
      <c r="H31" s="31"/>
      <c r="I31" s="31"/>
      <c r="J31" s="32"/>
      <c r="K31" s="32"/>
      <c r="L31" s="32"/>
      <c r="M31" s="31"/>
      <c r="N31" s="31"/>
      <c r="O31" s="31"/>
      <c r="P31" s="31"/>
      <c r="Q31" s="31"/>
      <c r="R31" s="31"/>
      <c r="S31" s="32"/>
      <c r="T31" s="31"/>
      <c r="U31" s="31"/>
      <c r="V31" s="225"/>
      <c r="W31" s="113" t="s">
        <v>9</v>
      </c>
      <c r="X31" s="114" t="s">
        <v>26</v>
      </c>
      <c r="Y31" s="110">
        <f>AB32</f>
        <v>0</v>
      </c>
      <c r="Z31" s="85"/>
      <c r="AA31" s="115" t="s">
        <v>27</v>
      </c>
      <c r="AB31" s="193"/>
      <c r="AC31" s="116">
        <f>AB31*7</f>
        <v>0</v>
      </c>
      <c r="AD31" s="86">
        <f>AB31*5</f>
        <v>0</v>
      </c>
      <c r="AE31" s="86" t="s">
        <v>28</v>
      </c>
      <c r="AF31" s="117">
        <f>AC31*4+AD31*9</f>
        <v>0</v>
      </c>
    </row>
    <row r="32" spans="2:32" ht="27.75" customHeight="1">
      <c r="B32" s="107" t="s">
        <v>10</v>
      </c>
      <c r="C32" s="223"/>
      <c r="D32" s="118"/>
      <c r="E32" s="118"/>
      <c r="F32" s="31"/>
      <c r="G32" s="31"/>
      <c r="H32" s="118"/>
      <c r="I32" s="31"/>
      <c r="J32" s="32"/>
      <c r="K32" s="32"/>
      <c r="L32" s="32"/>
      <c r="M32" s="31"/>
      <c r="N32" s="118"/>
      <c r="O32" s="31"/>
      <c r="P32" s="31"/>
      <c r="Q32" s="118"/>
      <c r="R32" s="31"/>
      <c r="S32" s="31"/>
      <c r="T32" s="32"/>
      <c r="U32" s="31"/>
      <c r="V32" s="225"/>
      <c r="W32" s="108" t="str">
        <f>AD35&amp;" "&amp;"g"</f>
        <v>0 g</v>
      </c>
      <c r="X32" s="114" t="s">
        <v>29</v>
      </c>
      <c r="Y32" s="110">
        <f>AB33</f>
        <v>0</v>
      </c>
      <c r="Z32" s="84"/>
      <c r="AA32" s="85" t="s">
        <v>30</v>
      </c>
      <c r="AB32" s="193"/>
      <c r="AC32" s="86">
        <f>AB32*1</f>
        <v>0</v>
      </c>
      <c r="AD32" s="86" t="s">
        <v>28</v>
      </c>
      <c r="AE32" s="86">
        <f>AB32*5</f>
        <v>0</v>
      </c>
      <c r="AF32" s="86">
        <f>AC32*4+AE32*4</f>
        <v>0</v>
      </c>
    </row>
    <row r="33" spans="2:32" ht="27.75" customHeight="1">
      <c r="B33" s="230" t="s">
        <v>291</v>
      </c>
      <c r="C33" s="223"/>
      <c r="D33" s="118"/>
      <c r="E33" s="118"/>
      <c r="F33" s="31"/>
      <c r="G33" s="31"/>
      <c r="H33" s="118"/>
      <c r="I33" s="31"/>
      <c r="J33" s="32"/>
      <c r="K33" s="32"/>
      <c r="L33" s="32"/>
      <c r="M33" s="31"/>
      <c r="N33" s="118"/>
      <c r="O33" s="31"/>
      <c r="P33" s="31"/>
      <c r="Q33" s="118"/>
      <c r="R33" s="31"/>
      <c r="S33" s="32"/>
      <c r="T33" s="118"/>
      <c r="U33" s="31"/>
      <c r="V33" s="225"/>
      <c r="W33" s="113" t="s">
        <v>11</v>
      </c>
      <c r="X33" s="114" t="s">
        <v>32</v>
      </c>
      <c r="Y33" s="110">
        <f>AB34</f>
        <v>0</v>
      </c>
      <c r="Z33" s="85"/>
      <c r="AA33" s="85" t="s">
        <v>33</v>
      </c>
      <c r="AB33" s="180"/>
      <c r="AC33" s="86"/>
      <c r="AD33" s="86">
        <f>AB33*5</f>
        <v>0</v>
      </c>
      <c r="AE33" s="86" t="s">
        <v>28</v>
      </c>
      <c r="AF33" s="86">
        <f>AD33*9</f>
        <v>0</v>
      </c>
    </row>
    <row r="34" spans="2:31" ht="27.75" customHeight="1">
      <c r="B34" s="230"/>
      <c r="C34" s="223"/>
      <c r="D34" s="118"/>
      <c r="E34" s="118"/>
      <c r="F34" s="31"/>
      <c r="G34" s="31"/>
      <c r="H34" s="118"/>
      <c r="I34" s="31"/>
      <c r="J34" s="32"/>
      <c r="K34" s="118"/>
      <c r="L34" s="32"/>
      <c r="M34" s="31"/>
      <c r="N34" s="118"/>
      <c r="O34" s="31"/>
      <c r="P34" s="31"/>
      <c r="Q34" s="118"/>
      <c r="R34" s="31"/>
      <c r="S34" s="32"/>
      <c r="T34" s="118"/>
      <c r="U34" s="31"/>
      <c r="V34" s="225"/>
      <c r="W34" s="108" t="str">
        <f>AC35&amp;" "&amp;"g"</f>
        <v>0 g</v>
      </c>
      <c r="X34" s="166" t="s">
        <v>42</v>
      </c>
      <c r="Y34" s="110">
        <v>0</v>
      </c>
      <c r="Z34" s="84"/>
      <c r="AA34" s="85" t="s">
        <v>34</v>
      </c>
      <c r="AB34" s="193"/>
      <c r="AE34" s="85">
        <f>AB34*15</f>
        <v>0</v>
      </c>
    </row>
    <row r="35" spans="2:32" ht="27.75" customHeight="1">
      <c r="B35" s="40" t="s">
        <v>288</v>
      </c>
      <c r="C35" s="121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118"/>
      <c r="U35" s="31"/>
      <c r="V35" s="225"/>
      <c r="W35" s="113" t="s">
        <v>12</v>
      </c>
      <c r="X35" s="122"/>
      <c r="Y35" s="110"/>
      <c r="Z35" s="85"/>
      <c r="AB35" s="193"/>
      <c r="AC35" s="85">
        <f>SUM(AC30:AC34)</f>
        <v>0</v>
      </c>
      <c r="AD35" s="85">
        <f>SUM(AD30:AD34)</f>
        <v>0</v>
      </c>
      <c r="AE35" s="85">
        <f>SUM(AE30:AE34)</f>
        <v>0</v>
      </c>
      <c r="AF35" s="85">
        <f>AC35*4+AD35*9+AE35*4</f>
        <v>0</v>
      </c>
    </row>
    <row r="36" spans="2:31" ht="27.75" customHeight="1">
      <c r="B36" s="190"/>
      <c r="C36" s="123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26"/>
      <c r="W36" s="108" t="str">
        <f>AF35&amp;"K"</f>
        <v>0K</v>
      </c>
      <c r="X36" s="119"/>
      <c r="Y36" s="110"/>
      <c r="Z36" s="84"/>
      <c r="AB36" s="193"/>
      <c r="AC36" s="124" t="e">
        <f>AC35*4/AF35</f>
        <v>#DIV/0!</v>
      </c>
      <c r="AD36" s="124" t="e">
        <f>AD35*9/AF35</f>
        <v>#DIV/0!</v>
      </c>
      <c r="AE36" s="124" t="e">
        <f>AE35*4/AF35</f>
        <v>#DIV/0!</v>
      </c>
    </row>
    <row r="37" spans="2:32" s="106" customFormat="1" ht="27.75" customHeight="1">
      <c r="B37" s="195">
        <v>2</v>
      </c>
      <c r="C37" s="223"/>
      <c r="D37" s="102" t="str">
        <f>'00月菜單'!Q21</f>
        <v>香Q白飯</v>
      </c>
      <c r="E37" s="102" t="s">
        <v>15</v>
      </c>
      <c r="F37" s="102"/>
      <c r="G37" s="102" t="str">
        <f>'00月菜單'!Q22</f>
        <v>照燒雞排</v>
      </c>
      <c r="H37" s="102" t="s">
        <v>207</v>
      </c>
      <c r="I37" s="102"/>
      <c r="J37" s="102" t="str">
        <f>'00月菜單'!Q23</f>
        <v>咖哩洋芋</v>
      </c>
      <c r="K37" s="102" t="s">
        <v>205</v>
      </c>
      <c r="L37" s="102"/>
      <c r="M37" s="102" t="str">
        <f>'00月菜單'!Q24</f>
        <v>豆輪肉燥(加)</v>
      </c>
      <c r="N37" s="102" t="s">
        <v>355</v>
      </c>
      <c r="O37" s="102"/>
      <c r="P37" s="102" t="str">
        <f>'00月菜單'!Q25</f>
        <v>蚵白菜</v>
      </c>
      <c r="Q37" s="102" t="s">
        <v>208</v>
      </c>
      <c r="R37" s="102"/>
      <c r="S37" s="102" t="str">
        <f>'00月菜單'!Q26</f>
        <v>冬瓜湯</v>
      </c>
      <c r="T37" s="102" t="s">
        <v>17</v>
      </c>
      <c r="U37" s="102"/>
      <c r="V37" s="224"/>
      <c r="W37" s="103" t="s">
        <v>7</v>
      </c>
      <c r="X37" s="104" t="s">
        <v>19</v>
      </c>
      <c r="Y37" s="148">
        <f>AB38</f>
        <v>5.5</v>
      </c>
      <c r="Z37" s="85"/>
      <c r="AA37" s="85"/>
      <c r="AB37" s="193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96" t="s">
        <v>8</v>
      </c>
      <c r="C38" s="223"/>
      <c r="D38" s="32" t="s">
        <v>350</v>
      </c>
      <c r="E38" s="32"/>
      <c r="F38" s="31">
        <v>100</v>
      </c>
      <c r="G38" s="31" t="s">
        <v>269</v>
      </c>
      <c r="H38" s="32"/>
      <c r="I38" s="31">
        <v>60</v>
      </c>
      <c r="J38" s="32" t="s">
        <v>351</v>
      </c>
      <c r="K38" s="31"/>
      <c r="L38" s="32">
        <v>45</v>
      </c>
      <c r="M38" s="31" t="s">
        <v>353</v>
      </c>
      <c r="N38" s="32" t="s">
        <v>358</v>
      </c>
      <c r="O38" s="31">
        <v>25</v>
      </c>
      <c r="P38" s="31" t="s">
        <v>356</v>
      </c>
      <c r="Q38" s="32"/>
      <c r="R38" s="31">
        <v>130</v>
      </c>
      <c r="S38" s="32" t="s">
        <v>357</v>
      </c>
      <c r="T38" s="32"/>
      <c r="U38" s="32">
        <v>35</v>
      </c>
      <c r="V38" s="225"/>
      <c r="W38" s="108" t="str">
        <f>AE43&amp;" "&amp;"g"</f>
        <v>92.5 g</v>
      </c>
      <c r="X38" s="109" t="s">
        <v>24</v>
      </c>
      <c r="Y38" s="147">
        <f>AB39</f>
        <v>2.8</v>
      </c>
      <c r="Z38" s="84"/>
      <c r="AA38" s="111" t="s">
        <v>25</v>
      </c>
      <c r="AB38" s="193">
        <v>5.5</v>
      </c>
      <c r="AC38" s="86">
        <f>AB38*2</f>
        <v>11</v>
      </c>
      <c r="AD38" s="86"/>
      <c r="AE38" s="86">
        <f>AB38*15</f>
        <v>82.5</v>
      </c>
      <c r="AF38" s="86">
        <f>AC38*4+AE38*4</f>
        <v>374</v>
      </c>
    </row>
    <row r="39" spans="2:32" ht="27.75" customHeight="1">
      <c r="B39" s="196">
        <v>20</v>
      </c>
      <c r="C39" s="223"/>
      <c r="D39" s="31"/>
      <c r="E39" s="31"/>
      <c r="F39" s="31"/>
      <c r="G39" s="31"/>
      <c r="H39" s="32"/>
      <c r="I39" s="31"/>
      <c r="J39" s="32" t="s">
        <v>352</v>
      </c>
      <c r="K39" s="31"/>
      <c r="L39" s="32">
        <v>35</v>
      </c>
      <c r="M39" s="31" t="s">
        <v>354</v>
      </c>
      <c r="N39" s="32"/>
      <c r="O39" s="31">
        <v>15</v>
      </c>
      <c r="P39" s="31"/>
      <c r="Q39" s="32"/>
      <c r="R39" s="31"/>
      <c r="S39" s="32"/>
      <c r="T39" s="32"/>
      <c r="U39" s="32"/>
      <c r="V39" s="225"/>
      <c r="W39" s="113" t="s">
        <v>9</v>
      </c>
      <c r="X39" s="114" t="s">
        <v>26</v>
      </c>
      <c r="Y39" s="147">
        <f>AB40</f>
        <v>2</v>
      </c>
      <c r="Z39" s="85"/>
      <c r="AA39" s="115" t="s">
        <v>27</v>
      </c>
      <c r="AB39" s="193">
        <v>2.8</v>
      </c>
      <c r="AC39" s="116">
        <f>AB39*7</f>
        <v>19.599999999999998</v>
      </c>
      <c r="AD39" s="86">
        <f>AB39*5</f>
        <v>14</v>
      </c>
      <c r="AE39" s="86" t="s">
        <v>28</v>
      </c>
      <c r="AF39" s="117">
        <f>AC39*4+AD39*9</f>
        <v>204.39999999999998</v>
      </c>
    </row>
    <row r="40" spans="2:32" ht="27.75" customHeight="1">
      <c r="B40" s="196" t="s">
        <v>10</v>
      </c>
      <c r="C40" s="223"/>
      <c r="D40" s="32"/>
      <c r="E40" s="32"/>
      <c r="F40" s="31"/>
      <c r="G40" s="31"/>
      <c r="H40" s="32"/>
      <c r="I40" s="31"/>
      <c r="J40" s="32"/>
      <c r="K40" s="118"/>
      <c r="L40" s="32"/>
      <c r="M40" s="31"/>
      <c r="N40" s="32"/>
      <c r="O40" s="31"/>
      <c r="P40" s="31"/>
      <c r="Q40" s="32"/>
      <c r="R40" s="31"/>
      <c r="S40" s="32"/>
      <c r="T40" s="32"/>
      <c r="U40" s="32"/>
      <c r="V40" s="225"/>
      <c r="W40" s="108" t="str">
        <f>AD43&amp;" "&amp;"g"</f>
        <v>26.5 g</v>
      </c>
      <c r="X40" s="114" t="s">
        <v>29</v>
      </c>
      <c r="Y40" s="147">
        <f>AB41</f>
        <v>2.5</v>
      </c>
      <c r="Z40" s="84"/>
      <c r="AA40" s="85" t="s">
        <v>30</v>
      </c>
      <c r="AB40" s="193">
        <v>2</v>
      </c>
      <c r="AC40" s="86">
        <f>AB40*1</f>
        <v>2</v>
      </c>
      <c r="AD40" s="86" t="s">
        <v>28</v>
      </c>
      <c r="AE40" s="86">
        <f>AB40*5</f>
        <v>10</v>
      </c>
      <c r="AF40" s="86">
        <f>AC40*4+AE40*4</f>
        <v>48</v>
      </c>
    </row>
    <row r="41" spans="2:32" ht="27.75" customHeight="1">
      <c r="B41" s="233" t="s">
        <v>338</v>
      </c>
      <c r="C41" s="223"/>
      <c r="D41" s="32"/>
      <c r="E41" s="32"/>
      <c r="F41" s="31"/>
      <c r="G41" s="31"/>
      <c r="H41" s="32"/>
      <c r="I41" s="31"/>
      <c r="J41" s="32"/>
      <c r="K41" s="118"/>
      <c r="L41" s="32"/>
      <c r="M41" s="31"/>
      <c r="N41" s="32"/>
      <c r="O41" s="31"/>
      <c r="P41" s="31"/>
      <c r="Q41" s="32"/>
      <c r="R41" s="31"/>
      <c r="S41" s="32"/>
      <c r="T41" s="32"/>
      <c r="U41" s="32"/>
      <c r="V41" s="225"/>
      <c r="W41" s="113" t="s">
        <v>11</v>
      </c>
      <c r="X41" s="114" t="s">
        <v>32</v>
      </c>
      <c r="Y41" s="147">
        <f>AB42</f>
        <v>0</v>
      </c>
      <c r="Z41" s="85"/>
      <c r="AA41" s="85" t="s">
        <v>33</v>
      </c>
      <c r="AB41" s="180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33"/>
      <c r="C42" s="223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25"/>
      <c r="W42" s="108" t="str">
        <f>AC43&amp;" "&amp;"g"</f>
        <v>32.6 g</v>
      </c>
      <c r="X42" s="166" t="s">
        <v>42</v>
      </c>
      <c r="Y42" s="147"/>
      <c r="Z42" s="84"/>
      <c r="AA42" s="85" t="s">
        <v>34</v>
      </c>
      <c r="AB42" s="193"/>
      <c r="AE42" s="85">
        <f>AB42*15</f>
        <v>0</v>
      </c>
    </row>
    <row r="43" spans="2:32" ht="27.75" customHeight="1">
      <c r="B43" s="197" t="s">
        <v>288</v>
      </c>
      <c r="C43" s="121"/>
      <c r="D43" s="118"/>
      <c r="E43" s="118"/>
      <c r="F43" s="31"/>
      <c r="G43" s="31"/>
      <c r="H43" s="118"/>
      <c r="I43" s="31"/>
      <c r="J43" s="32"/>
      <c r="K43" s="118"/>
      <c r="L43" s="32"/>
      <c r="M43" s="31"/>
      <c r="N43" s="118"/>
      <c r="O43" s="31"/>
      <c r="P43" s="31"/>
      <c r="Q43" s="118"/>
      <c r="R43" s="31"/>
      <c r="S43" s="32"/>
      <c r="T43" s="118"/>
      <c r="U43" s="32"/>
      <c r="V43" s="225"/>
      <c r="W43" s="113" t="s">
        <v>12</v>
      </c>
      <c r="X43" s="122"/>
      <c r="Y43" s="147"/>
      <c r="Z43" s="85"/>
      <c r="AC43" s="85">
        <f>SUM(AC38:AC42)</f>
        <v>32.599999999999994</v>
      </c>
      <c r="AD43" s="85">
        <f>SUM(AD38:AD42)</f>
        <v>26.5</v>
      </c>
      <c r="AE43" s="85">
        <f>SUM(AE38:AE42)</f>
        <v>92.5</v>
      </c>
      <c r="AF43" s="85">
        <f>AC43*4+AD43*9+AE43*4</f>
        <v>738.9</v>
      </c>
    </row>
    <row r="44" spans="2:31" ht="27.75" customHeight="1" thickBot="1">
      <c r="B44" s="198"/>
      <c r="C44" s="123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26"/>
      <c r="W44" s="152" t="str">
        <f>AF43&amp;"K"</f>
        <v>738.9K</v>
      </c>
      <c r="X44" s="153"/>
      <c r="Y44" s="154"/>
      <c r="Z44" s="84"/>
      <c r="AC44" s="124">
        <f>AC43*4/AF43</f>
        <v>0.17647854919474892</v>
      </c>
      <c r="AD44" s="124">
        <f>AD43*9/AF43</f>
        <v>0.32277710109622415</v>
      </c>
      <c r="AE44" s="124">
        <f>AE43*4/AF43</f>
        <v>0.5007443497090269</v>
      </c>
    </row>
    <row r="45" spans="2:32" s="158" customFormat="1" ht="21.75" customHeight="1">
      <c r="B45" s="155"/>
      <c r="C45" s="85"/>
      <c r="D45" s="112"/>
      <c r="E45" s="156"/>
      <c r="F45" s="112"/>
      <c r="G45" s="112"/>
      <c r="H45" s="156"/>
      <c r="I45" s="112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157"/>
      <c r="AA45" s="140"/>
      <c r="AB45" s="134"/>
      <c r="AC45" s="140"/>
      <c r="AD45" s="140"/>
      <c r="AE45" s="140"/>
      <c r="AF45" s="140"/>
    </row>
    <row r="46" spans="2:25" ht="20.25">
      <c r="B46" s="134"/>
      <c r="C46" s="158"/>
      <c r="D46" s="221"/>
      <c r="E46" s="221"/>
      <c r="F46" s="222"/>
      <c r="G46" s="222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Y46" s="163"/>
    </row>
    <row r="47" ht="20.25">
      <c r="Y47" s="163"/>
    </row>
    <row r="48" ht="20.25">
      <c r="Y48" s="163"/>
    </row>
    <row r="49" ht="20.25">
      <c r="Y49" s="163"/>
    </row>
    <row r="50" ht="20.25">
      <c r="Y50" s="163"/>
    </row>
    <row r="51" ht="20.25">
      <c r="Y51" s="163"/>
    </row>
    <row r="52" ht="20.25">
      <c r="Y52" s="163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M40" sqref="M40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5.25390625" style="69" customWidth="1"/>
    <col min="23" max="23" width="11.75390625" style="67" customWidth="1"/>
    <col min="24" max="24" width="11.25390625" style="162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27" t="s">
        <v>425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1"/>
      <c r="AB1" s="3"/>
    </row>
    <row r="2" spans="2:28" s="2" customFormat="1" ht="16.5" customHeight="1">
      <c r="B2" s="234"/>
      <c r="C2" s="235"/>
      <c r="D2" s="235"/>
      <c r="E2" s="235"/>
      <c r="F2" s="235"/>
      <c r="G2" s="23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67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174" t="s">
        <v>46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2</v>
      </c>
      <c r="C5" s="236"/>
      <c r="D5" s="24" t="str">
        <f>'00月菜單'!A30</f>
        <v>香Q白飯</v>
      </c>
      <c r="E5" s="24" t="s">
        <v>15</v>
      </c>
      <c r="F5" s="25" t="s">
        <v>16</v>
      </c>
      <c r="G5" s="24" t="str">
        <f>'00月菜單'!A31</f>
        <v>紅燒豆腐</v>
      </c>
      <c r="H5" s="24" t="s">
        <v>205</v>
      </c>
      <c r="I5" s="25" t="s">
        <v>16</v>
      </c>
      <c r="J5" s="24" t="str">
        <f>'00月菜單'!A32</f>
        <v>奶香白菜</v>
      </c>
      <c r="K5" s="24" t="s">
        <v>362</v>
      </c>
      <c r="L5" s="25" t="s">
        <v>16</v>
      </c>
      <c r="M5" s="24" t="str">
        <f>'00月菜單'!A33</f>
        <v>五香滷蛋</v>
      </c>
      <c r="N5" s="24" t="s">
        <v>363</v>
      </c>
      <c r="O5" s="25" t="s">
        <v>16</v>
      </c>
      <c r="P5" s="24" t="str">
        <f>'00月菜單'!A34</f>
        <v>油菜</v>
      </c>
      <c r="Q5" s="24" t="s">
        <v>208</v>
      </c>
      <c r="R5" s="25" t="s">
        <v>16</v>
      </c>
      <c r="S5" s="24" t="str">
        <f>'00月菜單'!A35</f>
        <v>大黃瓜湯</v>
      </c>
      <c r="T5" s="24" t="s">
        <v>17</v>
      </c>
      <c r="U5" s="25" t="s">
        <v>16</v>
      </c>
      <c r="V5" s="237"/>
      <c r="W5" s="103" t="s">
        <v>7</v>
      </c>
      <c r="X5" s="104" t="s">
        <v>19</v>
      </c>
      <c r="Y5" s="26">
        <f>AB6</f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236"/>
      <c r="D6" s="29" t="s">
        <v>55</v>
      </c>
      <c r="E6" s="29"/>
      <c r="F6" s="29">
        <v>110</v>
      </c>
      <c r="G6" s="31" t="s">
        <v>359</v>
      </c>
      <c r="H6" s="29"/>
      <c r="I6" s="31">
        <v>120</v>
      </c>
      <c r="J6" s="30" t="s">
        <v>360</v>
      </c>
      <c r="K6" s="30"/>
      <c r="L6" s="30">
        <v>10</v>
      </c>
      <c r="M6" s="32" t="s">
        <v>364</v>
      </c>
      <c r="N6" s="30"/>
      <c r="O6" s="31">
        <v>55</v>
      </c>
      <c r="P6" s="30" t="s">
        <v>365</v>
      </c>
      <c r="Q6" s="30"/>
      <c r="R6" s="30">
        <v>130</v>
      </c>
      <c r="S6" s="29" t="s">
        <v>366</v>
      </c>
      <c r="T6" s="30"/>
      <c r="U6" s="30">
        <v>30</v>
      </c>
      <c r="V6" s="238"/>
      <c r="W6" s="108" t="str">
        <f>AE11&amp;" "&amp;"g"</f>
        <v>93.5 g</v>
      </c>
      <c r="X6" s="109" t="s">
        <v>24</v>
      </c>
      <c r="Y6" s="33">
        <f>AB7</f>
        <v>2.5</v>
      </c>
      <c r="Z6" s="12"/>
      <c r="AA6" s="21" t="s">
        <v>25</v>
      </c>
      <c r="AB6" s="3">
        <v>5.5</v>
      </c>
      <c r="AC6" s="3">
        <f>AB6*2</f>
        <v>11</v>
      </c>
      <c r="AD6" s="3"/>
      <c r="AE6" s="3">
        <f>AB6*15</f>
        <v>82.5</v>
      </c>
      <c r="AF6" s="3">
        <f>AC6*4+AE6*4</f>
        <v>374</v>
      </c>
    </row>
    <row r="7" spans="2:32" ht="27.75" customHeight="1">
      <c r="B7" s="28">
        <v>15</v>
      </c>
      <c r="C7" s="236"/>
      <c r="D7" s="29"/>
      <c r="E7" s="29"/>
      <c r="F7" s="29"/>
      <c r="G7" s="31"/>
      <c r="H7" s="29"/>
      <c r="I7" s="31"/>
      <c r="J7" s="30" t="s">
        <v>361</v>
      </c>
      <c r="K7" s="30"/>
      <c r="L7" s="30">
        <v>40</v>
      </c>
      <c r="M7" s="32"/>
      <c r="N7" s="30"/>
      <c r="O7" s="31"/>
      <c r="P7" s="30"/>
      <c r="Q7" s="30"/>
      <c r="R7" s="30"/>
      <c r="S7" s="29"/>
      <c r="T7" s="30"/>
      <c r="U7" s="30"/>
      <c r="V7" s="238"/>
      <c r="W7" s="113" t="s">
        <v>9</v>
      </c>
      <c r="X7" s="114" t="s">
        <v>26</v>
      </c>
      <c r="Y7" s="33">
        <f>AB8</f>
        <v>2.2</v>
      </c>
      <c r="Z7" s="2"/>
      <c r="AA7" s="35" t="s">
        <v>27</v>
      </c>
      <c r="AB7" s="3">
        <v>2.5</v>
      </c>
      <c r="AC7" s="36">
        <f>AB7*7</f>
        <v>17.5</v>
      </c>
      <c r="AD7" s="3">
        <f>AB7*5</f>
        <v>12.5</v>
      </c>
      <c r="AE7" s="3" t="s">
        <v>28</v>
      </c>
      <c r="AF7" s="37">
        <f>AC7*4+AD7*9</f>
        <v>182.5</v>
      </c>
    </row>
    <row r="8" spans="2:32" ht="27.75" customHeight="1">
      <c r="B8" s="28" t="s">
        <v>10</v>
      </c>
      <c r="C8" s="236"/>
      <c r="D8" s="29"/>
      <c r="E8" s="29"/>
      <c r="F8" s="29"/>
      <c r="G8" s="30"/>
      <c r="H8" s="38"/>
      <c r="I8" s="30"/>
      <c r="J8" s="30" t="s">
        <v>352</v>
      </c>
      <c r="K8" s="31"/>
      <c r="L8" s="30">
        <v>20</v>
      </c>
      <c r="M8" s="32"/>
      <c r="N8" s="38"/>
      <c r="O8" s="31"/>
      <c r="P8" s="30"/>
      <c r="Q8" s="38"/>
      <c r="R8" s="30"/>
      <c r="S8" s="29"/>
      <c r="T8" s="38"/>
      <c r="U8" s="30"/>
      <c r="V8" s="238"/>
      <c r="W8" s="108" t="str">
        <f>AD11&amp;" "&amp;"g"</f>
        <v>25 g</v>
      </c>
      <c r="X8" s="114" t="s">
        <v>29</v>
      </c>
      <c r="Y8" s="33">
        <f>AB9</f>
        <v>2.5</v>
      </c>
      <c r="Z8" s="12"/>
      <c r="AA8" s="2" t="s">
        <v>30</v>
      </c>
      <c r="AB8" s="3">
        <v>2.2</v>
      </c>
      <c r="AC8" s="3">
        <f>AB8*1</f>
        <v>2.2</v>
      </c>
      <c r="AD8" s="3" t="s">
        <v>28</v>
      </c>
      <c r="AE8" s="3">
        <f>AB8*5</f>
        <v>11</v>
      </c>
      <c r="AF8" s="3">
        <f>AC8*4+AE8*4</f>
        <v>52.8</v>
      </c>
    </row>
    <row r="9" spans="2:32" ht="27.75" customHeight="1">
      <c r="B9" s="240" t="s">
        <v>36</v>
      </c>
      <c r="C9" s="236"/>
      <c r="D9" s="29"/>
      <c r="E9" s="29"/>
      <c r="F9" s="29"/>
      <c r="G9" s="30"/>
      <c r="H9" s="38"/>
      <c r="I9" s="30"/>
      <c r="J9" s="30"/>
      <c r="K9" s="38"/>
      <c r="L9" s="30"/>
      <c r="M9" s="32"/>
      <c r="N9" s="38"/>
      <c r="O9" s="31"/>
      <c r="P9" s="30"/>
      <c r="Q9" s="38"/>
      <c r="R9" s="30"/>
      <c r="S9" s="29"/>
      <c r="T9" s="38"/>
      <c r="U9" s="30"/>
      <c r="V9" s="238"/>
      <c r="W9" s="113" t="s">
        <v>11</v>
      </c>
      <c r="X9" s="114" t="s">
        <v>32</v>
      </c>
      <c r="Y9" s="33">
        <f>AB10</f>
        <v>0</v>
      </c>
      <c r="Z9" s="2"/>
      <c r="AA9" s="2" t="s">
        <v>33</v>
      </c>
      <c r="AB9" s="180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40"/>
      <c r="C10" s="236"/>
      <c r="D10" s="29"/>
      <c r="E10" s="29"/>
      <c r="F10" s="29"/>
      <c r="G10" s="30"/>
      <c r="H10" s="38"/>
      <c r="I10" s="30"/>
      <c r="J10" s="30"/>
      <c r="K10" s="38"/>
      <c r="L10" s="30"/>
      <c r="M10" s="32"/>
      <c r="N10" s="38"/>
      <c r="O10" s="31"/>
      <c r="P10" s="30"/>
      <c r="Q10" s="38"/>
      <c r="R10" s="30"/>
      <c r="S10" s="29"/>
      <c r="T10" s="38"/>
      <c r="U10" s="30"/>
      <c r="V10" s="238"/>
      <c r="W10" s="108" t="str">
        <f>AC11&amp;" "&amp;"g"</f>
        <v>30.7 g</v>
      </c>
      <c r="X10" s="166" t="s">
        <v>42</v>
      </c>
      <c r="Y10" s="39">
        <v>0.4</v>
      </c>
      <c r="Z10" s="12"/>
      <c r="AA10" s="2" t="s">
        <v>34</v>
      </c>
      <c r="AE10" s="2">
        <f>AB10*15</f>
        <v>0</v>
      </c>
    </row>
    <row r="11" spans="2:32" ht="27.75" customHeight="1">
      <c r="B11" s="40" t="s">
        <v>35</v>
      </c>
      <c r="C11" s="41"/>
      <c r="D11" s="29"/>
      <c r="E11" s="38"/>
      <c r="F11" s="29"/>
      <c r="G11" s="30"/>
      <c r="H11" s="38"/>
      <c r="I11" s="30"/>
      <c r="J11" s="30"/>
      <c r="K11" s="38"/>
      <c r="L11" s="30"/>
      <c r="M11" s="31"/>
      <c r="N11" s="38"/>
      <c r="O11" s="31"/>
      <c r="P11" s="30"/>
      <c r="Q11" s="38"/>
      <c r="R11" s="30"/>
      <c r="S11" s="30"/>
      <c r="T11" s="38"/>
      <c r="U11" s="30"/>
      <c r="V11" s="238"/>
      <c r="W11" s="113" t="s">
        <v>12</v>
      </c>
      <c r="X11" s="122"/>
      <c r="Y11" s="33"/>
      <c r="Z11" s="2"/>
      <c r="AC11" s="2">
        <f>SUM(AC6:AC10)</f>
        <v>30.7</v>
      </c>
      <c r="AD11" s="2">
        <f>SUM(AD6:AD10)</f>
        <v>25</v>
      </c>
      <c r="AE11" s="2">
        <f>SUM(AE6:AE10)</f>
        <v>93.5</v>
      </c>
      <c r="AF11" s="2">
        <f>AC11*4+AD11*9+AE11*4</f>
        <v>721.8</v>
      </c>
    </row>
    <row r="12" spans="2:31" ht="27.75" customHeight="1">
      <c r="B12" s="42"/>
      <c r="C12" s="43"/>
      <c r="D12" s="38"/>
      <c r="E12" s="38"/>
      <c r="F12" s="30"/>
      <c r="G12" s="30"/>
      <c r="H12" s="38"/>
      <c r="I12" s="30"/>
      <c r="J12" s="30"/>
      <c r="K12" s="38"/>
      <c r="L12" s="30"/>
      <c r="M12" s="31"/>
      <c r="N12" s="38"/>
      <c r="O12" s="31"/>
      <c r="P12" s="30"/>
      <c r="Q12" s="38"/>
      <c r="R12" s="30"/>
      <c r="S12" s="30"/>
      <c r="T12" s="38"/>
      <c r="U12" s="30"/>
      <c r="V12" s="239"/>
      <c r="W12" s="127" t="str">
        <f>AF11&amp;"K"</f>
        <v>721.8K</v>
      </c>
      <c r="X12" s="128"/>
      <c r="Y12" s="39"/>
      <c r="Z12" s="12"/>
      <c r="AC12" s="44">
        <f>AC11*4/AF11</f>
        <v>0.17013022998060406</v>
      </c>
      <c r="AD12" s="44">
        <f>AD11*9/AF11</f>
        <v>0.3117206982543641</v>
      </c>
      <c r="AE12" s="44">
        <f>AE11*4/AF11</f>
        <v>0.5181490717650319</v>
      </c>
    </row>
    <row r="13" spans="2:32" s="27" customFormat="1" ht="27.75" customHeight="1">
      <c r="B13" s="23">
        <v>2</v>
      </c>
      <c r="C13" s="236"/>
      <c r="D13" s="24" t="str">
        <f>'00月菜單'!E30</f>
        <v>五穀飯</v>
      </c>
      <c r="E13" s="24" t="s">
        <v>15</v>
      </c>
      <c r="F13" s="24"/>
      <c r="G13" s="24" t="str">
        <f>'00月菜單'!E31</f>
        <v>岩烤豬排</v>
      </c>
      <c r="H13" s="24" t="s">
        <v>207</v>
      </c>
      <c r="I13" s="24"/>
      <c r="J13" s="24" t="str">
        <f>'00月菜單'!E32</f>
        <v>燴炒四季</v>
      </c>
      <c r="K13" s="24" t="s">
        <v>370</v>
      </c>
      <c r="L13" s="24"/>
      <c r="M13" s="24" t="str">
        <f>'00月菜單'!E33</f>
        <v>元祖魷魚羹(海)(加)</v>
      </c>
      <c r="N13" s="24" t="s">
        <v>205</v>
      </c>
      <c r="O13" s="24"/>
      <c r="P13" s="24" t="str">
        <f>'00月菜單'!E34</f>
        <v>高麗菜</v>
      </c>
      <c r="Q13" s="24" t="s">
        <v>57</v>
      </c>
      <c r="R13" s="24"/>
      <c r="S13" s="24" t="str">
        <f>'00月菜單'!E35</f>
        <v>薑絲海苗湯</v>
      </c>
      <c r="T13" s="24" t="s">
        <v>17</v>
      </c>
      <c r="U13" s="24"/>
      <c r="V13" s="224" t="s">
        <v>508</v>
      </c>
      <c r="W13" s="103" t="s">
        <v>47</v>
      </c>
      <c r="X13" s="104" t="s">
        <v>19</v>
      </c>
      <c r="Y13" s="26">
        <f>AB14</f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236"/>
      <c r="D14" s="30" t="s">
        <v>55</v>
      </c>
      <c r="E14" s="30"/>
      <c r="F14" s="30">
        <v>90</v>
      </c>
      <c r="G14" s="31" t="s">
        <v>509</v>
      </c>
      <c r="H14" s="29"/>
      <c r="I14" s="31">
        <v>60</v>
      </c>
      <c r="J14" s="29" t="s">
        <v>367</v>
      </c>
      <c r="K14" s="30"/>
      <c r="L14" s="29">
        <v>40</v>
      </c>
      <c r="M14" s="32" t="s">
        <v>368</v>
      </c>
      <c r="N14" s="30" t="s">
        <v>376</v>
      </c>
      <c r="O14" s="31">
        <v>45</v>
      </c>
      <c r="P14" s="30" t="s">
        <v>373</v>
      </c>
      <c r="Q14" s="30"/>
      <c r="R14" s="30">
        <v>120</v>
      </c>
      <c r="S14" s="29" t="s">
        <v>374</v>
      </c>
      <c r="T14" s="31"/>
      <c r="U14" s="30">
        <v>2</v>
      </c>
      <c r="V14" s="225"/>
      <c r="W14" s="108" t="str">
        <f>AE19&amp;" "&amp;"g"</f>
        <v>93 g</v>
      </c>
      <c r="X14" s="109" t="s">
        <v>24</v>
      </c>
      <c r="Y14" s="33">
        <f>AB15</f>
        <v>2.6</v>
      </c>
      <c r="Z14" s="12"/>
      <c r="AA14" s="21" t="s">
        <v>25</v>
      </c>
      <c r="AB14" s="3">
        <v>5.5</v>
      </c>
      <c r="AC14" s="3">
        <f>AB14*2</f>
        <v>11</v>
      </c>
      <c r="AD14" s="3"/>
      <c r="AE14" s="3">
        <f>AB14*15</f>
        <v>82.5</v>
      </c>
      <c r="AF14" s="3">
        <f>AC14*4+AE14*4</f>
        <v>374</v>
      </c>
    </row>
    <row r="15" spans="2:32" ht="27.75" customHeight="1">
      <c r="B15" s="28">
        <v>16</v>
      </c>
      <c r="C15" s="236"/>
      <c r="D15" s="30" t="s">
        <v>58</v>
      </c>
      <c r="E15" s="30"/>
      <c r="F15" s="30">
        <v>20</v>
      </c>
      <c r="G15" s="31"/>
      <c r="H15" s="29"/>
      <c r="I15" s="31"/>
      <c r="J15" s="29" t="s">
        <v>352</v>
      </c>
      <c r="K15" s="38"/>
      <c r="L15" s="29">
        <v>10</v>
      </c>
      <c r="M15" s="32" t="s">
        <v>369</v>
      </c>
      <c r="N15" s="30"/>
      <c r="O15" s="31">
        <v>20</v>
      </c>
      <c r="P15" s="30"/>
      <c r="Q15" s="30"/>
      <c r="R15" s="30"/>
      <c r="S15" s="29" t="s">
        <v>375</v>
      </c>
      <c r="T15" s="30"/>
      <c r="U15" s="30">
        <v>1</v>
      </c>
      <c r="V15" s="225"/>
      <c r="W15" s="113" t="s">
        <v>9</v>
      </c>
      <c r="X15" s="114" t="s">
        <v>26</v>
      </c>
      <c r="Y15" s="33">
        <f>AB16</f>
        <v>2.1</v>
      </c>
      <c r="Z15" s="2"/>
      <c r="AA15" s="35" t="s">
        <v>27</v>
      </c>
      <c r="AB15" s="3">
        <v>2.6</v>
      </c>
      <c r="AC15" s="36">
        <f>AB15*7</f>
        <v>18.2</v>
      </c>
      <c r="AD15" s="3">
        <f>AB15*5</f>
        <v>13</v>
      </c>
      <c r="AE15" s="3" t="s">
        <v>28</v>
      </c>
      <c r="AF15" s="37">
        <f>AC15*4+AD15*9</f>
        <v>189.8</v>
      </c>
    </row>
    <row r="16" spans="2:32" ht="27.75" customHeight="1">
      <c r="B16" s="28" t="s">
        <v>10</v>
      </c>
      <c r="C16" s="236"/>
      <c r="D16" s="38"/>
      <c r="E16" s="38"/>
      <c r="F16" s="30"/>
      <c r="G16" s="30"/>
      <c r="H16" s="38"/>
      <c r="I16" s="30"/>
      <c r="J16" s="32"/>
      <c r="K16" s="38"/>
      <c r="L16" s="29"/>
      <c r="M16" s="32" t="s">
        <v>372</v>
      </c>
      <c r="N16" s="38"/>
      <c r="O16" s="31">
        <v>20</v>
      </c>
      <c r="P16" s="30"/>
      <c r="Q16" s="38"/>
      <c r="R16" s="30"/>
      <c r="S16" s="29"/>
      <c r="T16" s="38"/>
      <c r="U16" s="30"/>
      <c r="V16" s="225"/>
      <c r="W16" s="108" t="str">
        <f>AD19&amp;" "&amp;"g"</f>
        <v>25.5 g</v>
      </c>
      <c r="X16" s="114" t="s">
        <v>29</v>
      </c>
      <c r="Y16" s="33">
        <f>AB17</f>
        <v>2.5</v>
      </c>
      <c r="Z16" s="12"/>
      <c r="AA16" s="2" t="s">
        <v>30</v>
      </c>
      <c r="AB16" s="3">
        <v>2.1</v>
      </c>
      <c r="AC16" s="3">
        <f>AB16*1</f>
        <v>2.1</v>
      </c>
      <c r="AD16" s="3" t="s">
        <v>28</v>
      </c>
      <c r="AE16" s="3">
        <f>AB16*5</f>
        <v>10.5</v>
      </c>
      <c r="AF16" s="3">
        <f>AC16*4+AE16*4</f>
        <v>50.4</v>
      </c>
    </row>
    <row r="17" spans="2:32" ht="27.75" customHeight="1">
      <c r="B17" s="240" t="s">
        <v>37</v>
      </c>
      <c r="C17" s="236"/>
      <c r="D17" s="38"/>
      <c r="E17" s="38"/>
      <c r="F17" s="30"/>
      <c r="G17" s="30"/>
      <c r="H17" s="38"/>
      <c r="I17" s="30"/>
      <c r="J17" s="29"/>
      <c r="K17" s="38"/>
      <c r="L17" s="29"/>
      <c r="M17" s="32"/>
      <c r="N17" s="38"/>
      <c r="O17" s="31"/>
      <c r="P17" s="30"/>
      <c r="Q17" s="38"/>
      <c r="R17" s="30"/>
      <c r="S17" s="29"/>
      <c r="T17" s="38"/>
      <c r="U17" s="30"/>
      <c r="V17" s="225"/>
      <c r="W17" s="113" t="s">
        <v>11</v>
      </c>
      <c r="X17" s="114" t="s">
        <v>32</v>
      </c>
      <c r="Y17" s="33">
        <f>AB18</f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40"/>
      <c r="C18" s="236"/>
      <c r="D18" s="30"/>
      <c r="E18" s="38"/>
      <c r="F18" s="30"/>
      <c r="G18" s="30"/>
      <c r="H18" s="38"/>
      <c r="I18" s="30"/>
      <c r="J18" s="30"/>
      <c r="K18" s="38"/>
      <c r="L18" s="30"/>
      <c r="M18" s="32"/>
      <c r="N18" s="38"/>
      <c r="O18" s="31"/>
      <c r="P18" s="30"/>
      <c r="Q18" s="38"/>
      <c r="R18" s="30"/>
      <c r="S18" s="29"/>
      <c r="T18" s="38"/>
      <c r="U18" s="30"/>
      <c r="V18" s="225"/>
      <c r="W18" s="108" t="str">
        <f>AC19&amp;" "&amp;"g"</f>
        <v>31.3 g</v>
      </c>
      <c r="X18" s="166" t="s">
        <v>42</v>
      </c>
      <c r="Y18" s="39">
        <v>1</v>
      </c>
      <c r="Z18" s="12"/>
      <c r="AA18" s="2" t="s">
        <v>34</v>
      </c>
      <c r="AB18" s="180"/>
      <c r="AE18" s="2">
        <f>AB18*15</f>
        <v>0</v>
      </c>
    </row>
    <row r="19" spans="2:32" ht="27.75" customHeight="1">
      <c r="B19" s="40" t="s">
        <v>35</v>
      </c>
      <c r="C19" s="41"/>
      <c r="D19" s="38"/>
      <c r="E19" s="38"/>
      <c r="F19" s="30"/>
      <c r="G19" s="30"/>
      <c r="H19" s="38"/>
      <c r="I19" s="30"/>
      <c r="J19" s="30"/>
      <c r="K19" s="38"/>
      <c r="L19" s="30"/>
      <c r="M19" s="31"/>
      <c r="N19" s="38"/>
      <c r="O19" s="31"/>
      <c r="P19" s="30"/>
      <c r="Q19" s="38"/>
      <c r="R19" s="30"/>
      <c r="S19" s="30"/>
      <c r="T19" s="38"/>
      <c r="U19" s="30"/>
      <c r="V19" s="225"/>
      <c r="W19" s="113" t="s">
        <v>12</v>
      </c>
      <c r="X19" s="122"/>
      <c r="Y19" s="33"/>
      <c r="Z19" s="2"/>
      <c r="AC19" s="2">
        <f>SUM(AC14:AC18)</f>
        <v>31.3</v>
      </c>
      <c r="AD19" s="2">
        <f>SUM(AD14:AD18)</f>
        <v>25.5</v>
      </c>
      <c r="AE19" s="2">
        <f>SUM(AE14:AE18)</f>
        <v>93</v>
      </c>
      <c r="AF19" s="2">
        <f>AC19*4+AD19*9+AE19*4</f>
        <v>726.7</v>
      </c>
    </row>
    <row r="20" spans="2:31" ht="27.75" customHeight="1">
      <c r="B20" s="42"/>
      <c r="C20" s="43"/>
      <c r="D20" s="38"/>
      <c r="E20" s="38"/>
      <c r="F20" s="30"/>
      <c r="G20" s="30"/>
      <c r="H20" s="38"/>
      <c r="I20" s="30"/>
      <c r="J20" s="30"/>
      <c r="K20" s="38"/>
      <c r="L20" s="30"/>
      <c r="M20" s="31"/>
      <c r="N20" s="38"/>
      <c r="O20" s="31"/>
      <c r="P20" s="30"/>
      <c r="Q20" s="38"/>
      <c r="R20" s="30"/>
      <c r="S20" s="30"/>
      <c r="T20" s="38"/>
      <c r="U20" s="30"/>
      <c r="V20" s="226"/>
      <c r="W20" s="108" t="str">
        <f>AF19&amp;"K"</f>
        <v>726.7K</v>
      </c>
      <c r="X20" s="119"/>
      <c r="Y20" s="39"/>
      <c r="Z20" s="12"/>
      <c r="AC20" s="44">
        <f>AC19*4/AF19</f>
        <v>0.1722856749690381</v>
      </c>
      <c r="AD20" s="44">
        <f>AD19*9/AF19</f>
        <v>0.3158112013210403</v>
      </c>
      <c r="AE20" s="44">
        <f>AE19*4/AF19</f>
        <v>0.5119031237099215</v>
      </c>
    </row>
    <row r="21" spans="2:32" s="27" customFormat="1" ht="27.75" customHeight="1">
      <c r="B21" s="46">
        <v>2</v>
      </c>
      <c r="C21" s="236"/>
      <c r="D21" s="24" t="str">
        <f>'00月菜單'!I30</f>
        <v>香Q白飯</v>
      </c>
      <c r="E21" s="24" t="s">
        <v>15</v>
      </c>
      <c r="F21" s="24"/>
      <c r="G21" s="24" t="str">
        <f>'00月菜單'!I31</f>
        <v>炸雞腿(炸)</v>
      </c>
      <c r="H21" s="24" t="s">
        <v>206</v>
      </c>
      <c r="I21" s="24"/>
      <c r="J21" s="24" t="str">
        <f>'00月菜單'!I32</f>
        <v>什錦滷味</v>
      </c>
      <c r="K21" s="24" t="s">
        <v>416</v>
      </c>
      <c r="L21" s="24"/>
      <c r="M21" s="24" t="str">
        <f>'00月菜單'!I33</f>
        <v>茄汁黑輪(加)</v>
      </c>
      <c r="N21" s="24" t="s">
        <v>17</v>
      </c>
      <c r="O21" s="24"/>
      <c r="P21" s="24" t="str">
        <f>'00月菜單'!I34</f>
        <v>青江菜</v>
      </c>
      <c r="Q21" s="24" t="s">
        <v>57</v>
      </c>
      <c r="R21" s="24"/>
      <c r="S21" s="24" t="str">
        <f>'00月菜單'!I35</f>
        <v>三絲湯</v>
      </c>
      <c r="T21" s="24" t="s">
        <v>17</v>
      </c>
      <c r="U21" s="24"/>
      <c r="V21" s="224"/>
      <c r="W21" s="103" t="s">
        <v>7</v>
      </c>
      <c r="X21" s="104" t="s">
        <v>19</v>
      </c>
      <c r="Y21" s="26">
        <f>AB22</f>
        <v>5.5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236"/>
      <c r="D22" s="30" t="s">
        <v>55</v>
      </c>
      <c r="E22" s="30"/>
      <c r="F22" s="30">
        <v>90</v>
      </c>
      <c r="G22" s="30" t="s">
        <v>378</v>
      </c>
      <c r="H22" s="30"/>
      <c r="I22" s="30">
        <v>90</v>
      </c>
      <c r="J22" s="30" t="s">
        <v>379</v>
      </c>
      <c r="K22" s="30"/>
      <c r="L22" s="30">
        <v>35</v>
      </c>
      <c r="M22" s="30" t="s">
        <v>380</v>
      </c>
      <c r="N22" s="30" t="s">
        <v>358</v>
      </c>
      <c r="O22" s="30">
        <v>35</v>
      </c>
      <c r="P22" s="30" t="s">
        <v>381</v>
      </c>
      <c r="Q22" s="30"/>
      <c r="R22" s="30">
        <v>130</v>
      </c>
      <c r="S22" s="30" t="s">
        <v>382</v>
      </c>
      <c r="T22" s="30"/>
      <c r="U22" s="30">
        <v>10</v>
      </c>
      <c r="V22" s="225"/>
      <c r="W22" s="108" t="str">
        <f>AE27&amp;" "&amp;"g"</f>
        <v>92.5 g</v>
      </c>
      <c r="X22" s="109" t="s">
        <v>24</v>
      </c>
      <c r="Y22" s="33">
        <f>AB23</f>
        <v>2.5</v>
      </c>
      <c r="Z22" s="48"/>
      <c r="AA22" s="21" t="s">
        <v>25</v>
      </c>
      <c r="AB22" s="3">
        <v>5.5</v>
      </c>
      <c r="AC22" s="3">
        <f>AB22*2</f>
        <v>11</v>
      </c>
      <c r="AD22" s="3"/>
      <c r="AE22" s="3">
        <f>AB22*15</f>
        <v>82.5</v>
      </c>
      <c r="AF22" s="3">
        <f>AC22*4+AE22*4</f>
        <v>374</v>
      </c>
    </row>
    <row r="23" spans="2:32" s="49" customFormat="1" ht="27.75" customHeight="1">
      <c r="B23" s="47">
        <v>17</v>
      </c>
      <c r="C23" s="236"/>
      <c r="D23" s="30"/>
      <c r="E23" s="30"/>
      <c r="F23" s="30"/>
      <c r="G23" s="30"/>
      <c r="H23" s="30"/>
      <c r="I23" s="30"/>
      <c r="J23" s="30" t="s">
        <v>415</v>
      </c>
      <c r="K23" s="38"/>
      <c r="L23" s="30">
        <v>20</v>
      </c>
      <c r="M23" s="30"/>
      <c r="N23" s="30"/>
      <c r="O23" s="30"/>
      <c r="P23" s="30"/>
      <c r="Q23" s="30"/>
      <c r="R23" s="30"/>
      <c r="S23" s="30" t="s">
        <v>371</v>
      </c>
      <c r="T23" s="30"/>
      <c r="U23" s="30">
        <v>5</v>
      </c>
      <c r="V23" s="225"/>
      <c r="W23" s="113" t="s">
        <v>9</v>
      </c>
      <c r="X23" s="114" t="s">
        <v>26</v>
      </c>
      <c r="Y23" s="33">
        <f>AB24</f>
        <v>2</v>
      </c>
      <c r="Z23" s="50"/>
      <c r="AA23" s="35" t="s">
        <v>27</v>
      </c>
      <c r="AB23" s="3">
        <v>2.5</v>
      </c>
      <c r="AC23" s="36">
        <f>AB23*7</f>
        <v>17.5</v>
      </c>
      <c r="AD23" s="3">
        <f>AB23*5</f>
        <v>12.5</v>
      </c>
      <c r="AE23" s="3" t="s">
        <v>28</v>
      </c>
      <c r="AF23" s="37">
        <f>AC23*4+AD23*9</f>
        <v>182.5</v>
      </c>
    </row>
    <row r="24" spans="2:32" s="49" customFormat="1" ht="27.75" customHeight="1">
      <c r="B24" s="47" t="s">
        <v>10</v>
      </c>
      <c r="C24" s="236"/>
      <c r="D24" s="30"/>
      <c r="E24" s="38"/>
      <c r="F24" s="30"/>
      <c r="G24" s="30"/>
      <c r="H24" s="38"/>
      <c r="I24" s="30"/>
      <c r="J24" s="30"/>
      <c r="K24" s="38"/>
      <c r="L24" s="30"/>
      <c r="M24" s="30"/>
      <c r="N24" s="38"/>
      <c r="O24" s="30"/>
      <c r="P24" s="30"/>
      <c r="Q24" s="38"/>
      <c r="R24" s="30"/>
      <c r="S24" s="29" t="s">
        <v>414</v>
      </c>
      <c r="T24" s="38"/>
      <c r="U24" s="30">
        <v>10</v>
      </c>
      <c r="V24" s="225"/>
      <c r="W24" s="108" t="str">
        <f>AD27&amp;" "&amp;"g"</f>
        <v>25 g</v>
      </c>
      <c r="X24" s="114" t="s">
        <v>29</v>
      </c>
      <c r="Y24" s="33">
        <f>AB25</f>
        <v>2.5</v>
      </c>
      <c r="Z24" s="48"/>
      <c r="AA24" s="2" t="s">
        <v>30</v>
      </c>
      <c r="AB24" s="3">
        <v>2</v>
      </c>
      <c r="AC24" s="3">
        <f>AB24*1</f>
        <v>2</v>
      </c>
      <c r="AD24" s="3" t="s">
        <v>28</v>
      </c>
      <c r="AE24" s="3">
        <f>AB24*5</f>
        <v>10</v>
      </c>
      <c r="AF24" s="3">
        <f>AC24*4+AE24*4</f>
        <v>48</v>
      </c>
    </row>
    <row r="25" spans="2:32" s="49" customFormat="1" ht="27.75" customHeight="1">
      <c r="B25" s="241" t="s">
        <v>39</v>
      </c>
      <c r="C25" s="236"/>
      <c r="D25" s="30"/>
      <c r="E25" s="38"/>
      <c r="F25" s="30"/>
      <c r="G25" s="30"/>
      <c r="H25" s="38"/>
      <c r="I25" s="30"/>
      <c r="J25" s="30"/>
      <c r="K25" s="38"/>
      <c r="L25" s="30"/>
      <c r="M25" s="30"/>
      <c r="N25" s="38"/>
      <c r="O25" s="30"/>
      <c r="P25" s="30"/>
      <c r="Q25" s="38"/>
      <c r="R25" s="30"/>
      <c r="S25" s="30"/>
      <c r="T25" s="38"/>
      <c r="U25" s="30"/>
      <c r="V25" s="225"/>
      <c r="W25" s="113" t="s">
        <v>11</v>
      </c>
      <c r="X25" s="114" t="s">
        <v>32</v>
      </c>
      <c r="Y25" s="33">
        <f>AB26</f>
        <v>0</v>
      </c>
      <c r="Z25" s="50"/>
      <c r="AA25" s="2" t="s">
        <v>33</v>
      </c>
      <c r="AB25" s="180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241"/>
      <c r="C26" s="236"/>
      <c r="D26" s="38"/>
      <c r="E26" s="38"/>
      <c r="F26" s="30"/>
      <c r="G26" s="51"/>
      <c r="H26" s="38"/>
      <c r="I26" s="30"/>
      <c r="J26" s="30"/>
      <c r="K26" s="38"/>
      <c r="L26" s="30"/>
      <c r="M26" s="30"/>
      <c r="N26" s="38"/>
      <c r="O26" s="30"/>
      <c r="P26" s="30"/>
      <c r="Q26" s="38"/>
      <c r="R26" s="30"/>
      <c r="S26" s="30"/>
      <c r="T26" s="38"/>
      <c r="U26" s="30"/>
      <c r="V26" s="225"/>
      <c r="W26" s="108" t="str">
        <f>AC27&amp;" "&amp;"g"</f>
        <v>30.5 g</v>
      </c>
      <c r="X26" s="166" t="s">
        <v>42</v>
      </c>
      <c r="Y26" s="33">
        <v>0</v>
      </c>
      <c r="Z26" s="48"/>
      <c r="AA26" s="2" t="s">
        <v>34</v>
      </c>
      <c r="AB26" s="3">
        <v>0</v>
      </c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35</v>
      </c>
      <c r="C27" s="52"/>
      <c r="D27" s="30"/>
      <c r="E27" s="38"/>
      <c r="F27" s="30"/>
      <c r="G27" s="30"/>
      <c r="H27" s="38"/>
      <c r="I27" s="30"/>
      <c r="J27" s="30"/>
      <c r="K27" s="38"/>
      <c r="L27" s="30"/>
      <c r="M27" s="30"/>
      <c r="N27" s="38"/>
      <c r="O27" s="30"/>
      <c r="P27" s="30"/>
      <c r="Q27" s="38"/>
      <c r="R27" s="30"/>
      <c r="S27" s="30"/>
      <c r="T27" s="38"/>
      <c r="U27" s="30"/>
      <c r="V27" s="225"/>
      <c r="W27" s="113" t="s">
        <v>12</v>
      </c>
      <c r="X27" s="122"/>
      <c r="Y27" s="33"/>
      <c r="Z27" s="50"/>
      <c r="AA27" s="2"/>
      <c r="AB27" s="3"/>
      <c r="AC27" s="2">
        <f>SUM(AC22:AC26)</f>
        <v>30.5</v>
      </c>
      <c r="AD27" s="2">
        <f>SUM(AD22:AD26)</f>
        <v>25</v>
      </c>
      <c r="AE27" s="2">
        <f>SUM(AE22:AE26)</f>
        <v>92.5</v>
      </c>
      <c r="AF27" s="2">
        <f>AC27*4+AD27*9+AE27*4</f>
        <v>717</v>
      </c>
    </row>
    <row r="28" spans="2:32" s="49" customFormat="1" ht="27.75" customHeight="1" thickBot="1">
      <c r="B28" s="53"/>
      <c r="C28" s="54"/>
      <c r="D28" s="38"/>
      <c r="E28" s="38"/>
      <c r="F28" s="30"/>
      <c r="G28" s="30"/>
      <c r="H28" s="38"/>
      <c r="I28" s="30"/>
      <c r="J28" s="30"/>
      <c r="K28" s="38"/>
      <c r="L28" s="30"/>
      <c r="M28" s="30"/>
      <c r="N28" s="38"/>
      <c r="O28" s="30"/>
      <c r="P28" s="30"/>
      <c r="Q28" s="38"/>
      <c r="R28" s="30"/>
      <c r="S28" s="30"/>
      <c r="T28" s="38"/>
      <c r="U28" s="30"/>
      <c r="V28" s="226"/>
      <c r="W28" s="108" t="str">
        <f>AF27&amp;"K"</f>
        <v>717K</v>
      </c>
      <c r="X28" s="128"/>
      <c r="Y28" s="33"/>
      <c r="Z28" s="48"/>
      <c r="AA28" s="50"/>
      <c r="AB28" s="55"/>
      <c r="AC28" s="44">
        <f>AC27*4/AF27</f>
        <v>0.1701534170153417</v>
      </c>
      <c r="AD28" s="44">
        <f>AD27*9/AF27</f>
        <v>0.3138075313807531</v>
      </c>
      <c r="AE28" s="44">
        <f>AE27*4/AF27</f>
        <v>0.5160390516039052</v>
      </c>
      <c r="AF28" s="50"/>
    </row>
    <row r="29" spans="2:32" s="27" customFormat="1" ht="27.75" customHeight="1">
      <c r="B29" s="23">
        <v>2</v>
      </c>
      <c r="C29" s="236"/>
      <c r="D29" s="24" t="str">
        <f>'00月菜單'!M30</f>
        <v>地瓜飯</v>
      </c>
      <c r="E29" s="24" t="s">
        <v>15</v>
      </c>
      <c r="F29" s="24"/>
      <c r="G29" s="24" t="str">
        <f>'00月菜單'!M31</f>
        <v>醬爆鴨丁</v>
      </c>
      <c r="H29" s="24" t="s">
        <v>362</v>
      </c>
      <c r="I29" s="24"/>
      <c r="J29" s="24" t="str">
        <f>'00月菜單'!M32</f>
        <v>沙茶什錦鍋</v>
      </c>
      <c r="K29" s="24" t="s">
        <v>205</v>
      </c>
      <c r="L29" s="24"/>
      <c r="M29" s="24" t="str">
        <f>'00月菜單'!M33</f>
        <v>翅小腿</v>
      </c>
      <c r="N29" s="24" t="s">
        <v>207</v>
      </c>
      <c r="O29" s="24"/>
      <c r="P29" s="24" t="str">
        <f>'00月菜單'!M34</f>
        <v>鵝白菜</v>
      </c>
      <c r="Q29" s="24" t="s">
        <v>208</v>
      </c>
      <c r="R29" s="24"/>
      <c r="S29" s="24" t="str">
        <f>'00月菜單'!M35</f>
        <v>金菇百匯湯</v>
      </c>
      <c r="T29" s="24" t="s">
        <v>362</v>
      </c>
      <c r="U29" s="24"/>
      <c r="V29" s="224"/>
      <c r="W29" s="103" t="s">
        <v>7</v>
      </c>
      <c r="X29" s="104" t="s">
        <v>19</v>
      </c>
      <c r="Y29" s="26">
        <f>AB30</f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8</v>
      </c>
      <c r="C30" s="236"/>
      <c r="D30" s="30" t="s">
        <v>55</v>
      </c>
      <c r="E30" s="30"/>
      <c r="F30" s="30">
        <v>100</v>
      </c>
      <c r="G30" s="30" t="s">
        <v>384</v>
      </c>
      <c r="H30" s="30"/>
      <c r="I30" s="30">
        <v>70</v>
      </c>
      <c r="J30" s="29" t="s">
        <v>54</v>
      </c>
      <c r="K30" s="29"/>
      <c r="L30" s="29">
        <v>50</v>
      </c>
      <c r="M30" s="31" t="s">
        <v>385</v>
      </c>
      <c r="N30" s="30"/>
      <c r="O30" s="31">
        <v>35</v>
      </c>
      <c r="P30" s="30" t="s">
        <v>386</v>
      </c>
      <c r="Q30" s="30"/>
      <c r="R30" s="30">
        <v>130</v>
      </c>
      <c r="S30" s="29" t="s">
        <v>387</v>
      </c>
      <c r="T30" s="29"/>
      <c r="U30" s="29">
        <v>10</v>
      </c>
      <c r="V30" s="225"/>
      <c r="W30" s="108" t="str">
        <f>AE35&amp;" "&amp;"g"</f>
        <v>94 g</v>
      </c>
      <c r="X30" s="109" t="s">
        <v>24</v>
      </c>
      <c r="Y30" s="33">
        <f>AB31</f>
        <v>2.8</v>
      </c>
      <c r="Z30" s="12"/>
      <c r="AA30" s="21" t="s">
        <v>25</v>
      </c>
      <c r="AB30" s="3">
        <v>5.5</v>
      </c>
      <c r="AC30" s="3">
        <f>AB30*2</f>
        <v>11</v>
      </c>
      <c r="AD30" s="3"/>
      <c r="AE30" s="3">
        <f>AB30*15</f>
        <v>82.5</v>
      </c>
      <c r="AF30" s="3">
        <f>AC30*4+AE30*4</f>
        <v>374</v>
      </c>
    </row>
    <row r="31" spans="2:32" ht="27.75" customHeight="1">
      <c r="B31" s="28">
        <v>18</v>
      </c>
      <c r="C31" s="236"/>
      <c r="D31" s="30" t="s">
        <v>422</v>
      </c>
      <c r="E31" s="30"/>
      <c r="F31" s="30">
        <v>27.5</v>
      </c>
      <c r="G31" s="30"/>
      <c r="H31" s="30"/>
      <c r="I31" s="30"/>
      <c r="J31" s="31" t="s">
        <v>249</v>
      </c>
      <c r="K31" s="38"/>
      <c r="L31" s="31">
        <v>20</v>
      </c>
      <c r="M31" s="31"/>
      <c r="N31" s="30"/>
      <c r="O31" s="31"/>
      <c r="P31" s="31"/>
      <c r="Q31" s="118"/>
      <c r="R31" s="31"/>
      <c r="S31" s="29" t="s">
        <v>377</v>
      </c>
      <c r="T31" s="29"/>
      <c r="U31" s="29">
        <v>20</v>
      </c>
      <c r="V31" s="225"/>
      <c r="W31" s="113" t="s">
        <v>9</v>
      </c>
      <c r="X31" s="114" t="s">
        <v>26</v>
      </c>
      <c r="Y31" s="33">
        <f>AB32</f>
        <v>2.3</v>
      </c>
      <c r="Z31" s="2"/>
      <c r="AA31" s="35" t="s">
        <v>27</v>
      </c>
      <c r="AB31" s="3">
        <v>2.8</v>
      </c>
      <c r="AC31" s="36">
        <f>AB31*7</f>
        <v>19.599999999999998</v>
      </c>
      <c r="AD31" s="3">
        <f>AB31*5</f>
        <v>14</v>
      </c>
      <c r="AE31" s="3" t="s">
        <v>28</v>
      </c>
      <c r="AF31" s="37">
        <f>AC31*4+AD31*9</f>
        <v>204.39999999999998</v>
      </c>
    </row>
    <row r="32" spans="2:32" ht="27.75" customHeight="1">
      <c r="B32" s="28" t="s">
        <v>10</v>
      </c>
      <c r="C32" s="236"/>
      <c r="D32" s="38"/>
      <c r="E32" s="38"/>
      <c r="F32" s="30"/>
      <c r="G32" s="30"/>
      <c r="H32" s="38"/>
      <c r="I32" s="30"/>
      <c r="J32" s="31"/>
      <c r="K32" s="38"/>
      <c r="L32" s="31"/>
      <c r="M32" s="31"/>
      <c r="N32" s="38"/>
      <c r="O32" s="31"/>
      <c r="P32" s="31"/>
      <c r="Q32" s="118"/>
      <c r="R32" s="31"/>
      <c r="S32" s="29"/>
      <c r="T32" s="30"/>
      <c r="U32" s="30"/>
      <c r="V32" s="225"/>
      <c r="W32" s="108" t="str">
        <f>AD35&amp;" "&amp;"g"</f>
        <v>26.5 g</v>
      </c>
      <c r="X32" s="114" t="s">
        <v>29</v>
      </c>
      <c r="Y32" s="33">
        <f>AB33</f>
        <v>2.5</v>
      </c>
      <c r="Z32" s="12"/>
      <c r="AA32" s="2" t="s">
        <v>30</v>
      </c>
      <c r="AB32" s="3">
        <v>2.3</v>
      </c>
      <c r="AC32" s="3">
        <f>AB32*1</f>
        <v>2.3</v>
      </c>
      <c r="AD32" s="3" t="s">
        <v>28</v>
      </c>
      <c r="AE32" s="3">
        <f>AB32*5</f>
        <v>11.5</v>
      </c>
      <c r="AF32" s="3">
        <f>AC32*4+AE32*4</f>
        <v>55.2</v>
      </c>
    </row>
    <row r="33" spans="2:32" ht="27.75" customHeight="1">
      <c r="B33" s="240" t="s">
        <v>40</v>
      </c>
      <c r="C33" s="236"/>
      <c r="D33" s="38"/>
      <c r="E33" s="38"/>
      <c r="F33" s="30"/>
      <c r="G33" s="30"/>
      <c r="H33" s="38"/>
      <c r="I33" s="30"/>
      <c r="J33" s="29"/>
      <c r="K33" s="29"/>
      <c r="L33" s="29"/>
      <c r="M33" s="31"/>
      <c r="N33" s="38"/>
      <c r="O33" s="31"/>
      <c r="P33" s="30"/>
      <c r="Q33" s="38"/>
      <c r="R33" s="30"/>
      <c r="S33" s="29"/>
      <c r="T33" s="30"/>
      <c r="U33" s="30"/>
      <c r="V33" s="225"/>
      <c r="W33" s="113" t="s">
        <v>11</v>
      </c>
      <c r="X33" s="114" t="s">
        <v>32</v>
      </c>
      <c r="Y33" s="33">
        <f>AB34</f>
        <v>0</v>
      </c>
      <c r="Z33" s="2"/>
      <c r="AA33" s="2" t="s">
        <v>33</v>
      </c>
      <c r="AB33" s="180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40"/>
      <c r="C34" s="236"/>
      <c r="D34" s="38"/>
      <c r="E34" s="38"/>
      <c r="F34" s="30"/>
      <c r="G34" s="30"/>
      <c r="H34" s="38"/>
      <c r="I34" s="30"/>
      <c r="J34" s="29"/>
      <c r="K34" s="38"/>
      <c r="L34" s="29"/>
      <c r="M34" s="31"/>
      <c r="N34" s="38"/>
      <c r="O34" s="31"/>
      <c r="P34" s="30"/>
      <c r="Q34" s="38"/>
      <c r="R34" s="30"/>
      <c r="S34" s="29"/>
      <c r="T34" s="38"/>
      <c r="U34" s="30"/>
      <c r="V34" s="225"/>
      <c r="W34" s="108" t="str">
        <f>AC35&amp;" "&amp;"g"</f>
        <v>32.9 g</v>
      </c>
      <c r="X34" s="166" t="s">
        <v>42</v>
      </c>
      <c r="Y34" s="33">
        <v>0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40" t="s">
        <v>35</v>
      </c>
      <c r="C35" s="41"/>
      <c r="D35" s="38"/>
      <c r="E35" s="38"/>
      <c r="F35" s="30"/>
      <c r="G35" s="30"/>
      <c r="H35" s="38"/>
      <c r="I35" s="30"/>
      <c r="J35" s="30"/>
      <c r="K35" s="38"/>
      <c r="L35" s="30"/>
      <c r="M35" s="31"/>
      <c r="N35" s="38"/>
      <c r="O35" s="31"/>
      <c r="P35" s="30"/>
      <c r="Q35" s="38"/>
      <c r="R35" s="30"/>
      <c r="S35" s="30"/>
      <c r="T35" s="30"/>
      <c r="U35" s="30"/>
      <c r="V35" s="225"/>
      <c r="W35" s="113" t="s">
        <v>12</v>
      </c>
      <c r="X35" s="122"/>
      <c r="Y35" s="33"/>
      <c r="Z35" s="2"/>
      <c r="AC35" s="2">
        <f>SUM(AC30:AC34)</f>
        <v>32.9</v>
      </c>
      <c r="AD35" s="2">
        <f>SUM(AD30:AD34)</f>
        <v>26.5</v>
      </c>
      <c r="AE35" s="2">
        <f>SUM(AE30:AE34)</f>
        <v>94</v>
      </c>
      <c r="AF35" s="2">
        <f>AC35*4+AD35*9+AE35*4</f>
        <v>746.1</v>
      </c>
    </row>
    <row r="36" spans="2:31" ht="27.75" customHeight="1">
      <c r="B36" s="42"/>
      <c r="C36" s="43"/>
      <c r="D36" s="38"/>
      <c r="E36" s="38"/>
      <c r="F36" s="30"/>
      <c r="G36" s="30"/>
      <c r="H36" s="38"/>
      <c r="I36" s="30"/>
      <c r="J36" s="30"/>
      <c r="K36" s="38"/>
      <c r="L36" s="30"/>
      <c r="M36" s="30"/>
      <c r="N36" s="38"/>
      <c r="O36" s="30"/>
      <c r="P36" s="30"/>
      <c r="Q36" s="38"/>
      <c r="R36" s="30"/>
      <c r="S36" s="30"/>
      <c r="T36" s="38"/>
      <c r="U36" s="30"/>
      <c r="V36" s="226"/>
      <c r="W36" s="108" t="str">
        <f>AF35&amp;"K"</f>
        <v>746.1K</v>
      </c>
      <c r="X36" s="119"/>
      <c r="Y36" s="33"/>
      <c r="Z36" s="12"/>
      <c r="AC36" s="44">
        <f>AC35*4/AF35</f>
        <v>0.17638386275298215</v>
      </c>
      <c r="AD36" s="44">
        <f>AD35*9/AF35</f>
        <v>0.31966224366706875</v>
      </c>
      <c r="AE36" s="44">
        <f>AE35*4/AF35</f>
        <v>0.503953893579949</v>
      </c>
    </row>
    <row r="37" spans="2:32" s="27" customFormat="1" ht="27.75" customHeight="1">
      <c r="B37" s="23">
        <v>2</v>
      </c>
      <c r="C37" s="236"/>
      <c r="D37" s="24" t="str">
        <f>'00月菜單'!Q30</f>
        <v>日式烏龍麵</v>
      </c>
      <c r="E37" s="24" t="s">
        <v>427</v>
      </c>
      <c r="F37" s="24"/>
      <c r="G37" s="24" t="str">
        <f>'00月菜單'!Q31</f>
        <v>鐵路肉排</v>
      </c>
      <c r="H37" s="24" t="s">
        <v>390</v>
      </c>
      <c r="I37" s="24"/>
      <c r="J37" s="24" t="str">
        <f>'00月菜單'!Q32</f>
        <v>福菜筍干(醃)</v>
      </c>
      <c r="K37" s="24" t="s">
        <v>363</v>
      </c>
      <c r="L37" s="24"/>
      <c r="M37" s="24" t="str">
        <f>'00月菜單'!Q33</f>
        <v>魷魚條(海)</v>
      </c>
      <c r="N37" s="24" t="s">
        <v>395</v>
      </c>
      <c r="O37" s="24"/>
      <c r="P37" s="24" t="str">
        <f>'00月菜單'!Q34</f>
        <v>芥藍菜</v>
      </c>
      <c r="Q37" s="24" t="s">
        <v>57</v>
      </c>
      <c r="R37" s="24"/>
      <c r="S37" s="24" t="str">
        <f>'00月菜單'!Q35</f>
        <v>酸辣湯(芡)</v>
      </c>
      <c r="T37" s="24" t="s">
        <v>17</v>
      </c>
      <c r="U37" s="24"/>
      <c r="V37" s="237"/>
      <c r="W37" s="103" t="s">
        <v>7</v>
      </c>
      <c r="X37" s="104" t="s">
        <v>19</v>
      </c>
      <c r="Y37" s="57">
        <f>AB38</f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8</v>
      </c>
      <c r="C38" s="236"/>
      <c r="D38" s="29" t="s">
        <v>426</v>
      </c>
      <c r="E38" s="29"/>
      <c r="F38" s="30">
        <v>250</v>
      </c>
      <c r="G38" s="30" t="s">
        <v>391</v>
      </c>
      <c r="H38" s="29"/>
      <c r="I38" s="30">
        <v>60</v>
      </c>
      <c r="J38" s="29" t="s">
        <v>392</v>
      </c>
      <c r="K38" s="30" t="s">
        <v>389</v>
      </c>
      <c r="L38" s="29">
        <v>10</v>
      </c>
      <c r="M38" s="30" t="s">
        <v>393</v>
      </c>
      <c r="N38" s="29"/>
      <c r="O38" s="30">
        <v>30</v>
      </c>
      <c r="P38" s="31" t="s">
        <v>394</v>
      </c>
      <c r="Q38" s="31"/>
      <c r="R38" s="31">
        <v>110</v>
      </c>
      <c r="S38" s="29" t="s">
        <v>359</v>
      </c>
      <c r="T38" s="29"/>
      <c r="U38" s="29">
        <v>15</v>
      </c>
      <c r="V38" s="238"/>
      <c r="W38" s="108" t="str">
        <f>AE43&amp;" "&amp;"g"</f>
        <v>92.5 g</v>
      </c>
      <c r="X38" s="109" t="s">
        <v>24</v>
      </c>
      <c r="Y38" s="56">
        <f>AB39</f>
        <v>2.7</v>
      </c>
      <c r="Z38" s="12"/>
      <c r="AA38" s="21" t="s">
        <v>25</v>
      </c>
      <c r="AB38" s="3">
        <v>5.5</v>
      </c>
      <c r="AC38" s="3">
        <f>AB38*2</f>
        <v>11</v>
      </c>
      <c r="AD38" s="3"/>
      <c r="AE38" s="3">
        <f>AB38*15</f>
        <v>82.5</v>
      </c>
      <c r="AF38" s="3">
        <f>AC38*4+AE38*4</f>
        <v>374</v>
      </c>
    </row>
    <row r="39" spans="2:32" ht="27.75" customHeight="1">
      <c r="B39" s="28">
        <v>19</v>
      </c>
      <c r="C39" s="236"/>
      <c r="D39" s="30" t="s">
        <v>255</v>
      </c>
      <c r="E39" s="30"/>
      <c r="F39" s="30">
        <v>20</v>
      </c>
      <c r="G39" s="30"/>
      <c r="H39" s="29"/>
      <c r="I39" s="30"/>
      <c r="J39" s="29" t="s">
        <v>369</v>
      </c>
      <c r="K39" s="38"/>
      <c r="L39" s="29">
        <v>35</v>
      </c>
      <c r="M39" s="30"/>
      <c r="N39" s="29"/>
      <c r="O39" s="30"/>
      <c r="P39" s="30"/>
      <c r="Q39" s="29"/>
      <c r="R39" s="30"/>
      <c r="S39" s="29" t="s">
        <v>396</v>
      </c>
      <c r="T39" s="29"/>
      <c r="U39" s="29">
        <v>5</v>
      </c>
      <c r="V39" s="238"/>
      <c r="W39" s="113" t="s">
        <v>9</v>
      </c>
      <c r="X39" s="114" t="s">
        <v>26</v>
      </c>
      <c r="Y39" s="56">
        <f>AB40</f>
        <v>2</v>
      </c>
      <c r="Z39" s="2"/>
      <c r="AA39" s="35" t="s">
        <v>27</v>
      </c>
      <c r="AB39" s="3">
        <v>2.7</v>
      </c>
      <c r="AC39" s="36">
        <f>AB39*7</f>
        <v>18.900000000000002</v>
      </c>
      <c r="AD39" s="3">
        <f>AB39*5</f>
        <v>13.5</v>
      </c>
      <c r="AE39" s="3" t="s">
        <v>28</v>
      </c>
      <c r="AF39" s="37">
        <f>AC39*4+AD39*9</f>
        <v>197.10000000000002</v>
      </c>
    </row>
    <row r="40" spans="2:32" ht="27.75" customHeight="1">
      <c r="B40" s="28" t="s">
        <v>10</v>
      </c>
      <c r="C40" s="236"/>
      <c r="D40" s="29" t="s">
        <v>249</v>
      </c>
      <c r="E40" s="29"/>
      <c r="F40" s="30">
        <v>10</v>
      </c>
      <c r="G40" s="30"/>
      <c r="H40" s="29"/>
      <c r="I40" s="30"/>
      <c r="J40" s="29"/>
      <c r="K40" s="30"/>
      <c r="L40" s="29"/>
      <c r="M40" s="30"/>
      <c r="N40" s="29"/>
      <c r="O40" s="30"/>
      <c r="P40" s="30"/>
      <c r="Q40" s="29"/>
      <c r="R40" s="30"/>
      <c r="S40" s="29" t="s">
        <v>352</v>
      </c>
      <c r="T40" s="29"/>
      <c r="U40" s="29">
        <v>10</v>
      </c>
      <c r="V40" s="238"/>
      <c r="W40" s="108" t="str">
        <f>AD43&amp;" "&amp;"g"</f>
        <v>26 g</v>
      </c>
      <c r="X40" s="114" t="s">
        <v>29</v>
      </c>
      <c r="Y40" s="56">
        <f>AB41</f>
        <v>2.5</v>
      </c>
      <c r="Z40" s="12"/>
      <c r="AA40" s="2" t="s">
        <v>30</v>
      </c>
      <c r="AB40" s="3">
        <v>2</v>
      </c>
      <c r="AC40" s="3">
        <f>AB40*1</f>
        <v>2</v>
      </c>
      <c r="AD40" s="3" t="s">
        <v>28</v>
      </c>
      <c r="AE40" s="3">
        <f>AB40*5</f>
        <v>10</v>
      </c>
      <c r="AF40" s="3">
        <f>AC40*4+AE40*4</f>
        <v>48</v>
      </c>
    </row>
    <row r="41" spans="2:32" ht="27.75" customHeight="1">
      <c r="B41" s="240" t="s">
        <v>31</v>
      </c>
      <c r="C41" s="236"/>
      <c r="D41" s="29"/>
      <c r="E41" s="29"/>
      <c r="F41" s="30"/>
      <c r="G41" s="30"/>
      <c r="H41" s="29"/>
      <c r="I41" s="30"/>
      <c r="J41" s="29"/>
      <c r="K41" s="30"/>
      <c r="L41" s="29"/>
      <c r="M41" s="30"/>
      <c r="N41" s="29"/>
      <c r="O41" s="30"/>
      <c r="P41" s="30"/>
      <c r="Q41" s="29"/>
      <c r="R41" s="30"/>
      <c r="S41" s="29"/>
      <c r="T41" s="29"/>
      <c r="U41" s="29"/>
      <c r="V41" s="238"/>
      <c r="W41" s="113" t="s">
        <v>11</v>
      </c>
      <c r="X41" s="114" t="s">
        <v>32</v>
      </c>
      <c r="Y41" s="56">
        <f>AB42</f>
        <v>0</v>
      </c>
      <c r="Z41" s="2"/>
      <c r="AA41" s="2" t="s">
        <v>33</v>
      </c>
      <c r="AB41" s="180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40"/>
      <c r="C42" s="236"/>
      <c r="D42" s="38"/>
      <c r="E42" s="38"/>
      <c r="F42" s="30"/>
      <c r="G42" s="30"/>
      <c r="H42" s="38"/>
      <c r="I42" s="30"/>
      <c r="J42" s="30"/>
      <c r="K42" s="38"/>
      <c r="L42" s="30"/>
      <c r="M42" s="30"/>
      <c r="N42" s="38"/>
      <c r="O42" s="30"/>
      <c r="P42" s="30"/>
      <c r="Q42" s="38"/>
      <c r="R42" s="30"/>
      <c r="S42" s="29"/>
      <c r="T42" s="38"/>
      <c r="U42" s="29"/>
      <c r="V42" s="238"/>
      <c r="W42" s="108" t="str">
        <f>AC43&amp;" "&amp;"g"</f>
        <v>31.9 g</v>
      </c>
      <c r="X42" s="166" t="s">
        <v>42</v>
      </c>
      <c r="Y42" s="5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0" t="s">
        <v>35</v>
      </c>
      <c r="C43" s="41"/>
      <c r="D43" s="38"/>
      <c r="E43" s="38"/>
      <c r="F43" s="30"/>
      <c r="G43" s="30"/>
      <c r="H43" s="38"/>
      <c r="I43" s="30"/>
      <c r="J43" s="29"/>
      <c r="K43" s="38"/>
      <c r="L43" s="29"/>
      <c r="M43" s="30"/>
      <c r="N43" s="38"/>
      <c r="O43" s="30"/>
      <c r="P43" s="30"/>
      <c r="Q43" s="38"/>
      <c r="R43" s="30"/>
      <c r="S43" s="29"/>
      <c r="T43" s="38"/>
      <c r="U43" s="29"/>
      <c r="V43" s="238"/>
      <c r="W43" s="113" t="s">
        <v>12</v>
      </c>
      <c r="X43" s="122"/>
      <c r="Y43" s="56"/>
      <c r="Z43" s="2"/>
      <c r="AC43" s="2">
        <f>SUM(AC38:AC42)</f>
        <v>31.900000000000002</v>
      </c>
      <c r="AD43" s="2">
        <f>SUM(AD38:AD42)</f>
        <v>26</v>
      </c>
      <c r="AE43" s="2">
        <f>SUM(AE38:AE42)</f>
        <v>92.5</v>
      </c>
      <c r="AF43" s="2">
        <f>AC43*4+AD43*9+AE43*4</f>
        <v>731.6</v>
      </c>
    </row>
    <row r="44" spans="2:31" ht="27.75" customHeight="1" thickBot="1">
      <c r="B44" s="58"/>
      <c r="C44" s="43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39"/>
      <c r="W44" s="152" t="str">
        <f>AF43&amp;"K"</f>
        <v>731.6K</v>
      </c>
      <c r="X44" s="153"/>
      <c r="Y44" s="61"/>
      <c r="Z44" s="12"/>
      <c r="AC44" s="44">
        <f>AC43*4/AF43</f>
        <v>0.174412247129579</v>
      </c>
      <c r="AD44" s="44">
        <f>AD43*9/AF43</f>
        <v>0.3198469108802624</v>
      </c>
      <c r="AE44" s="44">
        <f>AE43*4/AF43</f>
        <v>0.5057408419901586</v>
      </c>
    </row>
    <row r="45" spans="3:26" ht="21.75" customHeight="1">
      <c r="C45" s="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64"/>
    </row>
    <row r="46" spans="2:25" ht="20.25">
      <c r="B46" s="3"/>
      <c r="D46" s="243"/>
      <c r="E46" s="243"/>
      <c r="F46" s="244"/>
      <c r="G46" s="244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P33" sqref="P33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5.25390625" style="69" customWidth="1"/>
    <col min="23" max="23" width="11.75390625" style="67" customWidth="1"/>
    <col min="24" max="24" width="11.25390625" style="162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27" t="s">
        <v>428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1"/>
      <c r="AB1" s="3"/>
    </row>
    <row r="2" spans="2:28" s="2" customFormat="1" ht="16.5" customHeight="1">
      <c r="B2" s="234"/>
      <c r="C2" s="235"/>
      <c r="D2" s="235"/>
      <c r="E2" s="235"/>
      <c r="F2" s="235"/>
      <c r="G2" s="23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67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174" t="s">
        <v>46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2</v>
      </c>
      <c r="C5" s="236"/>
      <c r="D5" s="24" t="str">
        <f>'00月菜單'!A39</f>
        <v>香Q白飯</v>
      </c>
      <c r="E5" s="24" t="s">
        <v>15</v>
      </c>
      <c r="F5" s="25" t="s">
        <v>16</v>
      </c>
      <c r="G5" s="24" t="str">
        <f>'00月菜單'!A40</f>
        <v>醬燒干丁</v>
      </c>
      <c r="H5" s="24" t="s">
        <v>363</v>
      </c>
      <c r="I5" s="25" t="s">
        <v>16</v>
      </c>
      <c r="J5" s="24" t="str">
        <f>'00月菜單'!A41</f>
        <v>炒河粉</v>
      </c>
      <c r="K5" s="24" t="s">
        <v>208</v>
      </c>
      <c r="L5" s="25" t="s">
        <v>16</v>
      </c>
      <c r="M5" s="24" t="str">
        <f>'00月菜單'!A42</f>
        <v>雙味菇菇</v>
      </c>
      <c r="N5" s="24" t="s">
        <v>205</v>
      </c>
      <c r="O5" s="25" t="s">
        <v>16</v>
      </c>
      <c r="P5" s="24" t="str">
        <f>'00月菜單'!A43</f>
        <v>豆芽菜</v>
      </c>
      <c r="Q5" s="24" t="s">
        <v>18</v>
      </c>
      <c r="R5" s="25" t="s">
        <v>16</v>
      </c>
      <c r="S5" s="24" t="str">
        <f>'00月菜單'!A44</f>
        <v>筍絲湯</v>
      </c>
      <c r="T5" s="24" t="s">
        <v>17</v>
      </c>
      <c r="U5" s="25" t="s">
        <v>16</v>
      </c>
      <c r="V5" s="237"/>
      <c r="W5" s="103" t="s">
        <v>7</v>
      </c>
      <c r="X5" s="104" t="s">
        <v>19</v>
      </c>
      <c r="Y5" s="26">
        <f>AB6</f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236"/>
      <c r="D6" s="29" t="s">
        <v>55</v>
      </c>
      <c r="E6" s="29"/>
      <c r="F6" s="29">
        <v>90</v>
      </c>
      <c r="G6" s="31" t="s">
        <v>383</v>
      </c>
      <c r="H6" s="29"/>
      <c r="I6" s="31">
        <v>70</v>
      </c>
      <c r="J6" s="30" t="s">
        <v>398</v>
      </c>
      <c r="K6" s="30"/>
      <c r="L6" s="30">
        <v>20</v>
      </c>
      <c r="M6" s="32" t="s">
        <v>372</v>
      </c>
      <c r="N6" s="30"/>
      <c r="O6" s="31">
        <v>30</v>
      </c>
      <c r="P6" s="30" t="s">
        <v>506</v>
      </c>
      <c r="Q6" s="30"/>
      <c r="R6" s="30">
        <v>110</v>
      </c>
      <c r="S6" s="29" t="s">
        <v>382</v>
      </c>
      <c r="T6" s="30"/>
      <c r="U6" s="30">
        <v>30</v>
      </c>
      <c r="V6" s="238"/>
      <c r="W6" s="108" t="str">
        <f>AE11&amp;" "&amp;"g"</f>
        <v>94 g</v>
      </c>
      <c r="X6" s="109" t="s">
        <v>24</v>
      </c>
      <c r="Y6" s="33">
        <f>AB7</f>
        <v>2</v>
      </c>
      <c r="Z6" s="12"/>
      <c r="AA6" s="21" t="s">
        <v>25</v>
      </c>
      <c r="AB6" s="3">
        <v>5.5</v>
      </c>
      <c r="AC6" s="3">
        <f>AB6*2</f>
        <v>11</v>
      </c>
      <c r="AD6" s="3"/>
      <c r="AE6" s="3">
        <f>AB6*15</f>
        <v>82.5</v>
      </c>
      <c r="AF6" s="3">
        <f>AC6*4+AE6*4</f>
        <v>374</v>
      </c>
    </row>
    <row r="7" spans="2:32" ht="27.75" customHeight="1">
      <c r="B7" s="28">
        <v>22</v>
      </c>
      <c r="C7" s="236"/>
      <c r="D7" s="29"/>
      <c r="E7" s="29"/>
      <c r="F7" s="29"/>
      <c r="G7" s="30" t="s">
        <v>397</v>
      </c>
      <c r="H7" s="29"/>
      <c r="I7" s="31">
        <v>20</v>
      </c>
      <c r="J7" s="30" t="s">
        <v>377</v>
      </c>
      <c r="K7" s="30"/>
      <c r="L7" s="30">
        <v>20</v>
      </c>
      <c r="M7" s="32" t="s">
        <v>352</v>
      </c>
      <c r="N7" s="30"/>
      <c r="O7" s="31">
        <v>20</v>
      </c>
      <c r="P7" s="30"/>
      <c r="Q7" s="30"/>
      <c r="R7" s="30"/>
      <c r="S7" s="29"/>
      <c r="T7" s="30"/>
      <c r="U7" s="30"/>
      <c r="V7" s="238"/>
      <c r="W7" s="113" t="s">
        <v>9</v>
      </c>
      <c r="X7" s="114" t="s">
        <v>26</v>
      </c>
      <c r="Y7" s="33">
        <f>AB8</f>
        <v>2.3</v>
      </c>
      <c r="Z7" s="2"/>
      <c r="AA7" s="35" t="s">
        <v>27</v>
      </c>
      <c r="AB7" s="3">
        <v>2</v>
      </c>
      <c r="AC7" s="36">
        <f>AB7*7</f>
        <v>14</v>
      </c>
      <c r="AD7" s="3">
        <f>AB7*5</f>
        <v>10</v>
      </c>
      <c r="AE7" s="3" t="s">
        <v>28</v>
      </c>
      <c r="AF7" s="37">
        <f>AC7*4+AD7*9</f>
        <v>146</v>
      </c>
    </row>
    <row r="8" spans="2:32" ht="27.75" customHeight="1">
      <c r="B8" s="28" t="s">
        <v>10</v>
      </c>
      <c r="C8" s="236"/>
      <c r="D8" s="29"/>
      <c r="E8" s="29"/>
      <c r="F8" s="29"/>
      <c r="G8" s="29"/>
      <c r="H8" s="29"/>
      <c r="I8" s="30"/>
      <c r="J8" s="30"/>
      <c r="K8" s="31"/>
      <c r="L8" s="30"/>
      <c r="M8" s="32"/>
      <c r="N8" s="38"/>
      <c r="O8" s="31"/>
      <c r="P8" s="30"/>
      <c r="Q8" s="38"/>
      <c r="R8" s="30"/>
      <c r="S8" s="29"/>
      <c r="T8" s="38"/>
      <c r="U8" s="30"/>
      <c r="V8" s="238"/>
      <c r="W8" s="108" t="str">
        <f>AD11&amp;" "&amp;"g"</f>
        <v>22.5 g</v>
      </c>
      <c r="X8" s="114" t="s">
        <v>29</v>
      </c>
      <c r="Y8" s="33">
        <f>AB9</f>
        <v>2.5</v>
      </c>
      <c r="Z8" s="12"/>
      <c r="AA8" s="2" t="s">
        <v>30</v>
      </c>
      <c r="AB8" s="3">
        <v>2.3</v>
      </c>
      <c r="AC8" s="3">
        <f>AB8*1</f>
        <v>2.3</v>
      </c>
      <c r="AD8" s="3" t="s">
        <v>28</v>
      </c>
      <c r="AE8" s="3">
        <f>AB8*5</f>
        <v>11.5</v>
      </c>
      <c r="AF8" s="3">
        <f>AC8*4+AE8*4</f>
        <v>55.2</v>
      </c>
    </row>
    <row r="9" spans="2:32" ht="27.75" customHeight="1">
      <c r="B9" s="240" t="s">
        <v>36</v>
      </c>
      <c r="C9" s="236"/>
      <c r="D9" s="29"/>
      <c r="E9" s="29"/>
      <c r="F9" s="29"/>
      <c r="G9" s="30"/>
      <c r="H9" s="38"/>
      <c r="I9" s="30"/>
      <c r="J9" s="30"/>
      <c r="K9" s="38"/>
      <c r="L9" s="30"/>
      <c r="M9" s="32"/>
      <c r="N9" s="38"/>
      <c r="O9" s="31"/>
      <c r="P9" s="30"/>
      <c r="Q9" s="38"/>
      <c r="R9" s="30"/>
      <c r="S9" s="29"/>
      <c r="T9" s="38"/>
      <c r="U9" s="30"/>
      <c r="V9" s="238"/>
      <c r="W9" s="113" t="s">
        <v>11</v>
      </c>
      <c r="X9" s="114" t="s">
        <v>32</v>
      </c>
      <c r="Y9" s="33">
        <f>AB10</f>
        <v>0</v>
      </c>
      <c r="Z9" s="2"/>
      <c r="AA9" s="2" t="s">
        <v>33</v>
      </c>
      <c r="AB9" s="180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40"/>
      <c r="C10" s="236"/>
      <c r="D10" s="29"/>
      <c r="E10" s="29"/>
      <c r="F10" s="29"/>
      <c r="G10" s="30"/>
      <c r="H10" s="38"/>
      <c r="I10" s="30"/>
      <c r="J10" s="30"/>
      <c r="K10" s="38"/>
      <c r="L10" s="30"/>
      <c r="M10" s="32"/>
      <c r="N10" s="38"/>
      <c r="O10" s="31"/>
      <c r="P10" s="30"/>
      <c r="Q10" s="38"/>
      <c r="R10" s="30"/>
      <c r="S10" s="29"/>
      <c r="T10" s="38"/>
      <c r="U10" s="30"/>
      <c r="V10" s="238"/>
      <c r="W10" s="108" t="str">
        <f>AC11&amp;" "&amp;"g"</f>
        <v>27.3 g</v>
      </c>
      <c r="X10" s="166" t="s">
        <v>42</v>
      </c>
      <c r="Y10" s="3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0" t="s">
        <v>35</v>
      </c>
      <c r="C11" s="41"/>
      <c r="D11" s="29"/>
      <c r="E11" s="38"/>
      <c r="F11" s="29"/>
      <c r="G11" s="30"/>
      <c r="H11" s="38"/>
      <c r="I11" s="30"/>
      <c r="J11" s="30"/>
      <c r="K11" s="38"/>
      <c r="L11" s="30"/>
      <c r="M11" s="31"/>
      <c r="N11" s="38"/>
      <c r="O11" s="31"/>
      <c r="P11" s="30"/>
      <c r="Q11" s="38"/>
      <c r="R11" s="30"/>
      <c r="S11" s="30"/>
      <c r="T11" s="38"/>
      <c r="U11" s="30"/>
      <c r="V11" s="238"/>
      <c r="W11" s="113" t="s">
        <v>12</v>
      </c>
      <c r="X11" s="122"/>
      <c r="Y11" s="33"/>
      <c r="Z11" s="2"/>
      <c r="AC11" s="2">
        <f>SUM(AC6:AC10)</f>
        <v>27.3</v>
      </c>
      <c r="AD11" s="2">
        <f>SUM(AD6:AD10)</f>
        <v>22.5</v>
      </c>
      <c r="AE11" s="2">
        <f>SUM(AE6:AE10)</f>
        <v>94</v>
      </c>
      <c r="AF11" s="2">
        <f>AC11*4+AD11*9+AE11*4</f>
        <v>687.7</v>
      </c>
    </row>
    <row r="12" spans="2:31" ht="27.75" customHeight="1">
      <c r="B12" s="42"/>
      <c r="C12" s="43"/>
      <c r="D12" s="38"/>
      <c r="E12" s="38"/>
      <c r="F12" s="30"/>
      <c r="G12" s="30"/>
      <c r="H12" s="38"/>
      <c r="I12" s="30"/>
      <c r="J12" s="30"/>
      <c r="K12" s="38"/>
      <c r="L12" s="30"/>
      <c r="M12" s="31"/>
      <c r="N12" s="38"/>
      <c r="O12" s="31"/>
      <c r="P12" s="30"/>
      <c r="Q12" s="38"/>
      <c r="R12" s="30"/>
      <c r="S12" s="30"/>
      <c r="T12" s="38"/>
      <c r="U12" s="30"/>
      <c r="V12" s="239"/>
      <c r="W12" s="127" t="str">
        <f>AF11&amp;"K"</f>
        <v>687.7K</v>
      </c>
      <c r="X12" s="128"/>
      <c r="Y12" s="39"/>
      <c r="Z12" s="12"/>
      <c r="AC12" s="44">
        <f>AC11*4/AF11</f>
        <v>0.15879017013232513</v>
      </c>
      <c r="AD12" s="44">
        <f>AD11*9/AF11</f>
        <v>0.29445979351461393</v>
      </c>
      <c r="AE12" s="44">
        <f>AE11*4/AF11</f>
        <v>0.5467500363530609</v>
      </c>
    </row>
    <row r="13" spans="2:32" s="27" customFormat="1" ht="27.75" customHeight="1">
      <c r="B13" s="23">
        <v>2</v>
      </c>
      <c r="C13" s="236"/>
      <c r="D13" s="24" t="str">
        <f>'00月菜單'!E39</f>
        <v>五穀飯</v>
      </c>
      <c r="E13" s="24" t="s">
        <v>209</v>
      </c>
      <c r="F13" s="24"/>
      <c r="G13" s="24" t="str">
        <f>'00月菜單'!E40</f>
        <v>蝦排(海)(加)</v>
      </c>
      <c r="H13" s="24" t="s">
        <v>390</v>
      </c>
      <c r="I13" s="24"/>
      <c r="J13" s="24" t="str">
        <f>'00月菜單'!E41</f>
        <v>岩板燒肉</v>
      </c>
      <c r="K13" s="24" t="s">
        <v>208</v>
      </c>
      <c r="L13" s="24"/>
      <c r="M13" s="24" t="str">
        <f>'00月菜單'!E42</f>
        <v>白菜滷</v>
      </c>
      <c r="N13" s="24" t="s">
        <v>362</v>
      </c>
      <c r="O13" s="24"/>
      <c r="P13" s="24" t="str">
        <f>'00月菜單'!E43</f>
        <v>青江菜</v>
      </c>
      <c r="Q13" s="24" t="s">
        <v>18</v>
      </c>
      <c r="R13" s="24"/>
      <c r="S13" s="24" t="str">
        <f>'00月菜單'!E44</f>
        <v>玉米濃湯(芡)</v>
      </c>
      <c r="T13" s="24" t="s">
        <v>403</v>
      </c>
      <c r="U13" s="24"/>
      <c r="V13" s="224" t="s">
        <v>508</v>
      </c>
      <c r="W13" s="103" t="s">
        <v>47</v>
      </c>
      <c r="X13" s="104" t="s">
        <v>19</v>
      </c>
      <c r="Y13" s="26">
        <f>AB14</f>
        <v>5.3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236"/>
      <c r="D14" s="31" t="s">
        <v>55</v>
      </c>
      <c r="E14" s="30"/>
      <c r="F14" s="30">
        <v>80</v>
      </c>
      <c r="G14" s="31" t="s">
        <v>399</v>
      </c>
      <c r="H14" s="29" t="s">
        <v>358</v>
      </c>
      <c r="I14" s="31">
        <v>60</v>
      </c>
      <c r="J14" s="29" t="s">
        <v>400</v>
      </c>
      <c r="K14" s="30"/>
      <c r="L14" s="29">
        <v>35</v>
      </c>
      <c r="M14" s="32" t="s">
        <v>361</v>
      </c>
      <c r="N14" s="38"/>
      <c r="O14" s="31">
        <v>45</v>
      </c>
      <c r="P14" s="30" t="s">
        <v>381</v>
      </c>
      <c r="Q14" s="30"/>
      <c r="R14" s="30">
        <v>110</v>
      </c>
      <c r="S14" s="29" t="s">
        <v>402</v>
      </c>
      <c r="T14" s="31"/>
      <c r="U14" s="30">
        <v>20</v>
      </c>
      <c r="V14" s="225"/>
      <c r="W14" s="108" t="str">
        <f>AE19&amp;" "&amp;"g"</f>
        <v>89.5 g</v>
      </c>
      <c r="X14" s="109" t="s">
        <v>24</v>
      </c>
      <c r="Y14" s="33">
        <f>AB15</f>
        <v>2.7</v>
      </c>
      <c r="Z14" s="12"/>
      <c r="AA14" s="21" t="s">
        <v>25</v>
      </c>
      <c r="AB14" s="3">
        <v>5.3</v>
      </c>
      <c r="AC14" s="3">
        <f>AB14*2</f>
        <v>10.6</v>
      </c>
      <c r="AD14" s="3"/>
      <c r="AE14" s="3">
        <f>AB14*15</f>
        <v>79.5</v>
      </c>
      <c r="AF14" s="3">
        <f>AC14*4+AE14*4</f>
        <v>360.4</v>
      </c>
    </row>
    <row r="15" spans="2:32" ht="27.75" customHeight="1">
      <c r="B15" s="28">
        <v>23</v>
      </c>
      <c r="C15" s="236"/>
      <c r="D15" s="31" t="s">
        <v>58</v>
      </c>
      <c r="E15" s="30"/>
      <c r="F15" s="30">
        <v>20</v>
      </c>
      <c r="G15" s="31"/>
      <c r="H15" s="29"/>
      <c r="I15" s="31"/>
      <c r="J15" s="29" t="s">
        <v>401</v>
      </c>
      <c r="K15" s="30"/>
      <c r="L15" s="29">
        <v>20</v>
      </c>
      <c r="M15" s="32" t="s">
        <v>352</v>
      </c>
      <c r="N15" s="30"/>
      <c r="O15" s="31">
        <v>10</v>
      </c>
      <c r="P15" s="30"/>
      <c r="Q15" s="30"/>
      <c r="R15" s="30"/>
      <c r="S15" s="29" t="s">
        <v>352</v>
      </c>
      <c r="T15" s="30"/>
      <c r="U15" s="30">
        <v>10</v>
      </c>
      <c r="V15" s="225"/>
      <c r="W15" s="113" t="s">
        <v>9</v>
      </c>
      <c r="X15" s="114" t="s">
        <v>26</v>
      </c>
      <c r="Y15" s="33">
        <f>AB16</f>
        <v>2</v>
      </c>
      <c r="Z15" s="2"/>
      <c r="AA15" s="35" t="s">
        <v>27</v>
      </c>
      <c r="AB15" s="3">
        <v>2.7</v>
      </c>
      <c r="AC15" s="36">
        <f>AB15*7</f>
        <v>18.900000000000002</v>
      </c>
      <c r="AD15" s="3">
        <f>AB15*5</f>
        <v>13.5</v>
      </c>
      <c r="AE15" s="3" t="s">
        <v>28</v>
      </c>
      <c r="AF15" s="37">
        <f>AC15*4+AD15*9</f>
        <v>197.10000000000002</v>
      </c>
    </row>
    <row r="16" spans="2:32" ht="27.75" customHeight="1">
      <c r="B16" s="28" t="s">
        <v>10</v>
      </c>
      <c r="C16" s="236"/>
      <c r="D16" s="38"/>
      <c r="E16" s="38"/>
      <c r="F16" s="30"/>
      <c r="G16" s="30"/>
      <c r="H16" s="38"/>
      <c r="I16" s="30"/>
      <c r="J16" s="29"/>
      <c r="K16" s="29"/>
      <c r="L16" s="29"/>
      <c r="M16" s="32" t="s">
        <v>371</v>
      </c>
      <c r="N16" s="38"/>
      <c r="O16" s="31">
        <v>5</v>
      </c>
      <c r="P16" s="30"/>
      <c r="Q16" s="38"/>
      <c r="R16" s="30"/>
      <c r="S16" s="29"/>
      <c r="T16" s="38"/>
      <c r="U16" s="30"/>
      <c r="V16" s="225"/>
      <c r="W16" s="108" t="str">
        <f>AD19&amp;" "&amp;"g"</f>
        <v>26 g</v>
      </c>
      <c r="X16" s="114" t="s">
        <v>29</v>
      </c>
      <c r="Y16" s="33">
        <f>AB17</f>
        <v>2.5</v>
      </c>
      <c r="Z16" s="12"/>
      <c r="AA16" s="2" t="s">
        <v>30</v>
      </c>
      <c r="AB16" s="3">
        <v>2</v>
      </c>
      <c r="AC16" s="3">
        <f>AB16*1</f>
        <v>2</v>
      </c>
      <c r="AD16" s="3" t="s">
        <v>28</v>
      </c>
      <c r="AE16" s="3">
        <f>AB16*5</f>
        <v>10</v>
      </c>
      <c r="AF16" s="3">
        <f>AC16*4+AE16*4</f>
        <v>48</v>
      </c>
    </row>
    <row r="17" spans="2:32" ht="27.75" customHeight="1">
      <c r="B17" s="240" t="s">
        <v>37</v>
      </c>
      <c r="C17" s="236"/>
      <c r="D17" s="38"/>
      <c r="E17" s="38"/>
      <c r="F17" s="30"/>
      <c r="G17" s="30"/>
      <c r="H17" s="38"/>
      <c r="I17" s="30"/>
      <c r="J17" s="29"/>
      <c r="K17" s="38"/>
      <c r="L17" s="29"/>
      <c r="M17" s="32"/>
      <c r="N17" s="38"/>
      <c r="O17" s="31"/>
      <c r="P17" s="30"/>
      <c r="Q17" s="38"/>
      <c r="R17" s="30"/>
      <c r="S17" s="29"/>
      <c r="T17" s="38"/>
      <c r="U17" s="30"/>
      <c r="V17" s="225"/>
      <c r="W17" s="113" t="s">
        <v>11</v>
      </c>
      <c r="X17" s="114" t="s">
        <v>32</v>
      </c>
      <c r="Y17" s="33">
        <f>AB18</f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40"/>
      <c r="C18" s="236"/>
      <c r="D18" s="31"/>
      <c r="E18" s="38"/>
      <c r="F18" s="30"/>
      <c r="G18" s="30"/>
      <c r="H18" s="38"/>
      <c r="I18" s="30"/>
      <c r="J18" s="30"/>
      <c r="K18" s="38"/>
      <c r="L18" s="30"/>
      <c r="M18" s="32"/>
      <c r="N18" s="38"/>
      <c r="O18" s="31"/>
      <c r="P18" s="30"/>
      <c r="Q18" s="38"/>
      <c r="R18" s="30"/>
      <c r="S18" s="29"/>
      <c r="T18" s="38"/>
      <c r="U18" s="30"/>
      <c r="V18" s="225"/>
      <c r="W18" s="108" t="str">
        <f>AC19&amp;" "&amp;"g"</f>
        <v>31.5 g</v>
      </c>
      <c r="X18" s="166" t="s">
        <v>42</v>
      </c>
      <c r="Y18" s="39">
        <v>1</v>
      </c>
      <c r="Z18" s="12"/>
      <c r="AA18" s="2" t="s">
        <v>34</v>
      </c>
      <c r="AB18" s="3">
        <v>0</v>
      </c>
      <c r="AE18" s="2">
        <f>AB18*15</f>
        <v>0</v>
      </c>
    </row>
    <row r="19" spans="2:32" ht="27.75" customHeight="1">
      <c r="B19" s="40" t="s">
        <v>35</v>
      </c>
      <c r="C19" s="41"/>
      <c r="D19" s="38"/>
      <c r="E19" s="38"/>
      <c r="F19" s="30"/>
      <c r="G19" s="30"/>
      <c r="H19" s="38"/>
      <c r="I19" s="30"/>
      <c r="J19" s="30"/>
      <c r="K19" s="38"/>
      <c r="L19" s="30"/>
      <c r="M19" s="31"/>
      <c r="N19" s="38"/>
      <c r="O19" s="31"/>
      <c r="P19" s="30"/>
      <c r="Q19" s="38"/>
      <c r="R19" s="30"/>
      <c r="S19" s="30"/>
      <c r="T19" s="38"/>
      <c r="U19" s="30"/>
      <c r="V19" s="225"/>
      <c r="W19" s="113" t="s">
        <v>12</v>
      </c>
      <c r="X19" s="122"/>
      <c r="Y19" s="33"/>
      <c r="Z19" s="2"/>
      <c r="AC19" s="2">
        <f>SUM(AC14:AC18)</f>
        <v>31.5</v>
      </c>
      <c r="AD19" s="2">
        <f>SUM(AD14:AD18)</f>
        <v>26</v>
      </c>
      <c r="AE19" s="2">
        <f>SUM(AE14:AE18)</f>
        <v>89.5</v>
      </c>
      <c r="AF19" s="2">
        <f>AC19*4+AD19*9+AE19*4</f>
        <v>718</v>
      </c>
    </row>
    <row r="20" spans="2:31" ht="27.75" customHeight="1">
      <c r="B20" s="42"/>
      <c r="C20" s="43"/>
      <c r="D20" s="38"/>
      <c r="E20" s="38"/>
      <c r="F20" s="30"/>
      <c r="G20" s="30"/>
      <c r="H20" s="38"/>
      <c r="I20" s="30"/>
      <c r="J20" s="30"/>
      <c r="K20" s="38"/>
      <c r="L20" s="30"/>
      <c r="M20" s="31"/>
      <c r="N20" s="38"/>
      <c r="O20" s="31"/>
      <c r="P20" s="30"/>
      <c r="Q20" s="38"/>
      <c r="R20" s="30"/>
      <c r="S20" s="30"/>
      <c r="T20" s="38"/>
      <c r="U20" s="30"/>
      <c r="V20" s="226"/>
      <c r="W20" s="108" t="str">
        <f>AF19&amp;"K"</f>
        <v>718K</v>
      </c>
      <c r="X20" s="119"/>
      <c r="Y20" s="39"/>
      <c r="Z20" s="12"/>
      <c r="AC20" s="44">
        <f>AC19*4/AF19</f>
        <v>0.17548746518105848</v>
      </c>
      <c r="AD20" s="44">
        <f>AD19*9/AF19</f>
        <v>0.32590529247910865</v>
      </c>
      <c r="AE20" s="44">
        <f>AE19*4/AF19</f>
        <v>0.4986072423398329</v>
      </c>
    </row>
    <row r="21" spans="2:32" s="27" customFormat="1" ht="27.75" customHeight="1">
      <c r="B21" s="46">
        <v>2</v>
      </c>
      <c r="C21" s="236"/>
      <c r="D21" s="24" t="str">
        <f>'00月菜單'!I39</f>
        <v>香Q白飯</v>
      </c>
      <c r="E21" s="24" t="s">
        <v>15</v>
      </c>
      <c r="F21" s="24"/>
      <c r="G21" s="24" t="str">
        <f>'00月菜單'!I40</f>
        <v>黃金豬排(炸)</v>
      </c>
      <c r="H21" s="24" t="s">
        <v>206</v>
      </c>
      <c r="I21" s="24"/>
      <c r="J21" s="24" t="str">
        <f>'00月菜單'!I41</f>
        <v>筍絲燴鮮菇</v>
      </c>
      <c r="K21" s="24" t="s">
        <v>205</v>
      </c>
      <c r="L21" s="24"/>
      <c r="M21" s="24" t="str">
        <f>'00月菜單'!I42</f>
        <v>燒賣(加)</v>
      </c>
      <c r="N21" s="24" t="s">
        <v>15</v>
      </c>
      <c r="O21" s="24"/>
      <c r="P21" s="24" t="str">
        <f>'00月菜單'!I43</f>
        <v>芥藍菜</v>
      </c>
      <c r="Q21" s="24" t="s">
        <v>18</v>
      </c>
      <c r="R21" s="24"/>
      <c r="S21" s="24" t="str">
        <f>'00月菜單'!I44</f>
        <v>菜頭湯</v>
      </c>
      <c r="T21" s="24" t="s">
        <v>362</v>
      </c>
      <c r="U21" s="24"/>
      <c r="V21" s="237"/>
      <c r="W21" s="103" t="s">
        <v>7</v>
      </c>
      <c r="X21" s="104" t="s">
        <v>19</v>
      </c>
      <c r="Y21" s="26">
        <f>AB22</f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236"/>
      <c r="D22" s="29" t="s">
        <v>55</v>
      </c>
      <c r="E22" s="30"/>
      <c r="F22" s="30">
        <v>105</v>
      </c>
      <c r="G22" s="30" t="s">
        <v>404</v>
      </c>
      <c r="H22" s="30"/>
      <c r="I22" s="30">
        <v>75</v>
      </c>
      <c r="J22" s="30" t="s">
        <v>369</v>
      </c>
      <c r="K22" s="30"/>
      <c r="L22" s="30">
        <v>30</v>
      </c>
      <c r="M22" s="30" t="s">
        <v>515</v>
      </c>
      <c r="N22" s="30" t="s">
        <v>358</v>
      </c>
      <c r="O22" s="30">
        <v>25</v>
      </c>
      <c r="P22" s="30" t="s">
        <v>394</v>
      </c>
      <c r="Q22" s="30"/>
      <c r="R22" s="30">
        <v>125</v>
      </c>
      <c r="S22" s="30" t="s">
        <v>379</v>
      </c>
      <c r="T22" s="30"/>
      <c r="U22" s="30">
        <v>30</v>
      </c>
      <c r="V22" s="238"/>
      <c r="W22" s="108" t="str">
        <f>AE27&amp;" "&amp;"g"</f>
        <v>90 g</v>
      </c>
      <c r="X22" s="109" t="s">
        <v>24</v>
      </c>
      <c r="Y22" s="33">
        <f>AB23</f>
        <v>2.5</v>
      </c>
      <c r="Z22" s="48"/>
      <c r="AA22" s="21" t="s">
        <v>25</v>
      </c>
      <c r="AB22" s="3">
        <v>5.3</v>
      </c>
      <c r="AC22" s="3">
        <f>AB22*2</f>
        <v>10.6</v>
      </c>
      <c r="AD22" s="3"/>
      <c r="AE22" s="3">
        <f>AB22*15</f>
        <v>79.5</v>
      </c>
      <c r="AF22" s="3">
        <f>AC22*4+AE22*4</f>
        <v>360.4</v>
      </c>
    </row>
    <row r="23" spans="2:32" s="49" customFormat="1" ht="27.75" customHeight="1">
      <c r="B23" s="47">
        <v>24</v>
      </c>
      <c r="C23" s="236"/>
      <c r="D23" s="30"/>
      <c r="E23" s="30"/>
      <c r="F23" s="30"/>
      <c r="G23" s="30"/>
      <c r="H23" s="30"/>
      <c r="I23" s="30"/>
      <c r="J23" s="30" t="s">
        <v>372</v>
      </c>
      <c r="K23" s="30"/>
      <c r="L23" s="30">
        <v>25</v>
      </c>
      <c r="M23" s="30"/>
      <c r="N23" s="30"/>
      <c r="O23" s="30"/>
      <c r="P23" s="30"/>
      <c r="Q23" s="30"/>
      <c r="R23" s="30"/>
      <c r="S23" s="30"/>
      <c r="T23" s="30"/>
      <c r="U23" s="30"/>
      <c r="V23" s="238"/>
      <c r="W23" s="113" t="s">
        <v>9</v>
      </c>
      <c r="X23" s="114" t="s">
        <v>26</v>
      </c>
      <c r="Y23" s="33">
        <f>AB24</f>
        <v>2.1</v>
      </c>
      <c r="Z23" s="50"/>
      <c r="AA23" s="35" t="s">
        <v>27</v>
      </c>
      <c r="AB23" s="3">
        <v>2.5</v>
      </c>
      <c r="AC23" s="36">
        <f>AB23*7</f>
        <v>17.5</v>
      </c>
      <c r="AD23" s="3">
        <f>AB23*5</f>
        <v>12.5</v>
      </c>
      <c r="AE23" s="3" t="s">
        <v>28</v>
      </c>
      <c r="AF23" s="37">
        <f>AC23*4+AD23*9</f>
        <v>182.5</v>
      </c>
    </row>
    <row r="24" spans="2:32" s="49" customFormat="1" ht="27.75" customHeight="1">
      <c r="B24" s="47" t="s">
        <v>10</v>
      </c>
      <c r="C24" s="236"/>
      <c r="D24" s="30"/>
      <c r="E24" s="38"/>
      <c r="F24" s="30"/>
      <c r="G24" s="30"/>
      <c r="H24" s="38"/>
      <c r="I24" s="30"/>
      <c r="J24" s="30"/>
      <c r="K24" s="38"/>
      <c r="L24" s="30"/>
      <c r="M24" s="30"/>
      <c r="N24" s="38"/>
      <c r="O24" s="30"/>
      <c r="P24" s="30"/>
      <c r="Q24" s="38"/>
      <c r="R24" s="30"/>
      <c r="S24" s="29"/>
      <c r="T24" s="38"/>
      <c r="U24" s="30"/>
      <c r="V24" s="238"/>
      <c r="W24" s="108" t="str">
        <f>AD27&amp;" "&amp;"g"</f>
        <v>25 g</v>
      </c>
      <c r="X24" s="114" t="s">
        <v>29</v>
      </c>
      <c r="Y24" s="33">
        <f>AB25</f>
        <v>2.5</v>
      </c>
      <c r="Z24" s="48"/>
      <c r="AA24" s="2" t="s">
        <v>30</v>
      </c>
      <c r="AB24" s="3">
        <v>2.1</v>
      </c>
      <c r="AC24" s="3">
        <f>AB24*1</f>
        <v>2.1</v>
      </c>
      <c r="AD24" s="3" t="s">
        <v>28</v>
      </c>
      <c r="AE24" s="3">
        <f>AB24*5</f>
        <v>10.5</v>
      </c>
      <c r="AF24" s="3">
        <f>AC24*4+AE24*4</f>
        <v>50.4</v>
      </c>
    </row>
    <row r="25" spans="2:32" s="49" customFormat="1" ht="27.75" customHeight="1">
      <c r="B25" s="241" t="s">
        <v>39</v>
      </c>
      <c r="C25" s="236"/>
      <c r="D25" s="30"/>
      <c r="E25" s="38"/>
      <c r="F25" s="30"/>
      <c r="G25" s="30"/>
      <c r="H25" s="38"/>
      <c r="I25" s="30"/>
      <c r="J25" s="30"/>
      <c r="K25" s="38"/>
      <c r="L25" s="30"/>
      <c r="M25" s="30"/>
      <c r="N25" s="38"/>
      <c r="O25" s="30"/>
      <c r="P25" s="30"/>
      <c r="Q25" s="38"/>
      <c r="R25" s="30"/>
      <c r="S25" s="30"/>
      <c r="T25" s="38"/>
      <c r="U25" s="30"/>
      <c r="V25" s="238"/>
      <c r="W25" s="113" t="s">
        <v>11</v>
      </c>
      <c r="X25" s="114" t="s">
        <v>32</v>
      </c>
      <c r="Y25" s="33">
        <f>AB26</f>
        <v>0</v>
      </c>
      <c r="Z25" s="50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241"/>
      <c r="C26" s="236"/>
      <c r="D26" s="38"/>
      <c r="E26" s="38"/>
      <c r="F26" s="30"/>
      <c r="G26" s="51"/>
      <c r="H26" s="38"/>
      <c r="I26" s="30"/>
      <c r="J26" s="30"/>
      <c r="K26" s="38"/>
      <c r="L26" s="30"/>
      <c r="M26" s="30"/>
      <c r="N26" s="38"/>
      <c r="O26" s="30"/>
      <c r="P26" s="30"/>
      <c r="Q26" s="38"/>
      <c r="R26" s="30"/>
      <c r="S26" s="30"/>
      <c r="T26" s="38"/>
      <c r="U26" s="30"/>
      <c r="V26" s="238"/>
      <c r="W26" s="108" t="str">
        <f>AC27&amp;" "&amp;"g"</f>
        <v>30.2 g</v>
      </c>
      <c r="X26" s="166" t="s">
        <v>42</v>
      </c>
      <c r="Y26" s="33">
        <v>0</v>
      </c>
      <c r="Z26" s="48"/>
      <c r="AA26" s="2" t="s">
        <v>34</v>
      </c>
      <c r="AB26" s="3">
        <v>0</v>
      </c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35</v>
      </c>
      <c r="C27" s="52"/>
      <c r="D27" s="30"/>
      <c r="E27" s="38"/>
      <c r="F27" s="30"/>
      <c r="G27" s="30"/>
      <c r="H27" s="38"/>
      <c r="I27" s="30"/>
      <c r="J27" s="30"/>
      <c r="K27" s="38"/>
      <c r="L27" s="30"/>
      <c r="M27" s="30"/>
      <c r="N27" s="38"/>
      <c r="O27" s="30"/>
      <c r="P27" s="30"/>
      <c r="Q27" s="38"/>
      <c r="R27" s="30"/>
      <c r="S27" s="30"/>
      <c r="T27" s="38"/>
      <c r="U27" s="30"/>
      <c r="V27" s="238"/>
      <c r="W27" s="113" t="s">
        <v>12</v>
      </c>
      <c r="X27" s="122"/>
      <c r="Y27" s="33"/>
      <c r="Z27" s="50"/>
      <c r="AA27" s="2"/>
      <c r="AB27" s="3"/>
      <c r="AC27" s="2">
        <f>SUM(AC22:AC26)</f>
        <v>30.200000000000003</v>
      </c>
      <c r="AD27" s="2">
        <f>SUM(AD22:AD26)</f>
        <v>25</v>
      </c>
      <c r="AE27" s="2">
        <f>SUM(AE22:AE26)</f>
        <v>90</v>
      </c>
      <c r="AF27" s="2">
        <f>AC27*4+AD27*9+AE27*4</f>
        <v>705.8</v>
      </c>
    </row>
    <row r="28" spans="2:32" s="49" customFormat="1" ht="27.75" customHeight="1" thickBot="1">
      <c r="B28" s="53"/>
      <c r="C28" s="54"/>
      <c r="D28" s="38"/>
      <c r="E28" s="38"/>
      <c r="F28" s="30"/>
      <c r="G28" s="30"/>
      <c r="H28" s="38"/>
      <c r="I28" s="30"/>
      <c r="J28" s="30"/>
      <c r="K28" s="38"/>
      <c r="L28" s="30"/>
      <c r="M28" s="30"/>
      <c r="N28" s="38"/>
      <c r="O28" s="30"/>
      <c r="P28" s="30"/>
      <c r="Q28" s="38"/>
      <c r="R28" s="30"/>
      <c r="S28" s="30"/>
      <c r="T28" s="38"/>
      <c r="U28" s="30"/>
      <c r="V28" s="239"/>
      <c r="W28" s="108" t="str">
        <f>AF27&amp;"K"</f>
        <v>705.8K</v>
      </c>
      <c r="X28" s="128"/>
      <c r="Y28" s="33"/>
      <c r="Z28" s="48"/>
      <c r="AA28" s="50"/>
      <c r="AB28" s="55"/>
      <c r="AC28" s="44">
        <f>AC27*4/AF27</f>
        <v>0.17115330121847552</v>
      </c>
      <c r="AD28" s="44">
        <f>AD27*9/AF27</f>
        <v>0.3187871918390479</v>
      </c>
      <c r="AE28" s="44">
        <f>AE27*4/AF27</f>
        <v>0.5100595069424767</v>
      </c>
      <c r="AF28" s="50"/>
    </row>
    <row r="29" spans="2:32" s="27" customFormat="1" ht="27.75" customHeight="1">
      <c r="B29" s="23">
        <v>2</v>
      </c>
      <c r="C29" s="236"/>
      <c r="D29" s="24" t="str">
        <f>'00月菜單'!M39</f>
        <v>地瓜飯</v>
      </c>
      <c r="E29" s="24" t="s">
        <v>209</v>
      </c>
      <c r="F29" s="24"/>
      <c r="G29" s="24" t="str">
        <f>'00月菜單'!M40</f>
        <v>宮保雞丁</v>
      </c>
      <c r="H29" s="24" t="s">
        <v>205</v>
      </c>
      <c r="I29" s="24"/>
      <c r="J29" s="24" t="str">
        <f>'00月菜單'!M41</f>
        <v>義式肉醬</v>
      </c>
      <c r="K29" s="24" t="s">
        <v>362</v>
      </c>
      <c r="L29" s="24"/>
      <c r="M29" s="24" t="str">
        <f>'00月菜單'!M42</f>
        <v>燴炒小黃瓜</v>
      </c>
      <c r="N29" s="24" t="s">
        <v>405</v>
      </c>
      <c r="O29" s="24"/>
      <c r="P29" s="24" t="str">
        <f>'00月菜單'!M43</f>
        <v>大白菜</v>
      </c>
      <c r="Q29" s="24" t="s">
        <v>362</v>
      </c>
      <c r="R29" s="24"/>
      <c r="S29" s="24" t="str">
        <f>'00月菜單'!M44</f>
        <v>鮮菇湯</v>
      </c>
      <c r="T29" s="24" t="s">
        <v>17</v>
      </c>
      <c r="U29" s="24"/>
      <c r="V29" s="224"/>
      <c r="W29" s="103" t="s">
        <v>7</v>
      </c>
      <c r="X29" s="104" t="s">
        <v>19</v>
      </c>
      <c r="Y29" s="26">
        <f>AB30</f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56</v>
      </c>
      <c r="C30" s="236"/>
      <c r="D30" s="30" t="s">
        <v>55</v>
      </c>
      <c r="E30" s="30"/>
      <c r="F30" s="30">
        <v>95</v>
      </c>
      <c r="G30" s="30" t="s">
        <v>406</v>
      </c>
      <c r="H30" s="30"/>
      <c r="I30" s="30">
        <v>70</v>
      </c>
      <c r="J30" s="29" t="s">
        <v>354</v>
      </c>
      <c r="K30" s="29"/>
      <c r="L30" s="29">
        <v>30</v>
      </c>
      <c r="M30" s="31" t="s">
        <v>409</v>
      </c>
      <c r="N30" s="30"/>
      <c r="O30" s="31">
        <v>35</v>
      </c>
      <c r="P30" s="30" t="s">
        <v>361</v>
      </c>
      <c r="Q30" s="30"/>
      <c r="R30" s="30">
        <v>120</v>
      </c>
      <c r="S30" s="29" t="s">
        <v>372</v>
      </c>
      <c r="T30" s="29"/>
      <c r="U30" s="29">
        <v>20</v>
      </c>
      <c r="V30" s="225"/>
      <c r="W30" s="108" t="str">
        <f>AE35&amp;" "&amp;"g"</f>
        <v>92.5 g</v>
      </c>
      <c r="X30" s="109" t="s">
        <v>24</v>
      </c>
      <c r="Y30" s="33">
        <f>AB31</f>
        <v>2.8</v>
      </c>
      <c r="Z30" s="12"/>
      <c r="AA30" s="21" t="s">
        <v>25</v>
      </c>
      <c r="AB30" s="3">
        <v>5.5</v>
      </c>
      <c r="AC30" s="3">
        <f>AB30*2</f>
        <v>11</v>
      </c>
      <c r="AD30" s="3"/>
      <c r="AE30" s="3">
        <f>AB30*15</f>
        <v>82.5</v>
      </c>
      <c r="AF30" s="3">
        <f>AC30*4+AE30*4</f>
        <v>374</v>
      </c>
    </row>
    <row r="31" spans="2:32" ht="27.75" customHeight="1">
      <c r="B31" s="28">
        <v>25</v>
      </c>
      <c r="C31" s="236"/>
      <c r="D31" s="30" t="s">
        <v>59</v>
      </c>
      <c r="E31" s="30"/>
      <c r="F31" s="30">
        <v>27.5</v>
      </c>
      <c r="G31" s="30" t="s">
        <v>407</v>
      </c>
      <c r="H31" s="30"/>
      <c r="I31" s="30">
        <v>5</v>
      </c>
      <c r="J31" s="29" t="s">
        <v>408</v>
      </c>
      <c r="K31" s="29"/>
      <c r="L31" s="29">
        <v>10</v>
      </c>
      <c r="M31" s="31" t="s">
        <v>352</v>
      </c>
      <c r="N31" s="30"/>
      <c r="O31" s="31">
        <v>10</v>
      </c>
      <c r="P31" s="31"/>
      <c r="Q31" s="118"/>
      <c r="R31" s="31"/>
      <c r="S31" s="29"/>
      <c r="T31" s="29"/>
      <c r="U31" s="29"/>
      <c r="V31" s="225"/>
      <c r="W31" s="113" t="s">
        <v>9</v>
      </c>
      <c r="X31" s="114" t="s">
        <v>26</v>
      </c>
      <c r="Y31" s="33">
        <f>AB32</f>
        <v>2</v>
      </c>
      <c r="Z31" s="2"/>
      <c r="AA31" s="35" t="s">
        <v>27</v>
      </c>
      <c r="AB31" s="3">
        <v>2.8</v>
      </c>
      <c r="AC31" s="36">
        <f>AB31*7</f>
        <v>19.599999999999998</v>
      </c>
      <c r="AD31" s="3">
        <f>AB31*5</f>
        <v>14</v>
      </c>
      <c r="AE31" s="3" t="s">
        <v>28</v>
      </c>
      <c r="AF31" s="37">
        <f>AC31*4+AD31*9</f>
        <v>204.39999999999998</v>
      </c>
    </row>
    <row r="32" spans="2:32" ht="27.75" customHeight="1">
      <c r="B32" s="28" t="s">
        <v>10</v>
      </c>
      <c r="C32" s="236"/>
      <c r="D32" s="38"/>
      <c r="E32" s="38"/>
      <c r="F32" s="30"/>
      <c r="G32" s="30"/>
      <c r="H32" s="38"/>
      <c r="I32" s="30"/>
      <c r="J32" s="31" t="s">
        <v>352</v>
      </c>
      <c r="K32" s="38"/>
      <c r="L32" s="31">
        <v>10</v>
      </c>
      <c r="M32" s="31"/>
      <c r="N32" s="38"/>
      <c r="O32" s="31"/>
      <c r="P32" s="31"/>
      <c r="Q32" s="118"/>
      <c r="R32" s="31"/>
      <c r="S32" s="29"/>
      <c r="T32" s="30"/>
      <c r="U32" s="30"/>
      <c r="V32" s="225"/>
      <c r="W32" s="108" t="str">
        <f>AD35&amp;" "&amp;"g"</f>
        <v>26.5 g</v>
      </c>
      <c r="X32" s="114" t="s">
        <v>29</v>
      </c>
      <c r="Y32" s="33">
        <f>AB33</f>
        <v>2.5</v>
      </c>
      <c r="Z32" s="12"/>
      <c r="AA32" s="2" t="s">
        <v>30</v>
      </c>
      <c r="AB32" s="3">
        <v>2</v>
      </c>
      <c r="AC32" s="3">
        <f>AB32*1</f>
        <v>2</v>
      </c>
      <c r="AD32" s="3" t="s">
        <v>28</v>
      </c>
      <c r="AE32" s="3">
        <f>AB32*5</f>
        <v>10</v>
      </c>
      <c r="AF32" s="3">
        <f>AC32*4+AE32*4</f>
        <v>48</v>
      </c>
    </row>
    <row r="33" spans="2:32" ht="27.75" customHeight="1">
      <c r="B33" s="240" t="s">
        <v>40</v>
      </c>
      <c r="C33" s="236"/>
      <c r="D33" s="38"/>
      <c r="E33" s="38"/>
      <c r="F33" s="30"/>
      <c r="G33" s="30"/>
      <c r="H33" s="38"/>
      <c r="I33" s="30"/>
      <c r="J33" s="29"/>
      <c r="K33" s="29"/>
      <c r="L33" s="29"/>
      <c r="M33" s="31"/>
      <c r="N33" s="38"/>
      <c r="O33" s="31"/>
      <c r="P33" s="30"/>
      <c r="Q33" s="38"/>
      <c r="R33" s="30"/>
      <c r="S33" s="29"/>
      <c r="T33" s="30"/>
      <c r="U33" s="30"/>
      <c r="V33" s="225"/>
      <c r="W33" s="113" t="s">
        <v>11</v>
      </c>
      <c r="X33" s="114" t="s">
        <v>32</v>
      </c>
      <c r="Y33" s="33">
        <f>AB34</f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40"/>
      <c r="C34" s="236"/>
      <c r="D34" s="38"/>
      <c r="E34" s="38"/>
      <c r="F34" s="30"/>
      <c r="G34" s="30"/>
      <c r="H34" s="38"/>
      <c r="I34" s="30"/>
      <c r="J34" s="29"/>
      <c r="K34" s="38"/>
      <c r="L34" s="29"/>
      <c r="M34" s="31"/>
      <c r="N34" s="38"/>
      <c r="O34" s="31"/>
      <c r="P34" s="30"/>
      <c r="Q34" s="38"/>
      <c r="R34" s="30"/>
      <c r="S34" s="29"/>
      <c r="T34" s="38"/>
      <c r="U34" s="30"/>
      <c r="V34" s="225"/>
      <c r="W34" s="108" t="str">
        <f>AC35&amp;" "&amp;"g"</f>
        <v>32.6 g</v>
      </c>
      <c r="X34" s="166" t="s">
        <v>42</v>
      </c>
      <c r="Y34" s="33">
        <v>0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40" t="s">
        <v>35</v>
      </c>
      <c r="C35" s="41"/>
      <c r="D35" s="38"/>
      <c r="E35" s="38"/>
      <c r="F35" s="30"/>
      <c r="G35" s="30"/>
      <c r="H35" s="38"/>
      <c r="I35" s="30"/>
      <c r="J35" s="30"/>
      <c r="K35" s="38"/>
      <c r="L35" s="30"/>
      <c r="M35" s="31"/>
      <c r="N35" s="38"/>
      <c r="O35" s="31"/>
      <c r="P35" s="30"/>
      <c r="Q35" s="38"/>
      <c r="R35" s="30"/>
      <c r="S35" s="30"/>
      <c r="T35" s="30"/>
      <c r="U35" s="30"/>
      <c r="V35" s="225"/>
      <c r="W35" s="113" t="s">
        <v>12</v>
      </c>
      <c r="X35" s="122"/>
      <c r="Y35" s="33"/>
      <c r="Z35" s="2"/>
      <c r="AC35" s="2">
        <f>SUM(AC30:AC34)</f>
        <v>32.599999999999994</v>
      </c>
      <c r="AD35" s="2">
        <f>SUM(AD30:AD34)</f>
        <v>26.5</v>
      </c>
      <c r="AE35" s="2">
        <f>SUM(AE30:AE34)</f>
        <v>92.5</v>
      </c>
      <c r="AF35" s="2">
        <f>AC35*4+AD35*9+AE35*4</f>
        <v>738.9</v>
      </c>
    </row>
    <row r="36" spans="2:31" ht="27.75" customHeight="1">
      <c r="B36" s="42"/>
      <c r="C36" s="43"/>
      <c r="D36" s="38"/>
      <c r="E36" s="38"/>
      <c r="F36" s="30"/>
      <c r="G36" s="30"/>
      <c r="H36" s="38"/>
      <c r="I36" s="30"/>
      <c r="J36" s="30"/>
      <c r="K36" s="38"/>
      <c r="L36" s="30"/>
      <c r="M36" s="30"/>
      <c r="N36" s="38"/>
      <c r="O36" s="30"/>
      <c r="P36" s="30"/>
      <c r="Q36" s="38"/>
      <c r="R36" s="30"/>
      <c r="S36" s="30"/>
      <c r="T36" s="38"/>
      <c r="U36" s="30"/>
      <c r="V36" s="226"/>
      <c r="W36" s="108" t="str">
        <f>AF35&amp;"K"</f>
        <v>738.9K</v>
      </c>
      <c r="X36" s="119"/>
      <c r="Y36" s="33"/>
      <c r="Z36" s="12"/>
      <c r="AC36" s="44">
        <f>AC35*4/AF35</f>
        <v>0.17647854919474892</v>
      </c>
      <c r="AD36" s="44">
        <f>AD35*9/AF35</f>
        <v>0.32277710109622415</v>
      </c>
      <c r="AE36" s="44">
        <f>AE35*4/AF35</f>
        <v>0.5007443497090269</v>
      </c>
    </row>
    <row r="37" spans="2:32" s="27" customFormat="1" ht="27.75" customHeight="1">
      <c r="B37" s="23">
        <v>2</v>
      </c>
      <c r="C37" s="236"/>
      <c r="D37" s="24" t="str">
        <f>'00月菜單'!Q39</f>
        <v>揚州炒飯</v>
      </c>
      <c r="E37" s="24" t="s">
        <v>18</v>
      </c>
      <c r="F37" s="24"/>
      <c r="G37" s="24" t="str">
        <f>'00月菜單'!Q40</f>
        <v>芝麻里肌肉</v>
      </c>
      <c r="H37" s="24" t="s">
        <v>390</v>
      </c>
      <c r="I37" s="24"/>
      <c r="J37" s="24" t="str">
        <f>'00月菜單'!Q41</f>
        <v>香Q滷蛋</v>
      </c>
      <c r="K37" s="24" t="s">
        <v>363</v>
      </c>
      <c r="L37" s="24"/>
      <c r="M37" s="24" t="str">
        <f>'00月菜單'!Q42</f>
        <v>冬瓜鮮味煮</v>
      </c>
      <c r="N37" s="24" t="s">
        <v>362</v>
      </c>
      <c r="O37" s="24"/>
      <c r="P37" s="24" t="str">
        <f>'00月菜單'!Q43</f>
        <v>油菜</v>
      </c>
      <c r="Q37" s="24" t="s">
        <v>405</v>
      </c>
      <c r="R37" s="24"/>
      <c r="S37" s="24" t="str">
        <f>'00月菜單'!Q44</f>
        <v>味噌海芽湯</v>
      </c>
      <c r="T37" s="24" t="s">
        <v>362</v>
      </c>
      <c r="U37" s="24"/>
      <c r="V37" s="237"/>
      <c r="W37" s="103" t="s">
        <v>7</v>
      </c>
      <c r="X37" s="104" t="s">
        <v>19</v>
      </c>
      <c r="Y37" s="57">
        <f>AB38</f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8</v>
      </c>
      <c r="C38" s="236"/>
      <c r="D38" s="29" t="s">
        <v>410</v>
      </c>
      <c r="E38" s="29"/>
      <c r="F38" s="30">
        <v>105</v>
      </c>
      <c r="G38" s="30" t="s">
        <v>411</v>
      </c>
      <c r="H38" s="29"/>
      <c r="I38" s="30">
        <v>60</v>
      </c>
      <c r="J38" s="29" t="s">
        <v>364</v>
      </c>
      <c r="K38" s="30"/>
      <c r="L38" s="29">
        <v>55</v>
      </c>
      <c r="M38" s="30" t="s">
        <v>357</v>
      </c>
      <c r="N38" s="29"/>
      <c r="O38" s="30">
        <v>35</v>
      </c>
      <c r="P38" s="31" t="s">
        <v>365</v>
      </c>
      <c r="Q38" s="31"/>
      <c r="R38" s="31">
        <v>120</v>
      </c>
      <c r="S38" s="29" t="s">
        <v>413</v>
      </c>
      <c r="T38" s="29"/>
      <c r="U38" s="29">
        <v>2</v>
      </c>
      <c r="V38" s="238"/>
      <c r="W38" s="108" t="str">
        <f>AE43&amp;" "&amp;"g"</f>
        <v>93 g</v>
      </c>
      <c r="X38" s="109" t="s">
        <v>24</v>
      </c>
      <c r="Y38" s="56">
        <f>AB39</f>
        <v>2.7</v>
      </c>
      <c r="Z38" s="12"/>
      <c r="AA38" s="21" t="s">
        <v>25</v>
      </c>
      <c r="AB38" s="3">
        <v>5.5</v>
      </c>
      <c r="AC38" s="3">
        <f>AB38*2</f>
        <v>11</v>
      </c>
      <c r="AD38" s="3"/>
      <c r="AE38" s="3">
        <f>AB38*15</f>
        <v>82.5</v>
      </c>
      <c r="AF38" s="3">
        <f>AC38*4+AE38*4</f>
        <v>374</v>
      </c>
    </row>
    <row r="39" spans="2:32" ht="27.75" customHeight="1">
      <c r="B39" s="28">
        <v>26</v>
      </c>
      <c r="C39" s="236"/>
      <c r="D39" s="29" t="s">
        <v>255</v>
      </c>
      <c r="E39" s="29"/>
      <c r="F39" s="30">
        <v>10</v>
      </c>
      <c r="G39" s="30" t="s">
        <v>412</v>
      </c>
      <c r="H39" s="29"/>
      <c r="I39" s="30">
        <v>3</v>
      </c>
      <c r="J39" s="29"/>
      <c r="K39" s="38"/>
      <c r="L39" s="29"/>
      <c r="M39" s="30" t="s">
        <v>352</v>
      </c>
      <c r="N39" s="29"/>
      <c r="O39" s="30">
        <v>25</v>
      </c>
      <c r="P39" s="30"/>
      <c r="Q39" s="29"/>
      <c r="R39" s="30"/>
      <c r="S39" s="29"/>
      <c r="T39" s="29"/>
      <c r="U39" s="29"/>
      <c r="V39" s="238"/>
      <c r="W39" s="113" t="s">
        <v>9</v>
      </c>
      <c r="X39" s="114" t="s">
        <v>26</v>
      </c>
      <c r="Y39" s="56">
        <f>AB40</f>
        <v>2.1</v>
      </c>
      <c r="Z39" s="2"/>
      <c r="AA39" s="35" t="s">
        <v>27</v>
      </c>
      <c r="AB39" s="3">
        <v>2.7</v>
      </c>
      <c r="AC39" s="36">
        <f>AB39*7</f>
        <v>18.900000000000002</v>
      </c>
      <c r="AD39" s="3">
        <f>AB39*5</f>
        <v>13.5</v>
      </c>
      <c r="AE39" s="3" t="s">
        <v>28</v>
      </c>
      <c r="AF39" s="37">
        <f>AC39*4+AD39*9</f>
        <v>197.10000000000002</v>
      </c>
    </row>
    <row r="40" spans="2:32" ht="27.75" customHeight="1">
      <c r="B40" s="28" t="s">
        <v>10</v>
      </c>
      <c r="C40" s="236"/>
      <c r="D40" s="29" t="s">
        <v>408</v>
      </c>
      <c r="E40" s="29"/>
      <c r="F40" s="30">
        <v>10</v>
      </c>
      <c r="G40" s="30"/>
      <c r="H40" s="29"/>
      <c r="I40" s="30"/>
      <c r="J40" s="29"/>
      <c r="K40" s="30"/>
      <c r="L40" s="29"/>
      <c r="M40" s="30" t="s">
        <v>388</v>
      </c>
      <c r="N40" s="29"/>
      <c r="O40" s="30">
        <v>20</v>
      </c>
      <c r="P40" s="30"/>
      <c r="Q40" s="29"/>
      <c r="R40" s="30"/>
      <c r="S40" s="29"/>
      <c r="T40" s="29"/>
      <c r="U40" s="29"/>
      <c r="V40" s="238"/>
      <c r="W40" s="108" t="str">
        <f>AD43&amp;" "&amp;"g"</f>
        <v>26 g</v>
      </c>
      <c r="X40" s="114" t="s">
        <v>29</v>
      </c>
      <c r="Y40" s="56">
        <f>AB41</f>
        <v>2.5</v>
      </c>
      <c r="Z40" s="12"/>
      <c r="AA40" s="2" t="s">
        <v>30</v>
      </c>
      <c r="AB40" s="3">
        <v>2.1</v>
      </c>
      <c r="AC40" s="3">
        <f>AB40*1</f>
        <v>2.1</v>
      </c>
      <c r="AD40" s="3" t="s">
        <v>28</v>
      </c>
      <c r="AE40" s="3">
        <f>AB40*5</f>
        <v>10.5</v>
      </c>
      <c r="AF40" s="3">
        <f>AC40*4+AE40*4</f>
        <v>50.4</v>
      </c>
    </row>
    <row r="41" spans="2:32" ht="27.75" customHeight="1">
      <c r="B41" s="240" t="s">
        <v>31</v>
      </c>
      <c r="C41" s="236"/>
      <c r="D41" s="29"/>
      <c r="E41" s="29"/>
      <c r="F41" s="30"/>
      <c r="G41" s="30"/>
      <c r="H41" s="29"/>
      <c r="I41" s="30"/>
      <c r="J41" s="29"/>
      <c r="K41" s="30"/>
      <c r="L41" s="29"/>
      <c r="M41" s="30"/>
      <c r="N41" s="29"/>
      <c r="O41" s="30"/>
      <c r="P41" s="30"/>
      <c r="Q41" s="29"/>
      <c r="R41" s="30"/>
      <c r="S41" s="29"/>
      <c r="T41" s="29"/>
      <c r="U41" s="29"/>
      <c r="V41" s="238"/>
      <c r="W41" s="113" t="s">
        <v>11</v>
      </c>
      <c r="X41" s="114" t="s">
        <v>32</v>
      </c>
      <c r="Y41" s="56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40"/>
      <c r="C42" s="236"/>
      <c r="D42" s="38"/>
      <c r="E42" s="38"/>
      <c r="F42" s="30"/>
      <c r="G42" s="30"/>
      <c r="H42" s="38"/>
      <c r="I42" s="30"/>
      <c r="J42" s="30"/>
      <c r="K42" s="38"/>
      <c r="L42" s="30"/>
      <c r="M42" s="30"/>
      <c r="N42" s="38"/>
      <c r="O42" s="30"/>
      <c r="P42" s="30"/>
      <c r="Q42" s="38"/>
      <c r="R42" s="30"/>
      <c r="S42" s="29"/>
      <c r="T42" s="38"/>
      <c r="U42" s="29"/>
      <c r="V42" s="238"/>
      <c r="W42" s="108" t="str">
        <f>AC43&amp;" "&amp;"g"</f>
        <v>32 g</v>
      </c>
      <c r="X42" s="166" t="s">
        <v>42</v>
      </c>
      <c r="Y42" s="56">
        <v>0</v>
      </c>
      <c r="Z42" s="12"/>
      <c r="AA42" s="2" t="s">
        <v>34</v>
      </c>
      <c r="AB42" s="3">
        <v>0</v>
      </c>
      <c r="AE42" s="2">
        <f>AB42*15</f>
        <v>0</v>
      </c>
    </row>
    <row r="43" spans="2:32" ht="27.75" customHeight="1">
      <c r="B43" s="40" t="s">
        <v>35</v>
      </c>
      <c r="C43" s="41"/>
      <c r="D43" s="38"/>
      <c r="E43" s="38"/>
      <c r="F43" s="30"/>
      <c r="G43" s="30"/>
      <c r="H43" s="38"/>
      <c r="I43" s="30"/>
      <c r="J43" s="29"/>
      <c r="K43" s="38"/>
      <c r="L43" s="29"/>
      <c r="M43" s="30"/>
      <c r="N43" s="38"/>
      <c r="O43" s="30"/>
      <c r="P43" s="30"/>
      <c r="Q43" s="38"/>
      <c r="R43" s="30"/>
      <c r="S43" s="29"/>
      <c r="T43" s="38"/>
      <c r="U43" s="29"/>
      <c r="V43" s="238"/>
      <c r="W43" s="113" t="s">
        <v>12</v>
      </c>
      <c r="X43" s="122"/>
      <c r="Y43" s="56"/>
      <c r="Z43" s="2"/>
      <c r="AC43" s="2">
        <f>SUM(AC38:AC42)</f>
        <v>32</v>
      </c>
      <c r="AD43" s="2">
        <f>SUM(AD38:AD42)</f>
        <v>26</v>
      </c>
      <c r="AE43" s="2">
        <f>SUM(AE38:AE42)</f>
        <v>93</v>
      </c>
      <c r="AF43" s="2">
        <f>AC43*4+AD43*9+AE43*4</f>
        <v>734</v>
      </c>
    </row>
    <row r="44" spans="2:31" ht="27.75" customHeight="1" thickBot="1">
      <c r="B44" s="58"/>
      <c r="C44" s="43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39"/>
      <c r="W44" s="152" t="str">
        <f>AF43&amp;"K"</f>
        <v>734K</v>
      </c>
      <c r="X44" s="153"/>
      <c r="Y44" s="61"/>
      <c r="Z44" s="12"/>
      <c r="AC44" s="44">
        <f>AC43*4/AF43</f>
        <v>0.17438692098092642</v>
      </c>
      <c r="AD44" s="44">
        <f>AD43*9/AF43</f>
        <v>0.3188010899182561</v>
      </c>
      <c r="AE44" s="44">
        <f>AE43*4/AF43</f>
        <v>0.5068119891008175</v>
      </c>
    </row>
    <row r="45" spans="3:26" ht="21.75" customHeight="1">
      <c r="C45" s="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64"/>
    </row>
    <row r="46" spans="2:25" ht="20.25">
      <c r="B46" s="3"/>
      <c r="D46" s="243"/>
      <c r="E46" s="243"/>
      <c r="F46" s="244"/>
      <c r="G46" s="244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E13" sqref="E13:H13"/>
    </sheetView>
  </sheetViews>
  <sheetFormatPr defaultColWidth="9.00390625" defaultRowHeight="16.5"/>
  <cols>
    <col min="1" max="20" width="10.625" style="169" customWidth="1"/>
    <col min="21" max="16384" width="9.00390625" style="169" customWidth="1"/>
  </cols>
  <sheetData>
    <row r="1" spans="7:16" ht="49.5" customHeight="1" thickBot="1">
      <c r="G1" s="324" t="s">
        <v>170</v>
      </c>
      <c r="H1" s="324"/>
      <c r="I1" s="324"/>
      <c r="J1" s="324"/>
      <c r="K1" s="324"/>
      <c r="O1" s="182"/>
      <c r="P1" s="182"/>
    </row>
    <row r="2" spans="1:20" ht="16.5" customHeight="1">
      <c r="A2" s="318" t="s">
        <v>171</v>
      </c>
      <c r="B2" s="319"/>
      <c r="C2" s="319"/>
      <c r="D2" s="319"/>
      <c r="E2" s="319" t="s">
        <v>172</v>
      </c>
      <c r="F2" s="319"/>
      <c r="G2" s="319"/>
      <c r="H2" s="319"/>
      <c r="I2" s="319" t="s">
        <v>173</v>
      </c>
      <c r="J2" s="319"/>
      <c r="K2" s="319"/>
      <c r="L2" s="319"/>
      <c r="M2" s="319" t="s">
        <v>174</v>
      </c>
      <c r="N2" s="319"/>
      <c r="O2" s="319"/>
      <c r="P2" s="319"/>
      <c r="Q2" s="319" t="s">
        <v>175</v>
      </c>
      <c r="R2" s="319"/>
      <c r="S2" s="319"/>
      <c r="T2" s="320"/>
    </row>
    <row r="3" spans="1:20" s="170" customFormat="1" ht="27.75">
      <c r="A3" s="271" t="s">
        <v>68</v>
      </c>
      <c r="B3" s="272"/>
      <c r="C3" s="272"/>
      <c r="D3" s="272"/>
      <c r="E3" s="288" t="s">
        <v>69</v>
      </c>
      <c r="F3" s="289"/>
      <c r="G3" s="289"/>
      <c r="H3" s="290"/>
      <c r="I3" s="271" t="s">
        <v>48</v>
      </c>
      <c r="J3" s="272"/>
      <c r="K3" s="272"/>
      <c r="L3" s="272"/>
      <c r="M3" s="272" t="s">
        <v>53</v>
      </c>
      <c r="N3" s="272"/>
      <c r="O3" s="272"/>
      <c r="P3" s="272"/>
      <c r="Q3" s="272" t="s">
        <v>62</v>
      </c>
      <c r="R3" s="272"/>
      <c r="S3" s="272"/>
      <c r="T3" s="293"/>
    </row>
    <row r="4" spans="1:20" s="170" customFormat="1" ht="25.5">
      <c r="A4" s="273" t="s">
        <v>63</v>
      </c>
      <c r="B4" s="274"/>
      <c r="C4" s="274"/>
      <c r="D4" s="275"/>
      <c r="E4" s="273" t="s">
        <v>70</v>
      </c>
      <c r="F4" s="274"/>
      <c r="G4" s="274"/>
      <c r="H4" s="275"/>
      <c r="I4" s="273" t="s">
        <v>71</v>
      </c>
      <c r="J4" s="274"/>
      <c r="K4" s="274"/>
      <c r="L4" s="275"/>
      <c r="M4" s="273" t="s">
        <v>72</v>
      </c>
      <c r="N4" s="274"/>
      <c r="O4" s="274"/>
      <c r="P4" s="275"/>
      <c r="Q4" s="273" t="s">
        <v>73</v>
      </c>
      <c r="R4" s="274"/>
      <c r="S4" s="274"/>
      <c r="T4" s="306"/>
    </row>
    <row r="5" spans="1:20" s="170" customFormat="1" ht="25.5">
      <c r="A5" s="265" t="s">
        <v>74</v>
      </c>
      <c r="B5" s="266"/>
      <c r="C5" s="266"/>
      <c r="D5" s="267"/>
      <c r="E5" s="307" t="s">
        <v>51</v>
      </c>
      <c r="F5" s="266"/>
      <c r="G5" s="266"/>
      <c r="H5" s="308"/>
      <c r="I5" s="265" t="s">
        <v>64</v>
      </c>
      <c r="J5" s="266"/>
      <c r="K5" s="266"/>
      <c r="L5" s="267"/>
      <c r="M5" s="307" t="s">
        <v>65</v>
      </c>
      <c r="N5" s="266"/>
      <c r="O5" s="266"/>
      <c r="P5" s="267"/>
      <c r="Q5" s="307" t="s">
        <v>75</v>
      </c>
      <c r="R5" s="266"/>
      <c r="S5" s="266"/>
      <c r="T5" s="308"/>
    </row>
    <row r="6" spans="1:20" s="170" customFormat="1" ht="25.5">
      <c r="A6" s="268" t="s">
        <v>76</v>
      </c>
      <c r="B6" s="269"/>
      <c r="C6" s="269"/>
      <c r="D6" s="270"/>
      <c r="E6" s="299" t="s">
        <v>77</v>
      </c>
      <c r="F6" s="269"/>
      <c r="G6" s="269"/>
      <c r="H6" s="300"/>
      <c r="I6" s="268" t="s">
        <v>78</v>
      </c>
      <c r="J6" s="269"/>
      <c r="K6" s="269"/>
      <c r="L6" s="270"/>
      <c r="M6" s="299" t="s">
        <v>66</v>
      </c>
      <c r="N6" s="269"/>
      <c r="O6" s="269"/>
      <c r="P6" s="270"/>
      <c r="Q6" s="299" t="s">
        <v>67</v>
      </c>
      <c r="R6" s="269"/>
      <c r="S6" s="269"/>
      <c r="T6" s="300"/>
    </row>
    <row r="7" spans="1:20" s="170" customFormat="1" ht="16.5" customHeight="1">
      <c r="A7" s="245" t="s">
        <v>49</v>
      </c>
      <c r="B7" s="246"/>
      <c r="C7" s="246"/>
      <c r="D7" s="247"/>
      <c r="E7" s="301" t="s">
        <v>52</v>
      </c>
      <c r="F7" s="302"/>
      <c r="G7" s="302"/>
      <c r="H7" s="303"/>
      <c r="I7" s="304" t="s">
        <v>79</v>
      </c>
      <c r="J7" s="302"/>
      <c r="K7" s="302"/>
      <c r="L7" s="305"/>
      <c r="M7" s="301" t="s">
        <v>80</v>
      </c>
      <c r="N7" s="302"/>
      <c r="O7" s="302"/>
      <c r="P7" s="305"/>
      <c r="Q7" s="301" t="s">
        <v>54</v>
      </c>
      <c r="R7" s="302"/>
      <c r="S7" s="302"/>
      <c r="T7" s="303"/>
    </row>
    <row r="8" spans="1:20" s="170" customFormat="1" ht="27.75">
      <c r="A8" s="321" t="s">
        <v>81</v>
      </c>
      <c r="B8" s="322"/>
      <c r="C8" s="322"/>
      <c r="D8" s="323"/>
      <c r="E8" s="288" t="s">
        <v>82</v>
      </c>
      <c r="F8" s="289"/>
      <c r="G8" s="289"/>
      <c r="H8" s="290"/>
      <c r="I8" s="291" t="s">
        <v>83</v>
      </c>
      <c r="J8" s="289"/>
      <c r="K8" s="289"/>
      <c r="L8" s="292"/>
      <c r="M8" s="272" t="s">
        <v>84</v>
      </c>
      <c r="N8" s="272"/>
      <c r="O8" s="272"/>
      <c r="P8" s="272"/>
      <c r="Q8" s="272" t="s">
        <v>85</v>
      </c>
      <c r="R8" s="272"/>
      <c r="S8" s="272"/>
      <c r="T8" s="293"/>
    </row>
    <row r="9" spans="1:20" ht="19.5">
      <c r="A9" s="183" t="s">
        <v>86</v>
      </c>
      <c r="B9" s="184" t="str">
        <f>'第一週明細)'!W12</f>
        <v>719.4K</v>
      </c>
      <c r="C9" s="184" t="s">
        <v>9</v>
      </c>
      <c r="D9" s="184" t="str">
        <f>'第一週明細)'!W8</f>
        <v>25 g</v>
      </c>
      <c r="E9" s="184" t="s">
        <v>86</v>
      </c>
      <c r="F9" s="184" t="str">
        <f>'第一週明細)'!W20</f>
        <v>746.2K</v>
      </c>
      <c r="G9" s="184" t="s">
        <v>9</v>
      </c>
      <c r="H9" s="184" t="str">
        <f>'第一週明細)'!W16</f>
        <v>27 g</v>
      </c>
      <c r="I9" s="184" t="s">
        <v>86</v>
      </c>
      <c r="J9" s="184" t="str">
        <f>'第一週明細)'!W28</f>
        <v>708.2K</v>
      </c>
      <c r="K9" s="184" t="s">
        <v>9</v>
      </c>
      <c r="L9" s="184" t="str">
        <f>'第一週明細)'!W24</f>
        <v>25 g</v>
      </c>
      <c r="M9" s="184" t="s">
        <v>86</v>
      </c>
      <c r="N9" s="184" t="str">
        <f>'第一週明細)'!W36</f>
        <v>741.3K</v>
      </c>
      <c r="O9" s="184" t="s">
        <v>9</v>
      </c>
      <c r="P9" s="184" t="str">
        <f>'第一週明細)'!W32</f>
        <v>26.5 g</v>
      </c>
      <c r="Q9" s="184" t="s">
        <v>86</v>
      </c>
      <c r="R9" s="184" t="str">
        <f>'第一週明細)'!W44</f>
        <v>727.2K</v>
      </c>
      <c r="S9" s="184" t="s">
        <v>9</v>
      </c>
      <c r="T9" s="185" t="str">
        <f>'第一週明細)'!W40</f>
        <v>26 g</v>
      </c>
    </row>
    <row r="10" spans="1:20" ht="20.25" thickBot="1">
      <c r="A10" s="186" t="s">
        <v>7</v>
      </c>
      <c r="B10" s="187" t="str">
        <f>'第一週明細)'!W6</f>
        <v>93 g</v>
      </c>
      <c r="C10" s="187" t="s">
        <v>11</v>
      </c>
      <c r="D10" s="187" t="str">
        <f>'第一週明細)'!W10</f>
        <v>30.6 g</v>
      </c>
      <c r="E10" s="187" t="s">
        <v>7</v>
      </c>
      <c r="F10" s="187" t="str">
        <f>'第一週明細)'!W14</f>
        <v>92.5 g</v>
      </c>
      <c r="G10" s="187" t="s">
        <v>11</v>
      </c>
      <c r="H10" s="187" t="str">
        <f>'第一週明細)'!W18</f>
        <v>33.3 g</v>
      </c>
      <c r="I10" s="187" t="s">
        <v>7</v>
      </c>
      <c r="J10" s="187" t="str">
        <f>'第一週明細)'!W22</f>
        <v>90.5 g</v>
      </c>
      <c r="K10" s="187" t="s">
        <v>11</v>
      </c>
      <c r="L10" s="187" t="str">
        <f>'第一週明細)'!W26</f>
        <v>30.3 g</v>
      </c>
      <c r="M10" s="187" t="s">
        <v>7</v>
      </c>
      <c r="N10" s="187" t="str">
        <f>'第一週明細)'!W30</f>
        <v>93 g</v>
      </c>
      <c r="O10" s="187" t="s">
        <v>11</v>
      </c>
      <c r="P10" s="187" t="str">
        <f>'第一週明細)'!W34</f>
        <v>32.7 g</v>
      </c>
      <c r="Q10" s="187" t="s">
        <v>7</v>
      </c>
      <c r="R10" s="187" t="str">
        <f>'第一週明細)'!W38</f>
        <v>91.5 g</v>
      </c>
      <c r="S10" s="187" t="s">
        <v>11</v>
      </c>
      <c r="T10" s="188" t="str">
        <f>'第一週明細)'!W42</f>
        <v>31.8 g</v>
      </c>
    </row>
    <row r="11" spans="1:20" ht="16.5" customHeight="1">
      <c r="A11" s="318" t="s">
        <v>176</v>
      </c>
      <c r="B11" s="319"/>
      <c r="C11" s="319"/>
      <c r="D11" s="319"/>
      <c r="E11" s="319" t="s">
        <v>177</v>
      </c>
      <c r="F11" s="319"/>
      <c r="G11" s="319"/>
      <c r="H11" s="319"/>
      <c r="I11" s="319" t="s">
        <v>178</v>
      </c>
      <c r="J11" s="319"/>
      <c r="K11" s="319"/>
      <c r="L11" s="319"/>
      <c r="M11" s="319" t="s">
        <v>179</v>
      </c>
      <c r="N11" s="319"/>
      <c r="O11" s="319"/>
      <c r="P11" s="319"/>
      <c r="Q11" s="319" t="s">
        <v>180</v>
      </c>
      <c r="R11" s="319"/>
      <c r="S11" s="319"/>
      <c r="T11" s="320"/>
    </row>
    <row r="12" spans="1:20" s="170" customFormat="1" ht="27.75">
      <c r="A12" s="271" t="s">
        <v>87</v>
      </c>
      <c r="B12" s="272"/>
      <c r="C12" s="272"/>
      <c r="D12" s="272"/>
      <c r="E12" s="288" t="s">
        <v>88</v>
      </c>
      <c r="F12" s="289"/>
      <c r="G12" s="289"/>
      <c r="H12" s="290"/>
      <c r="I12" s="271" t="s">
        <v>87</v>
      </c>
      <c r="J12" s="272"/>
      <c r="K12" s="272"/>
      <c r="L12" s="272"/>
      <c r="M12" s="272" t="s">
        <v>89</v>
      </c>
      <c r="N12" s="272"/>
      <c r="O12" s="272"/>
      <c r="P12" s="272"/>
      <c r="Q12" s="272" t="s">
        <v>90</v>
      </c>
      <c r="R12" s="272"/>
      <c r="S12" s="272"/>
      <c r="T12" s="293"/>
    </row>
    <row r="13" spans="1:20" s="170" customFormat="1" ht="25.5">
      <c r="A13" s="273" t="s">
        <v>91</v>
      </c>
      <c r="B13" s="274"/>
      <c r="C13" s="274"/>
      <c r="D13" s="275"/>
      <c r="E13" s="273" t="s">
        <v>92</v>
      </c>
      <c r="F13" s="274"/>
      <c r="G13" s="274"/>
      <c r="H13" s="275"/>
      <c r="I13" s="273" t="s">
        <v>93</v>
      </c>
      <c r="J13" s="274"/>
      <c r="K13" s="274"/>
      <c r="L13" s="275"/>
      <c r="M13" s="273" t="s">
        <v>94</v>
      </c>
      <c r="N13" s="274"/>
      <c r="O13" s="274"/>
      <c r="P13" s="275"/>
      <c r="Q13" s="273" t="s">
        <v>95</v>
      </c>
      <c r="R13" s="274"/>
      <c r="S13" s="274"/>
      <c r="T13" s="306"/>
    </row>
    <row r="14" spans="1:20" s="170" customFormat="1" ht="25.5">
      <c r="A14" s="265" t="s">
        <v>96</v>
      </c>
      <c r="B14" s="266"/>
      <c r="C14" s="266"/>
      <c r="D14" s="267"/>
      <c r="E14" s="307" t="s">
        <v>97</v>
      </c>
      <c r="F14" s="266"/>
      <c r="G14" s="266"/>
      <c r="H14" s="308"/>
      <c r="I14" s="265" t="s">
        <v>98</v>
      </c>
      <c r="J14" s="266"/>
      <c r="K14" s="266"/>
      <c r="L14" s="267"/>
      <c r="M14" s="307" t="s">
        <v>99</v>
      </c>
      <c r="N14" s="266"/>
      <c r="O14" s="266"/>
      <c r="P14" s="267"/>
      <c r="Q14" s="307" t="s">
        <v>100</v>
      </c>
      <c r="R14" s="266"/>
      <c r="S14" s="266"/>
      <c r="T14" s="308"/>
    </row>
    <row r="15" spans="1:20" s="170" customFormat="1" ht="25.5">
      <c r="A15" s="268" t="s">
        <v>101</v>
      </c>
      <c r="B15" s="269"/>
      <c r="C15" s="269"/>
      <c r="D15" s="270"/>
      <c r="E15" s="299" t="s">
        <v>102</v>
      </c>
      <c r="F15" s="269"/>
      <c r="G15" s="269"/>
      <c r="H15" s="300"/>
      <c r="I15" s="268" t="s">
        <v>103</v>
      </c>
      <c r="J15" s="269"/>
      <c r="K15" s="269"/>
      <c r="L15" s="270"/>
      <c r="M15" s="299" t="s">
        <v>104</v>
      </c>
      <c r="N15" s="269"/>
      <c r="O15" s="269"/>
      <c r="P15" s="270"/>
      <c r="Q15" s="299" t="s">
        <v>105</v>
      </c>
      <c r="R15" s="269"/>
      <c r="S15" s="269"/>
      <c r="T15" s="300"/>
    </row>
    <row r="16" spans="1:20" s="170" customFormat="1" ht="22.5">
      <c r="A16" s="245" t="s">
        <v>106</v>
      </c>
      <c r="B16" s="246"/>
      <c r="C16" s="246"/>
      <c r="D16" s="247"/>
      <c r="E16" s="301" t="s">
        <v>107</v>
      </c>
      <c r="F16" s="302"/>
      <c r="G16" s="302"/>
      <c r="H16" s="303"/>
      <c r="I16" s="304" t="s">
        <v>108</v>
      </c>
      <c r="J16" s="302"/>
      <c r="K16" s="302"/>
      <c r="L16" s="305"/>
      <c r="M16" s="301" t="s">
        <v>109</v>
      </c>
      <c r="N16" s="302"/>
      <c r="O16" s="302"/>
      <c r="P16" s="305"/>
      <c r="Q16" s="301" t="s">
        <v>106</v>
      </c>
      <c r="R16" s="302"/>
      <c r="S16" s="302"/>
      <c r="T16" s="303"/>
    </row>
    <row r="17" spans="1:20" s="170" customFormat="1" ht="16.5" customHeight="1">
      <c r="A17" s="311" t="s">
        <v>110</v>
      </c>
      <c r="B17" s="312"/>
      <c r="C17" s="312"/>
      <c r="D17" s="313"/>
      <c r="E17" s="311" t="s">
        <v>111</v>
      </c>
      <c r="F17" s="312"/>
      <c r="G17" s="312"/>
      <c r="H17" s="313"/>
      <c r="I17" s="314" t="s">
        <v>112</v>
      </c>
      <c r="J17" s="312"/>
      <c r="K17" s="312"/>
      <c r="L17" s="315"/>
      <c r="M17" s="316" t="s">
        <v>113</v>
      </c>
      <c r="N17" s="316"/>
      <c r="O17" s="316"/>
      <c r="P17" s="316"/>
      <c r="Q17" s="316" t="s">
        <v>114</v>
      </c>
      <c r="R17" s="316"/>
      <c r="S17" s="316"/>
      <c r="T17" s="317"/>
    </row>
    <row r="18" spans="1:20" ht="19.5">
      <c r="A18" s="183" t="s">
        <v>115</v>
      </c>
      <c r="B18" s="184" t="str">
        <f>'第二週明細'!W12</f>
        <v>685.3K</v>
      </c>
      <c r="C18" s="184" t="s">
        <v>9</v>
      </c>
      <c r="D18" s="184" t="str">
        <f>'第二週明細'!W8</f>
        <v>22.5 g</v>
      </c>
      <c r="E18" s="184" t="s">
        <v>115</v>
      </c>
      <c r="F18" s="184" t="str">
        <f>'第二週明細'!W20</f>
        <v>729.1K</v>
      </c>
      <c r="G18" s="184" t="s">
        <v>9</v>
      </c>
      <c r="H18" s="184" t="str">
        <f>'第二週明細'!W16</f>
        <v>25.5 g</v>
      </c>
      <c r="I18" s="184" t="s">
        <v>115</v>
      </c>
      <c r="J18" s="184" t="str">
        <f>'第二週明細'!W28</f>
        <v>729.1K</v>
      </c>
      <c r="K18" s="184" t="s">
        <v>9</v>
      </c>
      <c r="L18" s="184" t="str">
        <f>'第二週明細'!W24</f>
        <v>25.5 g</v>
      </c>
      <c r="M18" s="184" t="s">
        <v>115</v>
      </c>
      <c r="N18" s="184" t="str">
        <f>'第二週明細'!W36</f>
        <v>734K</v>
      </c>
      <c r="O18" s="184" t="s">
        <v>9</v>
      </c>
      <c r="P18" s="184" t="str">
        <f>'第二週明細'!W32</f>
        <v>26 g</v>
      </c>
      <c r="Q18" s="184" t="s">
        <v>115</v>
      </c>
      <c r="R18" s="184" t="str">
        <f>'第二週明細'!W44</f>
        <v>717K</v>
      </c>
      <c r="S18" s="184" t="s">
        <v>9</v>
      </c>
      <c r="T18" s="185" t="str">
        <f>'第二週明細'!W40</f>
        <v>25 g</v>
      </c>
    </row>
    <row r="19" spans="1:20" ht="20.25" thickBot="1">
      <c r="A19" s="186" t="s">
        <v>7</v>
      </c>
      <c r="B19" s="187" t="str">
        <f>'第二週明細'!W6</f>
        <v>93.5 g</v>
      </c>
      <c r="C19" s="187" t="s">
        <v>11</v>
      </c>
      <c r="D19" s="187" t="str">
        <f>'第二週明細'!W10</f>
        <v>27.2 g</v>
      </c>
      <c r="E19" s="187" t="s">
        <v>7</v>
      </c>
      <c r="F19" s="187" t="str">
        <f>'第二週明細'!W14</f>
        <v>93.5 g</v>
      </c>
      <c r="G19" s="187" t="s">
        <v>11</v>
      </c>
      <c r="H19" s="187" t="str">
        <f>'第二週明細'!W18</f>
        <v>31.4 g</v>
      </c>
      <c r="I19" s="187" t="s">
        <v>7</v>
      </c>
      <c r="J19" s="187" t="str">
        <f>'第二週明細'!W22</f>
        <v>93.5 g</v>
      </c>
      <c r="K19" s="187" t="s">
        <v>11</v>
      </c>
      <c r="L19" s="187" t="str">
        <f>'第二週明細'!W26</f>
        <v>31.4 g</v>
      </c>
      <c r="M19" s="187" t="s">
        <v>7</v>
      </c>
      <c r="N19" s="187" t="str">
        <f>'第二週明細'!W30</f>
        <v>93 g</v>
      </c>
      <c r="O19" s="187" t="s">
        <v>11</v>
      </c>
      <c r="P19" s="187" t="str">
        <f>'第二週明細'!W34</f>
        <v>32 g</v>
      </c>
      <c r="Q19" s="187" t="s">
        <v>7</v>
      </c>
      <c r="R19" s="187" t="str">
        <f>'第二週明細'!W38</f>
        <v>92.5 g</v>
      </c>
      <c r="S19" s="187" t="s">
        <v>11</v>
      </c>
      <c r="T19" s="188" t="str">
        <f>'第二週明細'!W42</f>
        <v>30.5 g</v>
      </c>
    </row>
    <row r="20" spans="1:20" ht="16.5" customHeight="1">
      <c r="A20" s="284" t="s">
        <v>181</v>
      </c>
      <c r="B20" s="285"/>
      <c r="C20" s="285"/>
      <c r="D20" s="286"/>
      <c r="E20" s="309" t="s">
        <v>182</v>
      </c>
      <c r="F20" s="285"/>
      <c r="G20" s="285"/>
      <c r="H20" s="286"/>
      <c r="I20" s="309" t="s">
        <v>183</v>
      </c>
      <c r="J20" s="285"/>
      <c r="K20" s="285"/>
      <c r="L20" s="286"/>
      <c r="M20" s="309" t="s">
        <v>184</v>
      </c>
      <c r="N20" s="285"/>
      <c r="O20" s="285"/>
      <c r="P20" s="286"/>
      <c r="Q20" s="309" t="s">
        <v>185</v>
      </c>
      <c r="R20" s="285"/>
      <c r="S20" s="285"/>
      <c r="T20" s="310"/>
    </row>
    <row r="21" spans="1:20" s="170" customFormat="1" ht="27.75">
      <c r="A21" s="271" t="s">
        <v>87</v>
      </c>
      <c r="B21" s="272"/>
      <c r="C21" s="272"/>
      <c r="D21" s="272"/>
      <c r="E21" s="288" t="s">
        <v>88</v>
      </c>
      <c r="F21" s="289"/>
      <c r="G21" s="289"/>
      <c r="H21" s="290"/>
      <c r="I21" s="271" t="s">
        <v>87</v>
      </c>
      <c r="J21" s="272"/>
      <c r="K21" s="272"/>
      <c r="L21" s="272"/>
      <c r="M21" s="272" t="s">
        <v>89</v>
      </c>
      <c r="N21" s="272"/>
      <c r="O21" s="272"/>
      <c r="P21" s="272"/>
      <c r="Q21" s="272" t="s">
        <v>116</v>
      </c>
      <c r="R21" s="272"/>
      <c r="S21" s="272"/>
      <c r="T21" s="293"/>
    </row>
    <row r="22" spans="1:20" s="170" customFormat="1" ht="25.5">
      <c r="A22" s="273" t="s">
        <v>117</v>
      </c>
      <c r="B22" s="274"/>
      <c r="C22" s="274"/>
      <c r="D22" s="275"/>
      <c r="E22" s="273" t="s">
        <v>118</v>
      </c>
      <c r="F22" s="274"/>
      <c r="G22" s="274"/>
      <c r="H22" s="275"/>
      <c r="I22" s="273" t="s">
        <v>119</v>
      </c>
      <c r="J22" s="274"/>
      <c r="K22" s="274"/>
      <c r="L22" s="275"/>
      <c r="M22" s="273" t="s">
        <v>120</v>
      </c>
      <c r="N22" s="274"/>
      <c r="O22" s="274"/>
      <c r="P22" s="275"/>
      <c r="Q22" s="273" t="s">
        <v>121</v>
      </c>
      <c r="R22" s="274"/>
      <c r="S22" s="274"/>
      <c r="T22" s="306"/>
    </row>
    <row r="23" spans="1:20" s="170" customFormat="1" ht="25.5">
      <c r="A23" s="265" t="s">
        <v>122</v>
      </c>
      <c r="B23" s="266"/>
      <c r="C23" s="266"/>
      <c r="D23" s="267"/>
      <c r="E23" s="307" t="s">
        <v>123</v>
      </c>
      <c r="F23" s="266"/>
      <c r="G23" s="266"/>
      <c r="H23" s="308"/>
      <c r="I23" s="265" t="s">
        <v>124</v>
      </c>
      <c r="J23" s="266"/>
      <c r="K23" s="266"/>
      <c r="L23" s="267"/>
      <c r="M23" s="307" t="s">
        <v>125</v>
      </c>
      <c r="N23" s="266"/>
      <c r="O23" s="266"/>
      <c r="P23" s="267"/>
      <c r="Q23" s="307" t="s">
        <v>126</v>
      </c>
      <c r="R23" s="266"/>
      <c r="S23" s="266"/>
      <c r="T23" s="308"/>
    </row>
    <row r="24" spans="1:20" s="170" customFormat="1" ht="25.5">
      <c r="A24" s="268" t="s">
        <v>127</v>
      </c>
      <c r="B24" s="269"/>
      <c r="C24" s="269"/>
      <c r="D24" s="270"/>
      <c r="E24" s="299" t="s">
        <v>128</v>
      </c>
      <c r="F24" s="269"/>
      <c r="G24" s="269"/>
      <c r="H24" s="300"/>
      <c r="I24" s="268" t="s">
        <v>129</v>
      </c>
      <c r="J24" s="269"/>
      <c r="K24" s="269"/>
      <c r="L24" s="270"/>
      <c r="M24" s="299" t="s">
        <v>130</v>
      </c>
      <c r="N24" s="269"/>
      <c r="O24" s="269"/>
      <c r="P24" s="270"/>
      <c r="Q24" s="299" t="s">
        <v>131</v>
      </c>
      <c r="R24" s="269"/>
      <c r="S24" s="269"/>
      <c r="T24" s="300"/>
    </row>
    <row r="25" spans="1:20" s="170" customFormat="1" ht="16.5" customHeight="1">
      <c r="A25" s="245" t="s">
        <v>109</v>
      </c>
      <c r="B25" s="246"/>
      <c r="C25" s="246"/>
      <c r="D25" s="247"/>
      <c r="E25" s="301" t="s">
        <v>132</v>
      </c>
      <c r="F25" s="302"/>
      <c r="G25" s="302"/>
      <c r="H25" s="303"/>
      <c r="I25" s="304" t="s">
        <v>108</v>
      </c>
      <c r="J25" s="302"/>
      <c r="K25" s="302"/>
      <c r="L25" s="305"/>
      <c r="M25" s="301" t="s">
        <v>106</v>
      </c>
      <c r="N25" s="302"/>
      <c r="O25" s="302"/>
      <c r="P25" s="305"/>
      <c r="Q25" s="301" t="s">
        <v>133</v>
      </c>
      <c r="R25" s="302"/>
      <c r="S25" s="302"/>
      <c r="T25" s="303"/>
    </row>
    <row r="26" spans="1:20" s="170" customFormat="1" ht="19.5" customHeight="1">
      <c r="A26" s="288" t="s">
        <v>134</v>
      </c>
      <c r="B26" s="289"/>
      <c r="C26" s="289"/>
      <c r="D26" s="290"/>
      <c r="E26" s="288" t="s">
        <v>135</v>
      </c>
      <c r="F26" s="289"/>
      <c r="G26" s="289"/>
      <c r="H26" s="290"/>
      <c r="I26" s="291" t="s">
        <v>136</v>
      </c>
      <c r="J26" s="289"/>
      <c r="K26" s="289"/>
      <c r="L26" s="292"/>
      <c r="M26" s="272" t="s">
        <v>137</v>
      </c>
      <c r="N26" s="272"/>
      <c r="O26" s="272"/>
      <c r="P26" s="272"/>
      <c r="Q26" s="272" t="s">
        <v>138</v>
      </c>
      <c r="R26" s="272"/>
      <c r="S26" s="272"/>
      <c r="T26" s="293"/>
    </row>
    <row r="27" spans="1:20" ht="19.5">
      <c r="A27" s="183" t="s">
        <v>115</v>
      </c>
      <c r="B27" s="184" t="str">
        <f>'第三週明細'!W12</f>
        <v>709.6K</v>
      </c>
      <c r="C27" s="184" t="s">
        <v>9</v>
      </c>
      <c r="D27" s="184" t="str">
        <f>'第三週明細'!W8</f>
        <v>24 g</v>
      </c>
      <c r="E27" s="184" t="s">
        <v>115</v>
      </c>
      <c r="F27" s="184" t="str">
        <f>'第三週明細'!W20</f>
        <v>741.3K</v>
      </c>
      <c r="G27" s="184" t="s">
        <v>9</v>
      </c>
      <c r="H27" s="184" t="str">
        <f>'第三週明細'!W16</f>
        <v>26.5 g</v>
      </c>
      <c r="I27" s="184" t="s">
        <v>115</v>
      </c>
      <c r="J27" s="184" t="str">
        <f>'第三週明細'!W28</f>
        <v>705.8K</v>
      </c>
      <c r="K27" s="184" t="s">
        <v>9</v>
      </c>
      <c r="L27" s="184" t="str">
        <f>'第三週明細'!W24</f>
        <v>25 g</v>
      </c>
      <c r="M27" s="184" t="s">
        <v>115</v>
      </c>
      <c r="N27" s="184" t="str">
        <f>'第三週明細'!W36</f>
        <v>0K</v>
      </c>
      <c r="O27" s="184" t="s">
        <v>9</v>
      </c>
      <c r="P27" s="184" t="str">
        <f>'第三週明細'!W32</f>
        <v>0 g</v>
      </c>
      <c r="Q27" s="184" t="s">
        <v>115</v>
      </c>
      <c r="R27" s="184" t="str">
        <f>'第三週明細'!W44</f>
        <v>738.9K</v>
      </c>
      <c r="S27" s="184" t="s">
        <v>9</v>
      </c>
      <c r="T27" s="185" t="str">
        <f>'第三週明細'!W40</f>
        <v>26.5 g</v>
      </c>
    </row>
    <row r="28" spans="1:20" ht="20.25" thickBot="1">
      <c r="A28" s="186" t="s">
        <v>7</v>
      </c>
      <c r="B28" s="187" t="str">
        <f>'第三週明細'!W6</f>
        <v>94 g</v>
      </c>
      <c r="C28" s="187" t="s">
        <v>11</v>
      </c>
      <c r="D28" s="187" t="str">
        <f>'第三週明細'!W10</f>
        <v>29.4 g</v>
      </c>
      <c r="E28" s="187" t="s">
        <v>7</v>
      </c>
      <c r="F28" s="187" t="str">
        <f>'第三週明細'!W14</f>
        <v>93 g</v>
      </c>
      <c r="G28" s="187" t="s">
        <v>11</v>
      </c>
      <c r="H28" s="187" t="str">
        <f>'第三週明細'!W18</f>
        <v>32.7 g</v>
      </c>
      <c r="I28" s="187" t="s">
        <v>7</v>
      </c>
      <c r="J28" s="187" t="str">
        <f>'第三週明細'!W22</f>
        <v>90 g</v>
      </c>
      <c r="K28" s="187" t="s">
        <v>11</v>
      </c>
      <c r="L28" s="187" t="str">
        <f>'第三週明細'!W26</f>
        <v>30.2 g</v>
      </c>
      <c r="M28" s="187" t="s">
        <v>7</v>
      </c>
      <c r="N28" s="187" t="str">
        <f>'第三週明細'!W30</f>
        <v>0 g</v>
      </c>
      <c r="O28" s="187" t="s">
        <v>11</v>
      </c>
      <c r="P28" s="187" t="str">
        <f>'第三週明細'!W34</f>
        <v>0 g</v>
      </c>
      <c r="Q28" s="187" t="s">
        <v>7</v>
      </c>
      <c r="R28" s="187" t="str">
        <f>'第三週明細'!W38</f>
        <v>92.5 g</v>
      </c>
      <c r="S28" s="187" t="s">
        <v>11</v>
      </c>
      <c r="T28" s="188" t="str">
        <f>'第三週明細'!W42</f>
        <v>32.6 g</v>
      </c>
    </row>
    <row r="29" spans="1:20" ht="16.5" customHeight="1">
      <c r="A29" s="284" t="s">
        <v>186</v>
      </c>
      <c r="B29" s="285"/>
      <c r="C29" s="285"/>
      <c r="D29" s="286"/>
      <c r="E29" s="309" t="s">
        <v>187</v>
      </c>
      <c r="F29" s="285"/>
      <c r="G29" s="285"/>
      <c r="H29" s="286"/>
      <c r="I29" s="309" t="s">
        <v>188</v>
      </c>
      <c r="J29" s="285"/>
      <c r="K29" s="285"/>
      <c r="L29" s="286"/>
      <c r="M29" s="309" t="s">
        <v>189</v>
      </c>
      <c r="N29" s="285"/>
      <c r="O29" s="285"/>
      <c r="P29" s="286"/>
      <c r="Q29" s="309" t="s">
        <v>190</v>
      </c>
      <c r="R29" s="285"/>
      <c r="S29" s="285"/>
      <c r="T29" s="310"/>
    </row>
    <row r="30" spans="1:20" s="170" customFormat="1" ht="27.75">
      <c r="A30" s="271" t="s">
        <v>87</v>
      </c>
      <c r="B30" s="272"/>
      <c r="C30" s="272"/>
      <c r="D30" s="272"/>
      <c r="E30" s="288" t="s">
        <v>88</v>
      </c>
      <c r="F30" s="289"/>
      <c r="G30" s="289"/>
      <c r="H30" s="290"/>
      <c r="I30" s="271" t="s">
        <v>87</v>
      </c>
      <c r="J30" s="272"/>
      <c r="K30" s="272"/>
      <c r="L30" s="272"/>
      <c r="M30" s="272" t="s">
        <v>89</v>
      </c>
      <c r="N30" s="272"/>
      <c r="O30" s="272"/>
      <c r="P30" s="272"/>
      <c r="Q30" s="272" t="s">
        <v>139</v>
      </c>
      <c r="R30" s="272"/>
      <c r="S30" s="272"/>
      <c r="T30" s="293"/>
    </row>
    <row r="31" spans="1:20" s="170" customFormat="1" ht="25.5">
      <c r="A31" s="273" t="s">
        <v>140</v>
      </c>
      <c r="B31" s="274"/>
      <c r="C31" s="274"/>
      <c r="D31" s="275"/>
      <c r="E31" s="273" t="s">
        <v>141</v>
      </c>
      <c r="F31" s="274"/>
      <c r="G31" s="274"/>
      <c r="H31" s="275"/>
      <c r="I31" s="273" t="s">
        <v>142</v>
      </c>
      <c r="J31" s="274"/>
      <c r="K31" s="274"/>
      <c r="L31" s="275"/>
      <c r="M31" s="273" t="s">
        <v>143</v>
      </c>
      <c r="N31" s="274"/>
      <c r="O31" s="274"/>
      <c r="P31" s="275"/>
      <c r="Q31" s="273" t="s">
        <v>144</v>
      </c>
      <c r="R31" s="274"/>
      <c r="S31" s="274"/>
      <c r="T31" s="306"/>
    </row>
    <row r="32" spans="1:20" s="170" customFormat="1" ht="25.5">
      <c r="A32" s="265" t="s">
        <v>145</v>
      </c>
      <c r="B32" s="266"/>
      <c r="C32" s="266"/>
      <c r="D32" s="267"/>
      <c r="E32" s="307" t="s">
        <v>146</v>
      </c>
      <c r="F32" s="266"/>
      <c r="G32" s="266"/>
      <c r="H32" s="308"/>
      <c r="I32" s="265" t="s">
        <v>147</v>
      </c>
      <c r="J32" s="266"/>
      <c r="K32" s="266"/>
      <c r="L32" s="267"/>
      <c r="M32" s="307" t="s">
        <v>148</v>
      </c>
      <c r="N32" s="266"/>
      <c r="O32" s="266"/>
      <c r="P32" s="267"/>
      <c r="Q32" s="307" t="s">
        <v>149</v>
      </c>
      <c r="R32" s="266"/>
      <c r="S32" s="266"/>
      <c r="T32" s="308"/>
    </row>
    <row r="33" spans="1:20" s="170" customFormat="1" ht="25.5">
      <c r="A33" s="268" t="s">
        <v>150</v>
      </c>
      <c r="B33" s="269"/>
      <c r="C33" s="269"/>
      <c r="D33" s="270"/>
      <c r="E33" s="299" t="s">
        <v>151</v>
      </c>
      <c r="F33" s="269"/>
      <c r="G33" s="269"/>
      <c r="H33" s="300"/>
      <c r="I33" s="268" t="s">
        <v>152</v>
      </c>
      <c r="J33" s="269"/>
      <c r="K33" s="269"/>
      <c r="L33" s="270"/>
      <c r="M33" s="299" t="s">
        <v>153</v>
      </c>
      <c r="N33" s="269"/>
      <c r="O33" s="269"/>
      <c r="P33" s="270"/>
      <c r="Q33" s="299" t="s">
        <v>154</v>
      </c>
      <c r="R33" s="269"/>
      <c r="S33" s="269"/>
      <c r="T33" s="300"/>
    </row>
    <row r="34" spans="1:20" s="170" customFormat="1" ht="22.5">
      <c r="A34" s="245" t="s">
        <v>155</v>
      </c>
      <c r="B34" s="246"/>
      <c r="C34" s="246"/>
      <c r="D34" s="247"/>
      <c r="E34" s="301" t="s">
        <v>107</v>
      </c>
      <c r="F34" s="302"/>
      <c r="G34" s="302"/>
      <c r="H34" s="303"/>
      <c r="I34" s="304" t="s">
        <v>106</v>
      </c>
      <c r="J34" s="302"/>
      <c r="K34" s="302"/>
      <c r="L34" s="305"/>
      <c r="M34" s="301" t="s">
        <v>133</v>
      </c>
      <c r="N34" s="302"/>
      <c r="O34" s="302"/>
      <c r="P34" s="305"/>
      <c r="Q34" s="301" t="s">
        <v>109</v>
      </c>
      <c r="R34" s="302"/>
      <c r="S34" s="302"/>
      <c r="T34" s="303"/>
    </row>
    <row r="35" spans="1:20" s="170" customFormat="1" ht="19.5" customHeight="1">
      <c r="A35" s="255" t="s">
        <v>156</v>
      </c>
      <c r="B35" s="256"/>
      <c r="C35" s="256"/>
      <c r="D35" s="257"/>
      <c r="E35" s="288" t="s">
        <v>157</v>
      </c>
      <c r="F35" s="289"/>
      <c r="G35" s="289"/>
      <c r="H35" s="290"/>
      <c r="I35" s="291" t="s">
        <v>158</v>
      </c>
      <c r="J35" s="289"/>
      <c r="K35" s="289"/>
      <c r="L35" s="292"/>
      <c r="M35" s="272" t="s">
        <v>159</v>
      </c>
      <c r="N35" s="272"/>
      <c r="O35" s="272"/>
      <c r="P35" s="272"/>
      <c r="Q35" s="272" t="s">
        <v>160</v>
      </c>
      <c r="R35" s="272"/>
      <c r="S35" s="272"/>
      <c r="T35" s="293"/>
    </row>
    <row r="36" spans="1:20" ht="19.5">
      <c r="A36" s="183" t="s">
        <v>115</v>
      </c>
      <c r="B36" s="184" t="str">
        <f>'第四週明細'!W12</f>
        <v>721.8K</v>
      </c>
      <c r="C36" s="184" t="s">
        <v>9</v>
      </c>
      <c r="D36" s="184" t="str">
        <f>'第四週明細'!W8</f>
        <v>25 g</v>
      </c>
      <c r="E36" s="184" t="s">
        <v>115</v>
      </c>
      <c r="F36" s="184" t="str">
        <f>'第四週明細'!W20</f>
        <v>726.7K</v>
      </c>
      <c r="G36" s="184" t="s">
        <v>9</v>
      </c>
      <c r="H36" s="184" t="str">
        <f>'第四週明細'!W16</f>
        <v>25.5 g</v>
      </c>
      <c r="I36" s="184" t="s">
        <v>115</v>
      </c>
      <c r="J36" s="184" t="str">
        <f>'第四週明細'!W28</f>
        <v>717K</v>
      </c>
      <c r="K36" s="184" t="s">
        <v>9</v>
      </c>
      <c r="L36" s="184" t="str">
        <f>'第四週明細'!W24</f>
        <v>25 g</v>
      </c>
      <c r="M36" s="184" t="s">
        <v>115</v>
      </c>
      <c r="N36" s="184" t="str">
        <f>'第四週明細'!W36</f>
        <v>746.1K</v>
      </c>
      <c r="O36" s="184" t="s">
        <v>9</v>
      </c>
      <c r="P36" s="184" t="str">
        <f>'第四週明細'!W32</f>
        <v>26.5 g</v>
      </c>
      <c r="Q36" s="184" t="s">
        <v>115</v>
      </c>
      <c r="R36" s="184" t="str">
        <f>'第四週明細'!W44</f>
        <v>731.6K</v>
      </c>
      <c r="S36" s="184" t="s">
        <v>9</v>
      </c>
      <c r="T36" s="185" t="str">
        <f>'第四週明細'!W40</f>
        <v>26 g</v>
      </c>
    </row>
    <row r="37" spans="1:20" ht="20.25" thickBot="1">
      <c r="A37" s="186" t="s">
        <v>7</v>
      </c>
      <c r="B37" s="187" t="str">
        <f>'第四週明細'!W6</f>
        <v>93.5 g</v>
      </c>
      <c r="C37" s="187" t="s">
        <v>11</v>
      </c>
      <c r="D37" s="187" t="str">
        <f>'第四週明細'!W10</f>
        <v>30.7 g</v>
      </c>
      <c r="E37" s="187" t="s">
        <v>7</v>
      </c>
      <c r="F37" s="187" t="str">
        <f>'第四週明細'!W14</f>
        <v>93 g</v>
      </c>
      <c r="G37" s="187" t="s">
        <v>11</v>
      </c>
      <c r="H37" s="187" t="str">
        <f>'第四週明細'!W18</f>
        <v>31.3 g</v>
      </c>
      <c r="I37" s="187" t="s">
        <v>7</v>
      </c>
      <c r="J37" s="187" t="str">
        <f>'第四週明細'!W22</f>
        <v>92.5 g</v>
      </c>
      <c r="K37" s="187" t="s">
        <v>11</v>
      </c>
      <c r="L37" s="187" t="str">
        <f>'第四週明細'!W26</f>
        <v>30.5 g</v>
      </c>
      <c r="M37" s="187" t="s">
        <v>7</v>
      </c>
      <c r="N37" s="187" t="str">
        <f>'第四週明細'!W30</f>
        <v>94 g</v>
      </c>
      <c r="O37" s="187" t="s">
        <v>11</v>
      </c>
      <c r="P37" s="187" t="str">
        <f>'第四週明細'!W34</f>
        <v>32.9 g</v>
      </c>
      <c r="Q37" s="187" t="s">
        <v>7</v>
      </c>
      <c r="R37" s="187" t="str">
        <f>'第四週明細'!W38</f>
        <v>92.5 g</v>
      </c>
      <c r="S37" s="187" t="s">
        <v>11</v>
      </c>
      <c r="T37" s="188" t="str">
        <f>'第四週明細'!W42</f>
        <v>31.9 g</v>
      </c>
    </row>
    <row r="38" spans="1:20" ht="17.25" hidden="1" thickBot="1">
      <c r="A38" s="294" t="s">
        <v>161</v>
      </c>
      <c r="B38" s="295"/>
      <c r="C38" s="295"/>
      <c r="D38" s="296"/>
      <c r="E38" s="297" t="s">
        <v>162</v>
      </c>
      <c r="F38" s="295"/>
      <c r="G38" s="295"/>
      <c r="H38" s="296"/>
      <c r="I38" s="297" t="s">
        <v>163</v>
      </c>
      <c r="J38" s="295"/>
      <c r="K38" s="295"/>
      <c r="L38" s="296"/>
      <c r="M38" s="297" t="s">
        <v>164</v>
      </c>
      <c r="N38" s="295"/>
      <c r="O38" s="295"/>
      <c r="P38" s="296"/>
      <c r="Q38" s="297" t="s">
        <v>165</v>
      </c>
      <c r="R38" s="295"/>
      <c r="S38" s="295"/>
      <c r="T38" s="298"/>
    </row>
    <row r="39" spans="1:20" ht="17.25" hidden="1" thickBot="1">
      <c r="A39" s="261" t="s">
        <v>87</v>
      </c>
      <c r="B39" s="259"/>
      <c r="C39" s="259"/>
      <c r="D39" s="262"/>
      <c r="E39" s="258"/>
      <c r="F39" s="259"/>
      <c r="G39" s="259"/>
      <c r="H39" s="260"/>
      <c r="I39" s="261"/>
      <c r="J39" s="259"/>
      <c r="K39" s="259"/>
      <c r="L39" s="262"/>
      <c r="M39" s="258"/>
      <c r="N39" s="259"/>
      <c r="O39" s="259"/>
      <c r="P39" s="260"/>
      <c r="Q39" s="261"/>
      <c r="R39" s="259"/>
      <c r="S39" s="259"/>
      <c r="T39" s="262"/>
    </row>
    <row r="40" spans="1:20" ht="17.25" hidden="1" thickBot="1">
      <c r="A40" s="261" t="s">
        <v>166</v>
      </c>
      <c r="B40" s="259"/>
      <c r="C40" s="259"/>
      <c r="D40" s="260"/>
      <c r="E40" s="261"/>
      <c r="F40" s="259"/>
      <c r="G40" s="259"/>
      <c r="H40" s="260"/>
      <c r="I40" s="261"/>
      <c r="J40" s="259"/>
      <c r="K40" s="259"/>
      <c r="L40" s="260"/>
      <c r="M40" s="261"/>
      <c r="N40" s="259"/>
      <c r="O40" s="259"/>
      <c r="P40" s="260"/>
      <c r="Q40" s="261"/>
      <c r="R40" s="259"/>
      <c r="S40" s="259"/>
      <c r="T40" s="262"/>
    </row>
    <row r="41" spans="1:20" ht="17.25" hidden="1" thickBot="1">
      <c r="A41" s="261" t="s">
        <v>167</v>
      </c>
      <c r="B41" s="259"/>
      <c r="C41" s="259"/>
      <c r="D41" s="262"/>
      <c r="E41" s="258"/>
      <c r="F41" s="259"/>
      <c r="G41" s="259"/>
      <c r="H41" s="262"/>
      <c r="I41" s="258"/>
      <c r="J41" s="259"/>
      <c r="K41" s="259"/>
      <c r="L41" s="262"/>
      <c r="M41" s="258"/>
      <c r="N41" s="259"/>
      <c r="O41" s="259"/>
      <c r="P41" s="262"/>
      <c r="Q41" s="258"/>
      <c r="R41" s="259"/>
      <c r="S41" s="259"/>
      <c r="T41" s="260"/>
    </row>
    <row r="42" spans="1:20" ht="17.25" hidden="1" thickBot="1">
      <c r="A42" s="261" t="s">
        <v>168</v>
      </c>
      <c r="B42" s="259"/>
      <c r="C42" s="259"/>
      <c r="D42" s="262"/>
      <c r="E42" s="258"/>
      <c r="F42" s="259"/>
      <c r="G42" s="259"/>
      <c r="H42" s="262"/>
      <c r="I42" s="258"/>
      <c r="J42" s="259"/>
      <c r="K42" s="259"/>
      <c r="L42" s="262"/>
      <c r="M42" s="258"/>
      <c r="N42" s="259"/>
      <c r="O42" s="259"/>
      <c r="P42" s="262"/>
      <c r="Q42" s="258"/>
      <c r="R42" s="259"/>
      <c r="S42" s="259"/>
      <c r="T42" s="260"/>
    </row>
    <row r="43" spans="1:20" ht="17.25" hidden="1" thickBot="1">
      <c r="A43" s="251" t="s">
        <v>107</v>
      </c>
      <c r="B43" s="249"/>
      <c r="C43" s="249"/>
      <c r="D43" s="252"/>
      <c r="E43" s="248"/>
      <c r="F43" s="249"/>
      <c r="G43" s="249"/>
      <c r="H43" s="252"/>
      <c r="I43" s="248"/>
      <c r="J43" s="249"/>
      <c r="K43" s="249"/>
      <c r="L43" s="252"/>
      <c r="M43" s="248"/>
      <c r="N43" s="249"/>
      <c r="O43" s="249"/>
      <c r="P43" s="252"/>
      <c r="Q43" s="248"/>
      <c r="R43" s="249"/>
      <c r="S43" s="249"/>
      <c r="T43" s="250"/>
    </row>
    <row r="44" spans="1:20" ht="17.25" hidden="1" thickBot="1">
      <c r="A44" s="261" t="s">
        <v>169</v>
      </c>
      <c r="B44" s="259"/>
      <c r="C44" s="259"/>
      <c r="D44" s="262"/>
      <c r="E44" s="258"/>
      <c r="F44" s="259"/>
      <c r="G44" s="259"/>
      <c r="H44" s="262"/>
      <c r="I44" s="258"/>
      <c r="J44" s="259"/>
      <c r="K44" s="259"/>
      <c r="L44" s="262"/>
      <c r="M44" s="258"/>
      <c r="N44" s="259"/>
      <c r="O44" s="259"/>
      <c r="P44" s="262"/>
      <c r="Q44" s="258"/>
      <c r="R44" s="259"/>
      <c r="S44" s="259"/>
      <c r="T44" s="260"/>
    </row>
    <row r="45" spans="1:20" ht="17.25" hidden="1" thickBot="1">
      <c r="A45" s="175" t="s">
        <v>115</v>
      </c>
      <c r="B45" s="172" t="str">
        <f>'第五週明細'!W12</f>
        <v>687.7K</v>
      </c>
      <c r="C45" s="172" t="s">
        <v>9</v>
      </c>
      <c r="D45" s="172" t="str">
        <f>'第五週明細'!W8</f>
        <v>22.5 g</v>
      </c>
      <c r="E45" s="171" t="s">
        <v>115</v>
      </c>
      <c r="F45" s="172" t="str">
        <f>'第五週明細'!W20</f>
        <v>718K</v>
      </c>
      <c r="G45" s="172" t="s">
        <v>9</v>
      </c>
      <c r="H45" s="172" t="str">
        <f>'第五週明細'!W16</f>
        <v>26 g</v>
      </c>
      <c r="I45" s="171" t="s">
        <v>115</v>
      </c>
      <c r="J45" s="172" t="str">
        <f>'第五週明細'!W28</f>
        <v>705.8K</v>
      </c>
      <c r="K45" s="172" t="s">
        <v>9</v>
      </c>
      <c r="L45" s="172" t="str">
        <f>'第五週明細'!W24</f>
        <v>25 g</v>
      </c>
      <c r="M45" s="171" t="s">
        <v>115</v>
      </c>
      <c r="N45" s="172" t="str">
        <f>'第五週明細'!W36</f>
        <v>738.9K</v>
      </c>
      <c r="O45" s="172" t="s">
        <v>9</v>
      </c>
      <c r="P45" s="172" t="str">
        <f>'第五週明細'!W32</f>
        <v>26.5 g</v>
      </c>
      <c r="Q45" s="171" t="s">
        <v>115</v>
      </c>
      <c r="R45" s="172" t="str">
        <f>'第五週明細'!W44</f>
        <v>734K</v>
      </c>
      <c r="S45" s="172" t="s">
        <v>9</v>
      </c>
      <c r="T45" s="176" t="str">
        <f>'第五週明細'!W40</f>
        <v>26 g</v>
      </c>
    </row>
    <row r="46" spans="1:20" ht="17.25" hidden="1" thickBot="1">
      <c r="A46" s="177" t="s">
        <v>7</v>
      </c>
      <c r="B46" s="178" t="str">
        <f>'第五週明細'!W6</f>
        <v>94 g</v>
      </c>
      <c r="C46" s="178" t="s">
        <v>11</v>
      </c>
      <c r="D46" s="178" t="str">
        <f>'第五週明細'!W10</f>
        <v>27.3 g</v>
      </c>
      <c r="E46" s="178" t="s">
        <v>7</v>
      </c>
      <c r="F46" s="178" t="str">
        <f>'第五週明細'!W14</f>
        <v>89.5 g</v>
      </c>
      <c r="G46" s="178" t="s">
        <v>11</v>
      </c>
      <c r="H46" s="178" t="str">
        <f>'第五週明細'!W18</f>
        <v>31.5 g</v>
      </c>
      <c r="I46" s="178" t="s">
        <v>7</v>
      </c>
      <c r="J46" s="178" t="str">
        <f>'第五週明細'!W22</f>
        <v>90 g</v>
      </c>
      <c r="K46" s="178" t="s">
        <v>11</v>
      </c>
      <c r="L46" s="178" t="str">
        <f>'第五週明細'!W26</f>
        <v>30.2 g</v>
      </c>
      <c r="M46" s="178" t="s">
        <v>7</v>
      </c>
      <c r="N46" s="178" t="str">
        <f>'第五週明細'!W30</f>
        <v>92.5 g</v>
      </c>
      <c r="O46" s="178" t="s">
        <v>11</v>
      </c>
      <c r="P46" s="178" t="str">
        <f>'第五週明細'!W34</f>
        <v>32.6 g</v>
      </c>
      <c r="Q46" s="178" t="s">
        <v>7</v>
      </c>
      <c r="R46" s="178" t="str">
        <f>'第五週明細'!W38</f>
        <v>93 g</v>
      </c>
      <c r="S46" s="178" t="s">
        <v>11</v>
      </c>
      <c r="T46" s="179" t="str">
        <f>'第五週明細'!W42</f>
        <v>32 g</v>
      </c>
    </row>
    <row r="47" spans="1:20" ht="17.25" hidden="1" thickBot="1">
      <c r="A47" s="20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10"/>
    </row>
    <row r="48" spans="1:20" ht="17.25" hidden="1" thickBot="1">
      <c r="A48" s="283"/>
      <c r="B48" s="263"/>
      <c r="C48" s="263"/>
      <c r="D48" s="263"/>
      <c r="E48" s="258"/>
      <c r="F48" s="259"/>
      <c r="G48" s="259"/>
      <c r="H48" s="260"/>
      <c r="I48" s="261"/>
      <c r="J48" s="259"/>
      <c r="K48" s="259"/>
      <c r="L48" s="262"/>
      <c r="M48" s="263"/>
      <c r="N48" s="263"/>
      <c r="O48" s="263"/>
      <c r="P48" s="263"/>
      <c r="Q48" s="263"/>
      <c r="R48" s="263"/>
      <c r="S48" s="263"/>
      <c r="T48" s="264"/>
    </row>
    <row r="49" spans="1:20" ht="17.25" hidden="1" thickBot="1">
      <c r="A49" s="261"/>
      <c r="B49" s="259"/>
      <c r="C49" s="259"/>
      <c r="D49" s="262"/>
      <c r="E49" s="276"/>
      <c r="F49" s="277"/>
      <c r="G49" s="277"/>
      <c r="H49" s="278"/>
      <c r="I49" s="279"/>
      <c r="J49" s="277"/>
      <c r="K49" s="277"/>
      <c r="L49" s="280"/>
      <c r="M49" s="281"/>
      <c r="N49" s="281"/>
      <c r="O49" s="281"/>
      <c r="P49" s="281"/>
      <c r="Q49" s="281"/>
      <c r="R49" s="281"/>
      <c r="S49" s="281"/>
      <c r="T49" s="282"/>
    </row>
    <row r="50" spans="1:20" ht="17.25" hidden="1" thickBot="1">
      <c r="A50" s="283"/>
      <c r="B50" s="263"/>
      <c r="C50" s="263"/>
      <c r="D50" s="263"/>
      <c r="E50" s="258"/>
      <c r="F50" s="259"/>
      <c r="G50" s="259"/>
      <c r="H50" s="260"/>
      <c r="I50" s="261"/>
      <c r="J50" s="259"/>
      <c r="K50" s="259"/>
      <c r="L50" s="262"/>
      <c r="M50" s="263"/>
      <c r="N50" s="263"/>
      <c r="O50" s="263"/>
      <c r="P50" s="263"/>
      <c r="Q50" s="263"/>
      <c r="R50" s="263"/>
      <c r="S50" s="263"/>
      <c r="T50" s="264"/>
    </row>
    <row r="51" spans="1:20" ht="17.25" hidden="1" thickBot="1">
      <c r="A51" s="283"/>
      <c r="B51" s="263"/>
      <c r="C51" s="263"/>
      <c r="D51" s="263"/>
      <c r="E51" s="258"/>
      <c r="F51" s="259"/>
      <c r="G51" s="259"/>
      <c r="H51" s="260"/>
      <c r="I51" s="261"/>
      <c r="J51" s="259"/>
      <c r="K51" s="259"/>
      <c r="L51" s="262"/>
      <c r="M51" s="263"/>
      <c r="N51" s="263"/>
      <c r="O51" s="263"/>
      <c r="P51" s="263"/>
      <c r="Q51" s="263"/>
      <c r="R51" s="263"/>
      <c r="S51" s="263"/>
      <c r="T51" s="264"/>
    </row>
    <row r="52" spans="1:20" ht="17.25" hidden="1" thickBot="1">
      <c r="A52" s="287"/>
      <c r="B52" s="253"/>
      <c r="C52" s="253"/>
      <c r="D52" s="253"/>
      <c r="E52" s="248"/>
      <c r="F52" s="249"/>
      <c r="G52" s="249"/>
      <c r="H52" s="250"/>
      <c r="I52" s="251"/>
      <c r="J52" s="249"/>
      <c r="K52" s="249"/>
      <c r="L52" s="252"/>
      <c r="M52" s="253"/>
      <c r="N52" s="253"/>
      <c r="O52" s="253"/>
      <c r="P52" s="253"/>
      <c r="Q52" s="253"/>
      <c r="R52" s="253"/>
      <c r="S52" s="253"/>
      <c r="T52" s="254"/>
    </row>
    <row r="53" spans="1:20" ht="17.25" hidden="1" thickBot="1">
      <c r="A53" s="283"/>
      <c r="B53" s="263"/>
      <c r="C53" s="263"/>
      <c r="D53" s="263"/>
      <c r="E53" s="258"/>
      <c r="F53" s="259"/>
      <c r="G53" s="259"/>
      <c r="H53" s="260"/>
      <c r="I53" s="261"/>
      <c r="J53" s="259"/>
      <c r="K53" s="259"/>
      <c r="L53" s="262"/>
      <c r="M53" s="263"/>
      <c r="N53" s="263"/>
      <c r="O53" s="263"/>
      <c r="P53" s="263"/>
      <c r="Q53" s="263"/>
      <c r="R53" s="263"/>
      <c r="S53" s="263"/>
      <c r="T53" s="264"/>
    </row>
    <row r="54" spans="1:20" ht="17.25" hidden="1" thickBot="1">
      <c r="A54" s="175"/>
      <c r="B54" s="172"/>
      <c r="C54" s="172"/>
      <c r="D54" s="172"/>
      <c r="E54" s="171"/>
      <c r="F54" s="172"/>
      <c r="G54" s="172"/>
      <c r="H54" s="172"/>
      <c r="I54" s="171"/>
      <c r="J54" s="172"/>
      <c r="K54" s="172"/>
      <c r="L54" s="172"/>
      <c r="M54" s="171"/>
      <c r="N54" s="172"/>
      <c r="O54" s="172"/>
      <c r="P54" s="172"/>
      <c r="Q54" s="171"/>
      <c r="R54" s="172"/>
      <c r="S54" s="172"/>
      <c r="T54" s="176"/>
    </row>
    <row r="55" spans="1:20" ht="17.25" hidden="1" thickBot="1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9"/>
    </row>
    <row r="56" spans="1:20" ht="16.5" customHeight="1">
      <c r="A56" s="284" t="s">
        <v>202</v>
      </c>
      <c r="B56" s="285"/>
      <c r="C56" s="285"/>
      <c r="D56" s="286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10"/>
    </row>
    <row r="57" spans="1:20" ht="26.25">
      <c r="A57" s="271" t="s">
        <v>191</v>
      </c>
      <c r="B57" s="272"/>
      <c r="C57" s="272"/>
      <c r="D57" s="272"/>
      <c r="E57" s="258"/>
      <c r="F57" s="259"/>
      <c r="G57" s="259"/>
      <c r="H57" s="260"/>
      <c r="I57" s="261"/>
      <c r="J57" s="259"/>
      <c r="K57" s="259"/>
      <c r="L57" s="262"/>
      <c r="M57" s="263"/>
      <c r="N57" s="263"/>
      <c r="O57" s="263"/>
      <c r="P57" s="263"/>
      <c r="Q57" s="263"/>
      <c r="R57" s="263"/>
      <c r="S57" s="263"/>
      <c r="T57" s="264"/>
    </row>
    <row r="58" spans="1:20" ht="26.25">
      <c r="A58" s="273" t="s">
        <v>192</v>
      </c>
      <c r="B58" s="274"/>
      <c r="C58" s="274"/>
      <c r="D58" s="275"/>
      <c r="E58" s="276"/>
      <c r="F58" s="277"/>
      <c r="G58" s="277"/>
      <c r="H58" s="278"/>
      <c r="I58" s="279"/>
      <c r="J58" s="277"/>
      <c r="K58" s="277"/>
      <c r="L58" s="280"/>
      <c r="M58" s="281"/>
      <c r="N58" s="281"/>
      <c r="O58" s="281"/>
      <c r="P58" s="281"/>
      <c r="Q58" s="281"/>
      <c r="R58" s="281"/>
      <c r="S58" s="281"/>
      <c r="T58" s="282"/>
    </row>
    <row r="59" spans="1:20" ht="26.25">
      <c r="A59" s="265" t="s">
        <v>193</v>
      </c>
      <c r="B59" s="266"/>
      <c r="C59" s="266"/>
      <c r="D59" s="267"/>
      <c r="E59" s="258"/>
      <c r="F59" s="259"/>
      <c r="G59" s="259"/>
      <c r="H59" s="260"/>
      <c r="I59" s="261"/>
      <c r="J59" s="259"/>
      <c r="K59" s="259"/>
      <c r="L59" s="262"/>
      <c r="M59" s="263"/>
      <c r="N59" s="263"/>
      <c r="O59" s="263"/>
      <c r="P59" s="263"/>
      <c r="Q59" s="263"/>
      <c r="R59" s="263"/>
      <c r="S59" s="263"/>
      <c r="T59" s="264"/>
    </row>
    <row r="60" spans="1:20" ht="26.25">
      <c r="A60" s="268" t="s">
        <v>194</v>
      </c>
      <c r="B60" s="269"/>
      <c r="C60" s="269"/>
      <c r="D60" s="270"/>
      <c r="E60" s="258"/>
      <c r="F60" s="259"/>
      <c r="G60" s="259"/>
      <c r="H60" s="260"/>
      <c r="I60" s="261"/>
      <c r="J60" s="259"/>
      <c r="K60" s="259"/>
      <c r="L60" s="262"/>
      <c r="M60" s="263"/>
      <c r="N60" s="263"/>
      <c r="O60" s="263"/>
      <c r="P60" s="263"/>
      <c r="Q60" s="263"/>
      <c r="R60" s="263"/>
      <c r="S60" s="263"/>
      <c r="T60" s="264"/>
    </row>
    <row r="61" spans="1:20" ht="23.25">
      <c r="A61" s="245" t="s">
        <v>195</v>
      </c>
      <c r="B61" s="246"/>
      <c r="C61" s="246"/>
      <c r="D61" s="247"/>
      <c r="E61" s="248"/>
      <c r="F61" s="249"/>
      <c r="G61" s="249"/>
      <c r="H61" s="250"/>
      <c r="I61" s="251"/>
      <c r="J61" s="249"/>
      <c r="K61" s="249"/>
      <c r="L61" s="252"/>
      <c r="M61" s="253"/>
      <c r="N61" s="253"/>
      <c r="O61" s="253"/>
      <c r="P61" s="253"/>
      <c r="Q61" s="253"/>
      <c r="R61" s="253"/>
      <c r="S61" s="253"/>
      <c r="T61" s="254"/>
    </row>
    <row r="62" spans="1:20" ht="19.5" customHeight="1">
      <c r="A62" s="255" t="s">
        <v>196</v>
      </c>
      <c r="B62" s="256"/>
      <c r="C62" s="256"/>
      <c r="D62" s="257"/>
      <c r="E62" s="258"/>
      <c r="F62" s="259"/>
      <c r="G62" s="259"/>
      <c r="H62" s="260"/>
      <c r="I62" s="261"/>
      <c r="J62" s="259"/>
      <c r="K62" s="259"/>
      <c r="L62" s="262"/>
      <c r="M62" s="263"/>
      <c r="N62" s="263"/>
      <c r="O62" s="263"/>
      <c r="P62" s="263"/>
      <c r="Q62" s="263"/>
      <c r="R62" s="263"/>
      <c r="S62" s="263"/>
      <c r="T62" s="264"/>
    </row>
    <row r="63" spans="1:20" ht="18">
      <c r="A63" s="183" t="s">
        <v>197</v>
      </c>
      <c r="B63" s="184" t="s">
        <v>198</v>
      </c>
      <c r="C63" s="184" t="s">
        <v>9</v>
      </c>
      <c r="D63" s="184" t="s">
        <v>199</v>
      </c>
      <c r="E63" s="171"/>
      <c r="F63" s="172"/>
      <c r="G63" s="172"/>
      <c r="H63" s="172"/>
      <c r="I63" s="171"/>
      <c r="J63" s="172"/>
      <c r="K63" s="172"/>
      <c r="L63" s="172"/>
      <c r="M63" s="171"/>
      <c r="N63" s="172"/>
      <c r="O63" s="172"/>
      <c r="P63" s="172"/>
      <c r="Q63" s="171"/>
      <c r="R63" s="172"/>
      <c r="S63" s="172"/>
      <c r="T63" s="176"/>
    </row>
    <row r="64" spans="1:20" ht="18.75" thickBot="1">
      <c r="A64" s="186" t="s">
        <v>7</v>
      </c>
      <c r="B64" s="187" t="s">
        <v>200</v>
      </c>
      <c r="C64" s="187" t="s">
        <v>11</v>
      </c>
      <c r="D64" s="187" t="s">
        <v>201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9"/>
    </row>
  </sheetData>
  <sheetProtection/>
  <mergeCells count="246">
    <mergeCell ref="G1:K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7:D47"/>
    <mergeCell ref="E47:H47"/>
    <mergeCell ref="I47:L47"/>
    <mergeCell ref="M47:P47"/>
    <mergeCell ref="Q47:T47"/>
    <mergeCell ref="A48:D48"/>
    <mergeCell ref="E48:H48"/>
    <mergeCell ref="I48:L48"/>
    <mergeCell ref="M48:P48"/>
    <mergeCell ref="Q48:T48"/>
    <mergeCell ref="A49:D49"/>
    <mergeCell ref="E49:H49"/>
    <mergeCell ref="I49:L49"/>
    <mergeCell ref="M49:P49"/>
    <mergeCell ref="Q49:T49"/>
    <mergeCell ref="A50:D50"/>
    <mergeCell ref="E50:H50"/>
    <mergeCell ref="I50:L50"/>
    <mergeCell ref="M50:P50"/>
    <mergeCell ref="Q50:T50"/>
    <mergeCell ref="A51:D51"/>
    <mergeCell ref="E51:H51"/>
    <mergeCell ref="I51:L51"/>
    <mergeCell ref="M51:P51"/>
    <mergeCell ref="Q51:T51"/>
    <mergeCell ref="A52:D52"/>
    <mergeCell ref="E52:H52"/>
    <mergeCell ref="I52:L52"/>
    <mergeCell ref="M52:P52"/>
    <mergeCell ref="Q52:T52"/>
    <mergeCell ref="A53:D53"/>
    <mergeCell ref="E53:H53"/>
    <mergeCell ref="I53:L53"/>
    <mergeCell ref="M53:P53"/>
    <mergeCell ref="Q53:T53"/>
    <mergeCell ref="A56:D56"/>
    <mergeCell ref="E56:H56"/>
    <mergeCell ref="I56:L56"/>
    <mergeCell ref="M56:P56"/>
    <mergeCell ref="Q56:T56"/>
    <mergeCell ref="A57:D57"/>
    <mergeCell ref="E57:H57"/>
    <mergeCell ref="I57:L57"/>
    <mergeCell ref="M57:P57"/>
    <mergeCell ref="Q57:T57"/>
    <mergeCell ref="A58:D58"/>
    <mergeCell ref="E58:H58"/>
    <mergeCell ref="I58:L58"/>
    <mergeCell ref="M58:P58"/>
    <mergeCell ref="Q58:T58"/>
    <mergeCell ref="A59:D59"/>
    <mergeCell ref="E59:H59"/>
    <mergeCell ref="I59:L59"/>
    <mergeCell ref="M59:P59"/>
    <mergeCell ref="Q59:T59"/>
    <mergeCell ref="A60:D60"/>
    <mergeCell ref="E60:H60"/>
    <mergeCell ref="I60:L60"/>
    <mergeCell ref="M60:P60"/>
    <mergeCell ref="Q60:T60"/>
    <mergeCell ref="A61:D61"/>
    <mergeCell ref="E61:H61"/>
    <mergeCell ref="I61:L61"/>
    <mergeCell ref="M61:P61"/>
    <mergeCell ref="Q61:T61"/>
    <mergeCell ref="A62:D62"/>
    <mergeCell ref="E62:H62"/>
    <mergeCell ref="I62:L62"/>
    <mergeCell ref="M62:P62"/>
    <mergeCell ref="Q62:T62"/>
  </mergeCells>
  <printOptions horizontalCentered="1" vertic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2015-11-23T02:00:01Z</cp:lastPrinted>
  <dcterms:created xsi:type="dcterms:W3CDTF">2013-10-17T10:44:48Z</dcterms:created>
  <dcterms:modified xsi:type="dcterms:W3CDTF">2015-12-11T05:40:40Z</dcterms:modified>
  <cp:category/>
  <cp:version/>
  <cp:contentType/>
  <cp:contentStatus/>
</cp:coreProperties>
</file>