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6月總表" sheetId="1" r:id="rId1"/>
    <sheet name="6第一週明細)" sheetId="2" r:id="rId2"/>
    <sheet name="6第二週明細" sheetId="3" r:id="rId3"/>
    <sheet name="6第三週明細" sheetId="4" r:id="rId4"/>
    <sheet name="6第四周明細" sheetId="5" r:id="rId5"/>
    <sheet name="6第五周明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<sst xmlns="http://schemas.openxmlformats.org/spreadsheetml/2006/main" count="1163" uniqueCount="366">
  <si>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</si>
  <si>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</si>
  <si>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</si>
  <si>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</si>
  <si>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</si>
  <si>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</si>
  <si>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</si>
  <si>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</si>
  <si>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</si>
  <si>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</si>
  <si>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</si>
  <si>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</si>
  <si>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</si>
  <si>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</si>
  <si>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</si>
  <si>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</si>
  <si>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</si>
  <si>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</si>
  <si>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川燙</t>
  </si>
  <si>
    <t>主食類</t>
  </si>
  <si>
    <t>豆魚肉蛋類</t>
  </si>
  <si>
    <t>蔬菜類</t>
  </si>
  <si>
    <t xml:space="preserve"> </t>
  </si>
  <si>
    <t>油脂類</t>
  </si>
  <si>
    <t>水果類</t>
  </si>
  <si>
    <t>炸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</si>
  <si>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</si>
  <si>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</si>
  <si>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</si>
  <si>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</si>
  <si>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</si>
  <si>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</si>
  <si>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</si>
  <si>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</si>
  <si>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 xml:space="preserve"> </t>
  </si>
  <si>
    <t>煮</t>
  </si>
  <si>
    <t>烤</t>
  </si>
  <si>
    <t>炒</t>
  </si>
  <si>
    <t>燒</t>
  </si>
  <si>
    <t>蒸</t>
  </si>
  <si>
    <t>烤</t>
  </si>
  <si>
    <t xml:space="preserve"> </t>
  </si>
  <si>
    <t xml:space="preserve"> </t>
  </si>
  <si>
    <t>炒</t>
  </si>
  <si>
    <t>蒸</t>
  </si>
  <si>
    <t>電話：04-8283909</t>
  </si>
  <si>
    <t>菜單設計者:王智群</t>
  </si>
  <si>
    <t>食品技師:呂竟廷</t>
  </si>
  <si>
    <t>電子信箱:yushun8283909@yahoo.com.tw</t>
  </si>
  <si>
    <t>個人量(克)</t>
  </si>
  <si>
    <t xml:space="preserve"> </t>
  </si>
  <si>
    <t>　</t>
  </si>
  <si>
    <t>煮</t>
  </si>
  <si>
    <t>蒸</t>
  </si>
  <si>
    <t xml:space="preserve"> </t>
  </si>
  <si>
    <t>煮</t>
  </si>
  <si>
    <t>個人量(克)</t>
  </si>
  <si>
    <t>川燙</t>
  </si>
  <si>
    <t>炒</t>
  </si>
  <si>
    <t>雞蛋</t>
  </si>
  <si>
    <t>筍片</t>
  </si>
  <si>
    <t>冬瓜</t>
  </si>
  <si>
    <t>燒</t>
  </si>
  <si>
    <t>炸</t>
  </si>
  <si>
    <t>熱量</t>
  </si>
  <si>
    <t>百分比</t>
  </si>
  <si>
    <t>深色蔬菜</t>
  </si>
  <si>
    <t>熱量:</t>
  </si>
  <si>
    <t>熱量:</t>
  </si>
  <si>
    <t>熱量:</t>
  </si>
  <si>
    <t>星期一</t>
  </si>
  <si>
    <t>餐數</t>
  </si>
  <si>
    <t>星期二</t>
  </si>
  <si>
    <t>星期三</t>
  </si>
  <si>
    <t>星期四</t>
  </si>
  <si>
    <t>星期五</t>
  </si>
  <si>
    <t>星期一</t>
  </si>
  <si>
    <t>餐數</t>
  </si>
  <si>
    <t>星期二</t>
  </si>
  <si>
    <t>星期三</t>
  </si>
  <si>
    <t>星期四</t>
  </si>
  <si>
    <t xml:space="preserve"> </t>
  </si>
  <si>
    <t>白蘿蔔</t>
  </si>
  <si>
    <t>煮</t>
  </si>
  <si>
    <t>味噌</t>
  </si>
  <si>
    <t xml:space="preserve"> 炒</t>
  </si>
  <si>
    <t>香Q米飯</t>
  </si>
  <si>
    <t>地瓜飯</t>
  </si>
  <si>
    <t>味噌豆腐湯(豆)</t>
  </si>
  <si>
    <t>滷</t>
  </si>
  <si>
    <t>102g</t>
  </si>
  <si>
    <t>31.6g</t>
  </si>
  <si>
    <t>筍絲</t>
  </si>
  <si>
    <t>豬肉</t>
  </si>
  <si>
    <t>煮</t>
  </si>
  <si>
    <t>排骨</t>
  </si>
  <si>
    <t>馬鈴薯</t>
  </si>
  <si>
    <t>胚芽米</t>
  </si>
  <si>
    <t>炒</t>
  </si>
  <si>
    <t>深色蔬菜</t>
  </si>
  <si>
    <t>淺色蔬菜</t>
  </si>
  <si>
    <t>蒸</t>
  </si>
  <si>
    <t>炒</t>
  </si>
  <si>
    <t>番茄炒蛋</t>
  </si>
  <si>
    <t>深色蔬菜</t>
  </si>
  <si>
    <r>
      <t>5月30日(一)</t>
    </r>
    <r>
      <rPr>
        <sz val="10"/>
        <color indexed="10"/>
        <rFont val="標楷體"/>
        <family val="4"/>
      </rPr>
      <t xml:space="preserve"> </t>
    </r>
  </si>
  <si>
    <t>6月1日(三)</t>
  </si>
  <si>
    <t>香Q白米飯</t>
  </si>
  <si>
    <t>香雞排(炸)</t>
  </si>
  <si>
    <t>深色蔬菜</t>
  </si>
  <si>
    <t>白蘿蔔大骨湯</t>
  </si>
  <si>
    <t>地瓜飯</t>
  </si>
  <si>
    <t>里肌肉排</t>
  </si>
  <si>
    <t>南洋咖哩雞</t>
  </si>
  <si>
    <t>6月2日(四)</t>
  </si>
  <si>
    <t>肉絲炒飯</t>
  </si>
  <si>
    <t>照燒雞翅</t>
  </si>
  <si>
    <t>沙茶肉片</t>
  </si>
  <si>
    <t>香香滷蛋</t>
  </si>
  <si>
    <t>淺色蔬菜</t>
  </si>
  <si>
    <t>芹香魷魚(海)</t>
  </si>
  <si>
    <t>泡菜鍋(用醋調味)</t>
  </si>
  <si>
    <t>豬血湯(醃)</t>
  </si>
  <si>
    <t>炸</t>
  </si>
  <si>
    <t xml:space="preserve"> </t>
  </si>
  <si>
    <t>白米</t>
  </si>
  <si>
    <t>蒸</t>
  </si>
  <si>
    <t>雞肉</t>
  </si>
  <si>
    <t>絞肉</t>
  </si>
  <si>
    <t>碎瓜(醃)</t>
  </si>
  <si>
    <t>大白菜</t>
  </si>
  <si>
    <t>紅蘿蔔</t>
  </si>
  <si>
    <t>木耳</t>
  </si>
  <si>
    <t>用醋調味</t>
  </si>
  <si>
    <t>白蘿蔔</t>
  </si>
  <si>
    <t>大骨</t>
  </si>
  <si>
    <t>地瓜</t>
  </si>
  <si>
    <t>豬肉</t>
  </si>
  <si>
    <t>紅蘿蔔</t>
  </si>
  <si>
    <t>洋蔥</t>
  </si>
  <si>
    <t>芹菜</t>
  </si>
  <si>
    <t>魷魚</t>
  </si>
  <si>
    <t>海</t>
  </si>
  <si>
    <t>煮</t>
  </si>
  <si>
    <t>滷</t>
  </si>
  <si>
    <t>深色蔬菜</t>
  </si>
  <si>
    <t>豬血</t>
  </si>
  <si>
    <t>酸菜(醃)</t>
  </si>
  <si>
    <t>肉絲</t>
  </si>
  <si>
    <t>雞翅</t>
  </si>
  <si>
    <t>肉片</t>
  </si>
  <si>
    <t>雞蛋</t>
  </si>
  <si>
    <t>味噌</t>
  </si>
  <si>
    <t>豆腐(豆)</t>
  </si>
  <si>
    <t>豆干(豆)</t>
  </si>
  <si>
    <t>香香肉燥(豆)</t>
  </si>
  <si>
    <r>
      <t>6月6日(一)</t>
    </r>
    <r>
      <rPr>
        <sz val="10"/>
        <color indexed="10"/>
        <rFont val="標楷體"/>
        <family val="4"/>
      </rPr>
      <t xml:space="preserve"> </t>
    </r>
  </si>
  <si>
    <t>6月8日(三)</t>
  </si>
  <si>
    <r>
      <t>6月9日(四)</t>
    </r>
    <r>
      <rPr>
        <sz val="10"/>
        <color indexed="10"/>
        <rFont val="標楷體"/>
        <family val="4"/>
      </rPr>
      <t>端午節放假6/10調整放假</t>
    </r>
  </si>
  <si>
    <r>
      <t>6月4日(六)</t>
    </r>
    <r>
      <rPr>
        <sz val="10"/>
        <color indexed="10"/>
        <rFont val="標楷體"/>
        <family val="4"/>
      </rPr>
      <t>補課</t>
    </r>
  </si>
  <si>
    <r>
      <t>6月3日(五)</t>
    </r>
    <r>
      <rPr>
        <sz val="10"/>
        <color indexed="10"/>
        <rFont val="標楷體"/>
        <family val="4"/>
      </rPr>
      <t>星期六要補課</t>
    </r>
  </si>
  <si>
    <t>日式豬排</t>
  </si>
  <si>
    <t>深色蔬菜</t>
  </si>
  <si>
    <t>美味白玉湯</t>
  </si>
  <si>
    <t>星期六要補課</t>
  </si>
  <si>
    <t>星期六</t>
  </si>
  <si>
    <t>玉米</t>
  </si>
  <si>
    <t>炒</t>
  </si>
  <si>
    <t>玉米炒蛋</t>
  </si>
  <si>
    <t>紅蘿蔔</t>
  </si>
  <si>
    <t>箭筍片</t>
  </si>
  <si>
    <t>白蘿蔔</t>
  </si>
  <si>
    <t>補課</t>
  </si>
  <si>
    <t>香Q白米飯</t>
  </si>
  <si>
    <t>白醬馬鈴薯</t>
  </si>
  <si>
    <t>紅燒豆腐(豆)</t>
  </si>
  <si>
    <t>蔥花煎蛋</t>
  </si>
  <si>
    <t>五穀飯</t>
  </si>
  <si>
    <t>照燒里肌肉</t>
  </si>
  <si>
    <t>冬瓜鴨肉</t>
  </si>
  <si>
    <t>玉米三色</t>
  </si>
  <si>
    <t>海一周一次</t>
  </si>
  <si>
    <t>芡一周二次</t>
  </si>
  <si>
    <t>豆一月&gt;8次</t>
  </si>
  <si>
    <t>醃一周二次</t>
  </si>
  <si>
    <t>炸一周一主一副</t>
  </si>
  <si>
    <t>筍絲排骨湯</t>
  </si>
  <si>
    <t>紫菜蛋花湯</t>
  </si>
  <si>
    <t>端午節</t>
  </si>
  <si>
    <t>三色豆</t>
  </si>
  <si>
    <t>馬鈴薯</t>
  </si>
  <si>
    <t>板豆腐(豆)</t>
  </si>
  <si>
    <t>蔥</t>
  </si>
  <si>
    <t>青豆仁</t>
  </si>
  <si>
    <t>五穀米</t>
  </si>
  <si>
    <t>冬瓜</t>
  </si>
  <si>
    <t>鴨肉</t>
  </si>
  <si>
    <t>煎</t>
  </si>
  <si>
    <t>燙</t>
  </si>
  <si>
    <t>排骨</t>
  </si>
  <si>
    <t>味噌湯</t>
  </si>
  <si>
    <t>玉米粒</t>
  </si>
  <si>
    <t>玉米塊</t>
  </si>
  <si>
    <t>味噌</t>
  </si>
  <si>
    <t>海帶芽</t>
  </si>
  <si>
    <t>肉燥豆腐(豆)</t>
  </si>
  <si>
    <r>
      <t>6月13日(一)</t>
    </r>
    <r>
      <rPr>
        <sz val="10"/>
        <color indexed="10"/>
        <rFont val="標楷體"/>
        <family val="4"/>
      </rPr>
      <t xml:space="preserve"> </t>
    </r>
  </si>
  <si>
    <t>6月15日(三)</t>
  </si>
  <si>
    <t>6月16日(四)</t>
  </si>
  <si>
    <t>6月17日(五)</t>
  </si>
  <si>
    <t>奶油通心麵</t>
  </si>
  <si>
    <t>泡菜什錦</t>
  </si>
  <si>
    <t>家常豆腐(豆)</t>
  </si>
  <si>
    <t>蘿蔔湯</t>
  </si>
  <si>
    <t>烤蝦捲(加)</t>
  </si>
  <si>
    <t>南洋咖哩雞</t>
  </si>
  <si>
    <t>照燒雞排</t>
  </si>
  <si>
    <t>胚芽米飯</t>
  </si>
  <si>
    <t>什錦蛋炒飯</t>
  </si>
  <si>
    <t>椒鹽鹹酥雞(炸)</t>
  </si>
  <si>
    <t>冬瓜薑絲湯</t>
  </si>
  <si>
    <t>紅燒肉排</t>
  </si>
  <si>
    <t>日式壽喜燒</t>
  </si>
  <si>
    <t>韓式雞胸肉</t>
  </si>
  <si>
    <t>黑胡椒豬柳</t>
  </si>
  <si>
    <t>茶碗蒸</t>
  </si>
  <si>
    <t>味噌海芽湯</t>
  </si>
  <si>
    <t>筍片排骨湯</t>
  </si>
  <si>
    <t>通心麵</t>
  </si>
  <si>
    <t>高麗菜</t>
  </si>
  <si>
    <t>豆皮</t>
  </si>
  <si>
    <t>蝦捲(加)</t>
  </si>
  <si>
    <t>酸菜(醃)</t>
  </si>
  <si>
    <t>烤</t>
  </si>
  <si>
    <t>豆腐(豆)</t>
  </si>
  <si>
    <t>薑絲</t>
  </si>
  <si>
    <t>豬里肌</t>
  </si>
  <si>
    <t>海芽</t>
  </si>
  <si>
    <r>
      <t>6月20日(一)</t>
    </r>
    <r>
      <rPr>
        <sz val="10"/>
        <color indexed="10"/>
        <rFont val="標楷體"/>
        <family val="4"/>
      </rPr>
      <t xml:space="preserve"> </t>
    </r>
  </si>
  <si>
    <t>6月22日(三)</t>
  </si>
  <si>
    <t>6月23日(四)</t>
  </si>
  <si>
    <t>6月24日(五)</t>
  </si>
  <si>
    <t>黑胡椒豆腐(豆)</t>
  </si>
  <si>
    <t>螞蟻上樹</t>
  </si>
  <si>
    <t>筍片湯</t>
  </si>
  <si>
    <t>紫米飯</t>
  </si>
  <si>
    <t>勁辣雞腿</t>
  </si>
  <si>
    <t>蒸蛋</t>
  </si>
  <si>
    <t>脆皮雞排(炸)</t>
  </si>
  <si>
    <t>香香肉燥</t>
  </si>
  <si>
    <t>黃瓜魷魚(海)</t>
  </si>
  <si>
    <t>照燒肉排</t>
  </si>
  <si>
    <t>肉燥麵</t>
  </si>
  <si>
    <t>勁辣雞胸肉</t>
  </si>
  <si>
    <t>港式蘿蔔糕(冷)</t>
  </si>
  <si>
    <t>冬瓜排骨湯</t>
  </si>
  <si>
    <t>冬粉</t>
  </si>
  <si>
    <t>筍片</t>
  </si>
  <si>
    <t>紫米</t>
  </si>
  <si>
    <t>雞腿</t>
  </si>
  <si>
    <t>海帶</t>
  </si>
  <si>
    <t>豆干(豆)</t>
  </si>
  <si>
    <t>滷味(豆)</t>
  </si>
  <si>
    <t>酸菜(醃)</t>
  </si>
  <si>
    <t>黃瓜</t>
  </si>
  <si>
    <t>魷魚(海)</t>
  </si>
  <si>
    <t>紫菜</t>
  </si>
  <si>
    <t>豆腐</t>
  </si>
  <si>
    <t>麵</t>
  </si>
  <si>
    <t>蘿蔔糕(冷)</t>
  </si>
  <si>
    <r>
      <t>6月27日(一)</t>
    </r>
    <r>
      <rPr>
        <sz val="10"/>
        <color indexed="10"/>
        <rFont val="標楷體"/>
        <family val="4"/>
      </rPr>
      <t xml:space="preserve"> </t>
    </r>
  </si>
  <si>
    <r>
      <t>6月29日(三)</t>
    </r>
    <r>
      <rPr>
        <sz val="10"/>
        <color indexed="10"/>
        <rFont val="標楷體"/>
        <family val="4"/>
      </rPr>
      <t xml:space="preserve"> </t>
    </r>
  </si>
  <si>
    <r>
      <t>6月30日(四)</t>
    </r>
    <r>
      <rPr>
        <sz val="10"/>
        <color indexed="10"/>
        <rFont val="標楷體"/>
        <family val="4"/>
      </rPr>
      <t xml:space="preserve"> </t>
    </r>
  </si>
  <si>
    <t>冷一周兩次</t>
  </si>
  <si>
    <t>去殼茶葉蛋</t>
  </si>
  <si>
    <t>美味白玉湯</t>
  </si>
  <si>
    <t>麥片飯</t>
  </si>
  <si>
    <t>卡拉雞腿(炸)</t>
  </si>
  <si>
    <t>南洋咖哩雞</t>
  </si>
  <si>
    <t>芙蓉蒸蛋</t>
  </si>
  <si>
    <t>淺色蔬菜</t>
  </si>
  <si>
    <t>紫菜湯</t>
  </si>
  <si>
    <r>
      <t>7月1日(四)</t>
    </r>
    <r>
      <rPr>
        <sz val="10"/>
        <color indexed="10"/>
        <rFont val="標楷體"/>
        <family val="4"/>
      </rPr>
      <t xml:space="preserve"> </t>
    </r>
  </si>
  <si>
    <t>白醬馬鈴薯</t>
  </si>
  <si>
    <t>青豆</t>
  </si>
  <si>
    <t>去殼茶葉蛋</t>
  </si>
  <si>
    <t>美味白玉湯</t>
  </si>
  <si>
    <t>豬血湯( 醃)</t>
  </si>
  <si>
    <t>香Q白米飯</t>
  </si>
  <si>
    <t>卡拉雞腿</t>
  </si>
  <si>
    <t>香香肉燥</t>
  </si>
  <si>
    <t>日式壽喜燒</t>
  </si>
  <si>
    <t>燙</t>
  </si>
  <si>
    <t>味噌湯</t>
  </si>
  <si>
    <t>豆腐(豆)</t>
  </si>
  <si>
    <t>紅燒肉排</t>
  </si>
  <si>
    <t>南洋咖哩雞</t>
  </si>
  <si>
    <t>芙蓉蒸蛋</t>
  </si>
  <si>
    <t>淺色蔬菜</t>
  </si>
  <si>
    <t>紫菜</t>
  </si>
  <si>
    <t>香香肉燥</t>
  </si>
  <si>
    <t>紅蘿蔔</t>
  </si>
  <si>
    <t>玉米粒</t>
  </si>
  <si>
    <t>紅蘿蔔</t>
  </si>
  <si>
    <r>
      <t>卡拉雞腿</t>
    </r>
    <r>
      <rPr>
        <sz val="18"/>
        <color indexed="10"/>
        <rFont val="標楷體"/>
        <family val="4"/>
      </rPr>
      <t>(炸)</t>
    </r>
  </si>
  <si>
    <t>香香肉燥(豆)</t>
  </si>
  <si>
    <t>炒</t>
  </si>
  <si>
    <t>滷</t>
  </si>
  <si>
    <r>
      <t>永靖國小-</t>
    </r>
    <r>
      <rPr>
        <b/>
        <sz val="28"/>
        <rFont val="華康楷書體W7"/>
        <family val="1"/>
      </rPr>
      <t>小寶</t>
    </r>
    <r>
      <rPr>
        <b/>
        <sz val="14"/>
        <rFont val="華康楷書體W7"/>
        <family val="1"/>
      </rPr>
      <t>食品股份有限公司</t>
    </r>
  </si>
  <si>
    <t>6月第一週菜單明細( 永靖國小-小寶廠商)</t>
  </si>
  <si>
    <t>6月第二週菜單明細( 永靖國小-小寶廠商)</t>
  </si>
  <si>
    <t>6月第三週菜單明細( 永靖國小-小寶廠商)</t>
  </si>
  <si>
    <t>6月第四週菜單明細( 永靖國小-小寶廠商)</t>
  </si>
  <si>
    <t>6月第五週菜單明細( 永靖國小-小寶廠商)</t>
  </si>
  <si>
    <r>
      <t>5月31日(二)</t>
    </r>
    <r>
      <rPr>
        <sz val="10"/>
        <color indexed="10"/>
        <rFont val="標楷體"/>
        <family val="4"/>
      </rPr>
      <t xml:space="preserve"> </t>
    </r>
  </si>
  <si>
    <r>
      <t>6月14日(二)</t>
    </r>
    <r>
      <rPr>
        <sz val="10"/>
        <color indexed="10"/>
        <rFont val="標楷體"/>
        <family val="4"/>
      </rPr>
      <t xml:space="preserve"> 乳品</t>
    </r>
  </si>
  <si>
    <r>
      <t>6月21日(二)</t>
    </r>
    <r>
      <rPr>
        <sz val="10"/>
        <color indexed="10"/>
        <rFont val="標楷體"/>
        <family val="4"/>
      </rPr>
      <t xml:space="preserve"> 乳品</t>
    </r>
  </si>
  <si>
    <r>
      <t>6月28日(二)</t>
    </r>
    <r>
      <rPr>
        <sz val="10"/>
        <color indexed="10"/>
        <rFont val="標楷體"/>
        <family val="4"/>
      </rPr>
      <t xml:space="preserve"> 乳品</t>
    </r>
  </si>
  <si>
    <r>
      <t xml:space="preserve">6月7日(二) </t>
    </r>
    <r>
      <rPr>
        <sz val="10"/>
        <color indexed="10"/>
        <rFont val="標楷體"/>
        <family val="4"/>
      </rPr>
      <t>乳品</t>
    </r>
  </si>
  <si>
    <t>光泉低脂保久乳</t>
  </si>
  <si>
    <t>光泉低脂保久乳</t>
  </si>
  <si>
    <t>加一月&lt;4次</t>
  </si>
  <si>
    <t>麥片飯</t>
  </si>
  <si>
    <t>照燒雞排</t>
  </si>
  <si>
    <t>馬鈴薯燒肉</t>
  </si>
  <si>
    <t>番茄炒蛋</t>
  </si>
  <si>
    <t>深色蔬菜</t>
  </si>
  <si>
    <t>豬血湯(醃)</t>
  </si>
  <si>
    <t>麥片</t>
  </si>
  <si>
    <t>馬鈴薯</t>
  </si>
  <si>
    <t>番茄</t>
  </si>
  <si>
    <t>豬血</t>
  </si>
  <si>
    <t>白米</t>
  </si>
  <si>
    <t>紅蘿蔔</t>
  </si>
  <si>
    <t>雞蛋</t>
  </si>
  <si>
    <t>酸菜(醃)</t>
  </si>
  <si>
    <t>豬肉片</t>
  </si>
  <si>
    <t>馬鈴薯燒肉</t>
  </si>
  <si>
    <t>煮</t>
  </si>
  <si>
    <t>香腸(加)</t>
  </si>
  <si>
    <t>香腸</t>
  </si>
  <si>
    <t>烤</t>
  </si>
  <si>
    <t>滷</t>
  </si>
  <si>
    <t>混炒烏龍麵</t>
  </si>
  <si>
    <t>混炒烏龍麵</t>
  </si>
  <si>
    <t>高麗菜</t>
  </si>
  <si>
    <t xml:space="preserve"> 烏龍麵</t>
  </si>
  <si>
    <t>紅蘿蔔</t>
  </si>
  <si>
    <t>木耳</t>
  </si>
  <si>
    <t>關東煮</t>
  </si>
  <si>
    <t xml:space="preserve"> </t>
  </si>
  <si>
    <t>香Q白米飯+肉鬆(加)</t>
  </si>
  <si>
    <t>乾燒豆干(豆)</t>
  </si>
  <si>
    <t xml:space="preserve"> </t>
  </si>
  <si>
    <t>炸花枝排(加)</t>
  </si>
  <si>
    <t>花枝排(加)</t>
  </si>
  <si>
    <t>炸</t>
  </si>
  <si>
    <t>肉鬆(加)</t>
  </si>
  <si>
    <t>豆干</t>
  </si>
  <si>
    <t>雞肉</t>
  </si>
  <si>
    <t>烤</t>
  </si>
  <si>
    <t>京醬肉絲</t>
  </si>
  <si>
    <t xml:space="preserve"> </t>
  </si>
  <si>
    <t>味噌湯(豆)</t>
  </si>
  <si>
    <t>紫菜湯(海)</t>
  </si>
  <si>
    <t>吻仔魚(海)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</si>
</sst>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[$-404]g"/>
    <numFmt numFmtId="230" formatCode="#.0&quot;g&quot;"/>
    <numFmt numFmtId="231" formatCode="#.0&quot;卡&quot;"/>
    <numFmt numFmtId="232" formatCode="#0.&quot;g&quot;"/>
    <numFmt numFmtId="233" formatCode="#0&quot;g&quot;"/>
    <numFmt numFmtId="234" formatCode="#0&quot;卡&quot;"/>
  </numFmts>
  <fonts count="6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color indexed="10"/>
      <name val="新細明體"/>
      <family val="1"/>
    </font>
    <font>
      <b/>
      <sz val="14"/>
      <name val="華康楷書體W7"/>
      <family val="1"/>
    </font>
    <font>
      <b/>
      <sz val="28"/>
      <name val="華康楷書體W7"/>
      <family val="1"/>
    </font>
    <font>
      <sz val="14"/>
      <name val="華康楷書體W7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color indexed="8"/>
      <name val="標楷體"/>
      <family val="4"/>
    </font>
    <font>
      <sz val="9"/>
      <name val="標楷體"/>
      <family val="4"/>
    </font>
    <font>
      <sz val="18"/>
      <color indexed="10"/>
      <name val="標楷體"/>
      <family val="4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sz val="18"/>
      <color indexed="36"/>
      <name val="標楷體"/>
      <family val="4"/>
    </font>
    <font>
      <sz val="16"/>
      <color indexed="10"/>
      <name val="標楷體"/>
      <family val="4"/>
    </font>
    <font>
      <sz val="11"/>
      <color indexed="10"/>
      <name val="標楷體"/>
      <family val="4"/>
    </font>
    <font>
      <sz val="16"/>
      <color indexed="36"/>
      <name val="標楷體"/>
      <family val="4"/>
    </font>
    <font>
      <sz val="14"/>
      <color indexed="36"/>
      <name val="標楷體"/>
      <family val="4"/>
    </font>
    <font>
      <sz val="20"/>
      <color rgb="FFFF0000"/>
      <name val="新細明體"/>
      <family val="1"/>
    </font>
    <font>
      <sz val="11"/>
      <color rgb="FFFF0000"/>
      <name val="標楷體"/>
      <family val="4"/>
    </font>
    <font>
      <sz val="18"/>
      <color rgb="FFFF0000"/>
      <name val="標楷體"/>
      <family val="4"/>
    </font>
    <font>
      <sz val="18"/>
      <color rgb="FF7030A0"/>
      <name val="標楷體"/>
      <family val="4"/>
    </font>
    <font>
      <sz val="14"/>
      <color rgb="FF7030A0"/>
      <name val="標楷體"/>
      <family val="4"/>
    </font>
    <font>
      <sz val="18"/>
      <color theme="7" tint="-0.24997000396251678"/>
      <name val="標楷體"/>
      <family val="4"/>
    </font>
    <font>
      <sz val="16"/>
      <color rgb="FFFF0000"/>
      <name val="標楷體"/>
      <family val="4"/>
    </font>
    <font>
      <sz val="16"/>
      <color theme="7" tint="-0.24997000396251678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FF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rgb="FFFF0000"/>
      </left>
      <right style="thin"/>
      <top>
        <color indexed="63"/>
      </top>
      <bottom style="thin"/>
    </border>
    <border>
      <left style="thin"/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n"/>
      <right style="thick">
        <color rgb="FFFF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5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4" xfId="0" applyFont="1" applyBorder="1" applyAlignment="1">
      <alignment horizontal="center"/>
    </xf>
    <xf numFmtId="0" fontId="23" fillId="24" borderId="15" xfId="0" applyFont="1" applyFill="1" applyBorder="1" applyAlignment="1">
      <alignment horizontal="center" vertical="center" shrinkToFit="1"/>
    </xf>
    <xf numFmtId="0" fontId="28" fillId="24" borderId="15" xfId="0" applyFont="1" applyFill="1" applyBorder="1" applyAlignment="1">
      <alignment horizontal="center" vertical="center" wrapText="1" shrinkToFit="1"/>
    </xf>
    <xf numFmtId="0" fontId="24" fillId="0" borderId="1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24" fillId="0" borderId="19" xfId="0" applyFont="1" applyBorder="1" applyAlignment="1">
      <alignment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4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right"/>
    </xf>
    <xf numFmtId="0" fontId="29" fillId="0" borderId="22" xfId="0" applyFont="1" applyBorder="1" applyAlignment="1">
      <alignment horizontal="left" vertical="center" shrinkToFit="1"/>
    </xf>
    <xf numFmtId="0" fontId="24" fillId="0" borderId="14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20" xfId="0" applyFont="1" applyBorder="1" applyAlignment="1">
      <alignment vertical="center"/>
    </xf>
    <xf numFmtId="0" fontId="1" fillId="0" borderId="23" xfId="0" applyFont="1" applyBorder="1" applyAlignment="1">
      <alignment horizontal="center" vertical="center" shrinkToFit="1"/>
    </xf>
    <xf numFmtId="0" fontId="23" fillId="0" borderId="24" xfId="0" applyFont="1" applyBorder="1" applyAlignment="1">
      <alignment vertical="center"/>
    </xf>
    <xf numFmtId="0" fontId="1" fillId="0" borderId="25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vertical="center" textRotation="180" shrinkToFit="1"/>
    </xf>
    <xf numFmtId="0" fontId="23" fillId="0" borderId="26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4" xfId="0" applyFont="1" applyBorder="1" applyAlignment="1">
      <alignment horizontal="center"/>
    </xf>
    <xf numFmtId="0" fontId="29" fillId="24" borderId="15" xfId="0" applyFont="1" applyFill="1" applyBorder="1" applyAlignment="1">
      <alignment horizontal="center" vertical="center" shrinkToFit="1"/>
    </xf>
    <xf numFmtId="0" fontId="32" fillId="0" borderId="16" xfId="0" applyFont="1" applyBorder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32" fillId="0" borderId="30" xfId="0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1" xfId="0" applyFont="1" applyBorder="1" applyAlignment="1">
      <alignment horizontal="right"/>
    </xf>
    <xf numFmtId="0" fontId="29" fillId="0" borderId="22" xfId="0" applyFont="1" applyFill="1" applyBorder="1" applyAlignment="1">
      <alignment vertical="center" textRotation="180" shrinkToFit="1"/>
    </xf>
    <xf numFmtId="0" fontId="32" fillId="0" borderId="22" xfId="0" applyFont="1" applyBorder="1" applyAlignment="1">
      <alignment horizontal="left"/>
    </xf>
    <xf numFmtId="0" fontId="32" fillId="0" borderId="14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20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32" fillId="0" borderId="32" xfId="0" applyFont="1" applyBorder="1" applyAlignment="1">
      <alignment horizontal="center" vertical="center"/>
    </xf>
    <xf numFmtId="0" fontId="29" fillId="0" borderId="28" xfId="0" applyFont="1" applyBorder="1" applyAlignment="1">
      <alignment horizontal="left" vertical="center" shrinkToFit="1"/>
    </xf>
    <xf numFmtId="0" fontId="29" fillId="0" borderId="26" xfId="0" applyFont="1" applyFill="1" applyBorder="1" applyAlignment="1">
      <alignment vertical="center" textRotation="180" shrinkToFit="1"/>
    </xf>
    <xf numFmtId="0" fontId="29" fillId="0" borderId="26" xfId="0" applyFont="1" applyBorder="1" applyAlignment="1">
      <alignment horizontal="left" vertical="center" shrinkToFit="1"/>
    </xf>
    <xf numFmtId="0" fontId="32" fillId="0" borderId="26" xfId="0" applyFont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35" fillId="0" borderId="11" xfId="0" applyFont="1" applyFill="1" applyBorder="1" applyAlignment="1">
      <alignment horizontal="center" vertical="center" textRotation="255"/>
    </xf>
    <xf numFmtId="230" fontId="32" fillId="0" borderId="19" xfId="0" applyNumberFormat="1" applyFont="1" applyBorder="1" applyAlignment="1">
      <alignment horizontal="right"/>
    </xf>
    <xf numFmtId="231" fontId="32" fillId="0" borderId="34" xfId="0" applyNumberFormat="1" applyFont="1" applyBorder="1" applyAlignment="1">
      <alignment horizontal="right"/>
    </xf>
    <xf numFmtId="231" fontId="32" fillId="0" borderId="35" xfId="0" applyNumberFormat="1" applyFont="1" applyBorder="1" applyAlignment="1">
      <alignment horizontal="right"/>
    </xf>
    <xf numFmtId="231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vertical="center"/>
    </xf>
    <xf numFmtId="234" fontId="32" fillId="0" borderId="35" xfId="0" applyNumberFormat="1" applyFont="1" applyBorder="1" applyAlignment="1">
      <alignment horizontal="right"/>
    </xf>
    <xf numFmtId="234" fontId="32" fillId="0" borderId="19" xfId="0" applyNumberFormat="1" applyFont="1" applyBorder="1" applyAlignment="1">
      <alignment horizontal="right"/>
    </xf>
    <xf numFmtId="233" fontId="24" fillId="0" borderId="19" xfId="0" applyNumberFormat="1" applyFont="1" applyBorder="1" applyAlignment="1">
      <alignment horizontal="right"/>
    </xf>
    <xf numFmtId="234" fontId="24" fillId="0" borderId="19" xfId="0" applyNumberFormat="1" applyFont="1" applyBorder="1" applyAlignment="1">
      <alignment horizontal="right"/>
    </xf>
    <xf numFmtId="234" fontId="24" fillId="0" borderId="35" xfId="0" applyNumberFormat="1" applyFont="1" applyBorder="1" applyAlignment="1">
      <alignment horizontal="right"/>
    </xf>
    <xf numFmtId="0" fontId="36" fillId="0" borderId="18" xfId="0" applyFont="1" applyBorder="1" applyAlignment="1">
      <alignment horizontal="left" vertical="center" shrinkToFit="1"/>
    </xf>
    <xf numFmtId="0" fontId="36" fillId="0" borderId="18" xfId="0" applyFont="1" applyFill="1" applyBorder="1" applyAlignment="1">
      <alignment horizontal="left" vertical="center" shrinkToFit="1"/>
    </xf>
    <xf numFmtId="0" fontId="0" fillId="0" borderId="0" xfId="33" applyFill="1">
      <alignment/>
      <protection/>
    </xf>
    <xf numFmtId="0" fontId="0" fillId="0" borderId="18" xfId="0" applyFont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vertical="center" textRotation="180" shrinkToFit="1"/>
    </xf>
    <xf numFmtId="0" fontId="23" fillId="25" borderId="18" xfId="0" applyFont="1" applyFill="1" applyBorder="1" applyAlignment="1">
      <alignment horizontal="left" vertical="center" shrinkToFit="1"/>
    </xf>
    <xf numFmtId="0" fontId="37" fillId="0" borderId="0" xfId="0" applyFont="1" applyBorder="1" applyAlignment="1">
      <alignment vertical="center"/>
    </xf>
    <xf numFmtId="0" fontId="39" fillId="0" borderId="0" xfId="33" applyFont="1">
      <alignment/>
      <protection/>
    </xf>
    <xf numFmtId="0" fontId="37" fillId="0" borderId="36" xfId="0" applyFont="1" applyBorder="1" applyAlignment="1">
      <alignment vertical="center"/>
    </xf>
    <xf numFmtId="0" fontId="36" fillId="0" borderId="18" xfId="0" applyFont="1" applyFill="1" applyBorder="1" applyAlignment="1">
      <alignment horizontal="left" vertical="center" shrinkToFit="1"/>
    </xf>
    <xf numFmtId="0" fontId="40" fillId="25" borderId="0" xfId="33" applyFont="1" applyFill="1">
      <alignment/>
      <protection/>
    </xf>
    <xf numFmtId="0" fontId="41" fillId="25" borderId="0" xfId="33" applyFont="1" applyFill="1">
      <alignment/>
      <protection/>
    </xf>
    <xf numFmtId="0" fontId="32" fillId="25" borderId="14" xfId="0" applyFont="1" applyFill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0" fontId="33" fillId="0" borderId="0" xfId="0" applyFont="1" applyBorder="1" applyAlignment="1">
      <alignment vertical="center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17" xfId="0" applyFont="1" applyFill="1" applyBorder="1" applyAlignment="1">
      <alignment horizontal="center" vertical="center" shrinkToFit="1"/>
    </xf>
    <xf numFmtId="0" fontId="43" fillId="25" borderId="38" xfId="33" applyFont="1" applyFill="1" applyBorder="1">
      <alignment/>
      <protection/>
    </xf>
    <xf numFmtId="0" fontId="43" fillId="25" borderId="39" xfId="33" applyFont="1" applyFill="1" applyBorder="1">
      <alignment/>
      <protection/>
    </xf>
    <xf numFmtId="0" fontId="43" fillId="25" borderId="0" xfId="33" applyFont="1" applyFill="1">
      <alignment/>
      <protection/>
    </xf>
    <xf numFmtId="0" fontId="43" fillId="25" borderId="40" xfId="33" applyFont="1" applyFill="1" applyBorder="1">
      <alignment/>
      <protection/>
    </xf>
    <xf numFmtId="0" fontId="43" fillId="25" borderId="41" xfId="33" applyFont="1" applyFill="1" applyBorder="1">
      <alignment/>
      <protection/>
    </xf>
    <xf numFmtId="0" fontId="42" fillId="25" borderId="38" xfId="33" applyFont="1" applyFill="1" applyBorder="1">
      <alignment/>
      <protection/>
    </xf>
    <xf numFmtId="0" fontId="42" fillId="25" borderId="39" xfId="33" applyFont="1" applyFill="1" applyBorder="1">
      <alignment/>
      <protection/>
    </xf>
    <xf numFmtId="0" fontId="42" fillId="25" borderId="42" xfId="33" applyFont="1" applyFill="1" applyBorder="1">
      <alignment/>
      <protection/>
    </xf>
    <xf numFmtId="0" fontId="42" fillId="25" borderId="0" xfId="33" applyFont="1" applyFill="1">
      <alignment/>
      <protection/>
    </xf>
    <xf numFmtId="0" fontId="42" fillId="25" borderId="43" xfId="33" applyFont="1" applyFill="1" applyBorder="1">
      <alignment/>
      <protection/>
    </xf>
    <xf numFmtId="0" fontId="42" fillId="25" borderId="44" xfId="33" applyFont="1" applyFill="1" applyBorder="1">
      <alignment/>
      <protection/>
    </xf>
    <xf numFmtId="0" fontId="42" fillId="25" borderId="41" xfId="33" applyFont="1" applyFill="1" applyBorder="1">
      <alignment/>
      <protection/>
    </xf>
    <xf numFmtId="0" fontId="42" fillId="25" borderId="45" xfId="33" applyFont="1" applyFill="1" applyBorder="1">
      <alignment/>
      <protection/>
    </xf>
    <xf numFmtId="0" fontId="42" fillId="25" borderId="46" xfId="33" applyFont="1" applyFill="1" applyBorder="1">
      <alignment/>
      <protection/>
    </xf>
    <xf numFmtId="0" fontId="42" fillId="25" borderId="40" xfId="33" applyFont="1" applyFill="1" applyBorder="1">
      <alignment/>
      <protection/>
    </xf>
    <xf numFmtId="0" fontId="46" fillId="25" borderId="41" xfId="33" applyFont="1" applyFill="1" applyBorder="1">
      <alignment/>
      <protection/>
    </xf>
    <xf numFmtId="0" fontId="46" fillId="25" borderId="45" xfId="33" applyFont="1" applyFill="1" applyBorder="1">
      <alignment/>
      <protection/>
    </xf>
    <xf numFmtId="0" fontId="42" fillId="25" borderId="47" xfId="33" applyFont="1" applyFill="1" applyBorder="1">
      <alignment/>
      <protection/>
    </xf>
    <xf numFmtId="0" fontId="41" fillId="25" borderId="38" xfId="33" applyFont="1" applyFill="1" applyBorder="1">
      <alignment/>
      <protection/>
    </xf>
    <xf numFmtId="0" fontId="41" fillId="25" borderId="39" xfId="33" applyFont="1" applyFill="1" applyBorder="1">
      <alignment/>
      <protection/>
    </xf>
    <xf numFmtId="0" fontId="41" fillId="25" borderId="42" xfId="33" applyFont="1" applyFill="1" applyBorder="1">
      <alignment/>
      <protection/>
    </xf>
    <xf numFmtId="0" fontId="41" fillId="25" borderId="40" xfId="33" applyFont="1" applyFill="1" applyBorder="1">
      <alignment/>
      <protection/>
    </xf>
    <xf numFmtId="0" fontId="41" fillId="25" borderId="41" xfId="33" applyFont="1" applyFill="1" applyBorder="1">
      <alignment/>
      <protection/>
    </xf>
    <xf numFmtId="0" fontId="41" fillId="25" borderId="45" xfId="33" applyFont="1" applyFill="1" applyBorder="1">
      <alignment/>
      <protection/>
    </xf>
    <xf numFmtId="0" fontId="41" fillId="0" borderId="0" xfId="33" applyFont="1" applyFill="1">
      <alignment/>
      <protection/>
    </xf>
    <xf numFmtId="0" fontId="41" fillId="0" borderId="0" xfId="33" applyFont="1">
      <alignment/>
      <protection/>
    </xf>
    <xf numFmtId="0" fontId="26" fillId="25" borderId="0" xfId="33" applyFont="1" applyFill="1">
      <alignment/>
      <protection/>
    </xf>
    <xf numFmtId="0" fontId="35" fillId="25" borderId="0" xfId="33" applyFont="1" applyFill="1">
      <alignment/>
      <protection/>
    </xf>
    <xf numFmtId="0" fontId="43" fillId="25" borderId="48" xfId="33" applyFont="1" applyFill="1" applyBorder="1">
      <alignment/>
      <protection/>
    </xf>
    <xf numFmtId="0" fontId="43" fillId="25" borderId="49" xfId="33" applyFont="1" applyFill="1" applyBorder="1">
      <alignment/>
      <protection/>
    </xf>
    <xf numFmtId="0" fontId="43" fillId="25" borderId="50" xfId="33" applyFont="1" applyFill="1" applyBorder="1">
      <alignment/>
      <protection/>
    </xf>
    <xf numFmtId="0" fontId="43" fillId="25" borderId="51" xfId="33" applyFont="1" applyFill="1" applyBorder="1">
      <alignment/>
      <protection/>
    </xf>
    <xf numFmtId="0" fontId="43" fillId="25" borderId="52" xfId="33" applyFont="1" applyFill="1" applyBorder="1">
      <alignment/>
      <protection/>
    </xf>
    <xf numFmtId="0" fontId="43" fillId="25" borderId="53" xfId="33" applyFont="1" applyFill="1" applyBorder="1">
      <alignment/>
      <protection/>
    </xf>
    <xf numFmtId="0" fontId="42" fillId="25" borderId="48" xfId="33" applyFont="1" applyFill="1" applyBorder="1">
      <alignment/>
      <protection/>
    </xf>
    <xf numFmtId="0" fontId="42" fillId="25" borderId="49" xfId="33" applyFont="1" applyFill="1" applyBorder="1">
      <alignment/>
      <protection/>
    </xf>
    <xf numFmtId="0" fontId="42" fillId="25" borderId="50" xfId="33" applyFont="1" applyFill="1" applyBorder="1">
      <alignment/>
      <protection/>
    </xf>
    <xf numFmtId="0" fontId="42" fillId="25" borderId="51" xfId="33" applyFont="1" applyFill="1" applyBorder="1">
      <alignment/>
      <protection/>
    </xf>
    <xf numFmtId="0" fontId="42" fillId="25" borderId="52" xfId="33" applyFont="1" applyFill="1" applyBorder="1">
      <alignment/>
      <protection/>
    </xf>
    <xf numFmtId="0" fontId="42" fillId="25" borderId="53" xfId="33" applyFont="1" applyFill="1" applyBorder="1">
      <alignment/>
      <protection/>
    </xf>
    <xf numFmtId="0" fontId="42" fillId="25" borderId="54" xfId="33" applyFont="1" applyFill="1" applyBorder="1">
      <alignment/>
      <protection/>
    </xf>
    <xf numFmtId="0" fontId="55" fillId="0" borderId="18" xfId="0" applyFont="1" applyFill="1" applyBorder="1" applyAlignment="1">
      <alignment horizontal="left" vertical="center" shrinkToFit="1"/>
    </xf>
    <xf numFmtId="202" fontId="55" fillId="0" borderId="18" xfId="0" applyNumberFormat="1" applyFont="1" applyFill="1" applyBorder="1" applyAlignment="1">
      <alignment horizontal="left" vertical="center" shrinkToFit="1"/>
    </xf>
    <xf numFmtId="0" fontId="32" fillId="26" borderId="14" xfId="0" applyFont="1" applyFill="1" applyBorder="1" applyAlignment="1">
      <alignment horizontal="center"/>
    </xf>
    <xf numFmtId="0" fontId="32" fillId="26" borderId="17" xfId="0" applyFont="1" applyFill="1" applyBorder="1" applyAlignment="1">
      <alignment horizontal="center"/>
    </xf>
    <xf numFmtId="0" fontId="0" fillId="26" borderId="14" xfId="0" applyFont="1" applyFill="1" applyBorder="1" applyAlignment="1">
      <alignment horizontal="center" vertical="center" shrinkToFit="1"/>
    </xf>
    <xf numFmtId="0" fontId="0" fillId="26" borderId="25" xfId="0" applyFont="1" applyFill="1" applyBorder="1" applyAlignment="1">
      <alignment horizontal="center" vertical="center" shrinkToFit="1"/>
    </xf>
    <xf numFmtId="0" fontId="55" fillId="27" borderId="18" xfId="0" applyFont="1" applyFill="1" applyBorder="1" applyAlignment="1">
      <alignment horizontal="left" vertical="center" shrinkToFit="1"/>
    </xf>
    <xf numFmtId="0" fontId="55" fillId="0" borderId="18" xfId="0" applyFont="1" applyBorder="1" applyAlignment="1">
      <alignment horizontal="left" vertical="center" shrinkToFit="1"/>
    </xf>
    <xf numFmtId="0" fontId="55" fillId="25" borderId="18" xfId="0" applyFont="1" applyFill="1" applyBorder="1" applyAlignment="1">
      <alignment horizontal="left" vertical="center" shrinkToFit="1"/>
    </xf>
    <xf numFmtId="0" fontId="40" fillId="25" borderId="55" xfId="0" applyFont="1" applyFill="1" applyBorder="1" applyAlignment="1">
      <alignment horizontal="center" vertical="center" shrinkToFit="1"/>
    </xf>
    <xf numFmtId="0" fontId="41" fillId="27" borderId="56" xfId="0" applyFont="1" applyFill="1" applyBorder="1" applyAlignment="1">
      <alignment horizontal="center" vertical="center" wrapText="1"/>
    </xf>
    <xf numFmtId="0" fontId="41" fillId="27" borderId="55" xfId="0" applyFont="1" applyFill="1" applyBorder="1" applyAlignment="1">
      <alignment horizontal="center" vertical="center" wrapText="1"/>
    </xf>
    <xf numFmtId="0" fontId="41" fillId="28" borderId="55" xfId="0" applyFont="1" applyFill="1" applyBorder="1" applyAlignment="1">
      <alignment horizontal="center" vertical="center" wrapText="1"/>
    </xf>
    <xf numFmtId="0" fontId="41" fillId="29" borderId="55" xfId="0" applyFont="1" applyFill="1" applyBorder="1" applyAlignment="1">
      <alignment horizontal="center" vertical="center" wrapText="1"/>
    </xf>
    <xf numFmtId="0" fontId="41" fillId="30" borderId="55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40" fillId="30" borderId="57" xfId="0" applyFont="1" applyFill="1" applyBorder="1" applyAlignment="1">
      <alignment horizontal="center" vertical="center"/>
    </xf>
    <xf numFmtId="0" fontId="40" fillId="30" borderId="0" xfId="0" applyFont="1" applyFill="1" applyBorder="1" applyAlignment="1">
      <alignment horizontal="center" vertical="center"/>
    </xf>
    <xf numFmtId="0" fontId="40" fillId="30" borderId="58" xfId="0" applyFont="1" applyFill="1" applyBorder="1" applyAlignment="1">
      <alignment horizontal="center" vertical="center"/>
    </xf>
    <xf numFmtId="0" fontId="40" fillId="25" borderId="57" xfId="0" applyFont="1" applyFill="1" applyBorder="1" applyAlignment="1">
      <alignment horizontal="center" vertical="center"/>
    </xf>
    <xf numFmtId="0" fontId="40" fillId="25" borderId="0" xfId="0" applyFont="1" applyFill="1" applyBorder="1" applyAlignment="1">
      <alignment horizontal="center" vertical="center"/>
    </xf>
    <xf numFmtId="0" fontId="40" fillId="25" borderId="59" xfId="0" applyFont="1" applyFill="1" applyBorder="1" applyAlignment="1">
      <alignment horizontal="center" vertical="center"/>
    </xf>
    <xf numFmtId="0" fontId="35" fillId="27" borderId="55" xfId="0" applyFont="1" applyFill="1" applyBorder="1" applyAlignment="1">
      <alignment horizontal="center" vertical="center" shrinkToFit="1"/>
    </xf>
    <xf numFmtId="0" fontId="35" fillId="25" borderId="60" xfId="0" applyFont="1" applyFill="1" applyBorder="1" applyAlignment="1">
      <alignment horizontal="center" vertical="center" shrinkToFit="1"/>
    </xf>
    <xf numFmtId="0" fontId="35" fillId="27" borderId="56" xfId="0" applyFont="1" applyFill="1" applyBorder="1" applyAlignment="1">
      <alignment horizontal="center" vertical="center" shrinkToFit="1"/>
    </xf>
    <xf numFmtId="0" fontId="49" fillId="25" borderId="55" xfId="0" applyFont="1" applyFill="1" applyBorder="1" applyAlignment="1">
      <alignment horizontal="center" vertical="center" shrinkToFit="1"/>
    </xf>
    <xf numFmtId="0" fontId="49" fillId="27" borderId="55" xfId="0" applyFont="1" applyFill="1" applyBorder="1" applyAlignment="1">
      <alignment horizontal="center" vertical="center" shrinkToFit="1"/>
    </xf>
    <xf numFmtId="0" fontId="41" fillId="25" borderId="60" xfId="0" applyFont="1" applyFill="1" applyBorder="1" applyAlignment="1">
      <alignment horizontal="center" vertical="center" wrapText="1"/>
    </xf>
    <xf numFmtId="0" fontId="56" fillId="27" borderId="56" xfId="0" applyFont="1" applyFill="1" applyBorder="1" applyAlignment="1">
      <alignment horizontal="center" vertical="center" shrinkToFit="1"/>
    </xf>
    <xf numFmtId="0" fontId="57" fillId="27" borderId="55" xfId="0" applyFont="1" applyFill="1" applyBorder="1" applyAlignment="1">
      <alignment horizontal="center" vertical="center" shrinkToFit="1"/>
    </xf>
    <xf numFmtId="0" fontId="58" fillId="25" borderId="55" xfId="0" applyFont="1" applyFill="1" applyBorder="1" applyAlignment="1">
      <alignment horizontal="center" vertical="center" shrinkToFit="1"/>
    </xf>
    <xf numFmtId="0" fontId="58" fillId="27" borderId="55" xfId="0" applyFont="1" applyFill="1" applyBorder="1" applyAlignment="1">
      <alignment horizontal="center" vertical="center" shrinkToFit="1"/>
    </xf>
    <xf numFmtId="198" fontId="43" fillId="25" borderId="61" xfId="0" applyNumberFormat="1" applyFont="1" applyFill="1" applyBorder="1" applyAlignment="1">
      <alignment horizontal="center" vertical="center" wrapText="1"/>
    </xf>
    <xf numFmtId="198" fontId="43" fillId="25" borderId="62" xfId="0" applyNumberFormat="1" applyFont="1" applyFill="1" applyBorder="1" applyAlignment="1">
      <alignment horizontal="center" vertical="center" wrapText="1"/>
    </xf>
    <xf numFmtId="0" fontId="59" fillId="27" borderId="63" xfId="0" applyFont="1" applyFill="1" applyBorder="1" applyAlignment="1">
      <alignment horizontal="center" vertical="center"/>
    </xf>
    <xf numFmtId="0" fontId="59" fillId="27" borderId="0" xfId="0" applyFont="1" applyFill="1" applyBorder="1" applyAlignment="1">
      <alignment horizontal="center" vertical="center"/>
    </xf>
    <xf numFmtId="0" fontId="59" fillId="27" borderId="59" xfId="0" applyFont="1" applyFill="1" applyBorder="1" applyAlignment="1">
      <alignment horizontal="center" vertical="center"/>
    </xf>
    <xf numFmtId="0" fontId="35" fillId="27" borderId="57" xfId="0" applyFont="1" applyFill="1" applyBorder="1" applyAlignment="1">
      <alignment horizontal="center" vertical="center"/>
    </xf>
    <xf numFmtId="0" fontId="35" fillId="27" borderId="0" xfId="0" applyFont="1" applyFill="1" applyBorder="1" applyAlignment="1">
      <alignment horizontal="center" vertical="center"/>
    </xf>
    <xf numFmtId="0" fontId="35" fillId="27" borderId="59" xfId="0" applyFont="1" applyFill="1" applyBorder="1" applyAlignment="1">
      <alignment horizontal="center" vertical="center"/>
    </xf>
    <xf numFmtId="0" fontId="35" fillId="26" borderId="55" xfId="0" applyFont="1" applyFill="1" applyBorder="1" applyAlignment="1">
      <alignment horizontal="center" vertical="center" shrinkToFit="1"/>
    </xf>
    <xf numFmtId="198" fontId="43" fillId="25" borderId="64" xfId="0" applyNumberFormat="1" applyFont="1" applyFill="1" applyBorder="1" applyAlignment="1">
      <alignment horizontal="center" vertical="center" wrapText="1"/>
    </xf>
    <xf numFmtId="198" fontId="43" fillId="25" borderId="65" xfId="0" applyNumberFormat="1" applyFont="1" applyFill="1" applyBorder="1" applyAlignment="1">
      <alignment horizontal="center" vertical="center" wrapText="1"/>
    </xf>
    <xf numFmtId="198" fontId="43" fillId="27" borderId="64" xfId="0" applyNumberFormat="1" applyFont="1" applyFill="1" applyBorder="1" applyAlignment="1">
      <alignment horizontal="center" vertical="center" wrapText="1"/>
    </xf>
    <xf numFmtId="198" fontId="43" fillId="27" borderId="65" xfId="0" applyNumberFormat="1" applyFont="1" applyFill="1" applyBorder="1" applyAlignment="1">
      <alignment horizontal="center" vertical="center" wrapText="1"/>
    </xf>
    <xf numFmtId="0" fontId="35" fillId="25" borderId="58" xfId="0" applyFont="1" applyFill="1" applyBorder="1" applyAlignment="1">
      <alignment horizontal="center" vertical="center"/>
    </xf>
    <xf numFmtId="0" fontId="41" fillId="27" borderId="60" xfId="0" applyFont="1" applyFill="1" applyBorder="1" applyAlignment="1">
      <alignment horizontal="center" vertical="center" wrapText="1"/>
    </xf>
    <xf numFmtId="0" fontId="40" fillId="25" borderId="56" xfId="0" applyFont="1" applyFill="1" applyBorder="1" applyAlignment="1">
      <alignment horizontal="center" vertical="center" shrinkToFit="1"/>
    </xf>
    <xf numFmtId="0" fontId="48" fillId="25" borderId="55" xfId="0" applyFont="1" applyFill="1" applyBorder="1" applyAlignment="1">
      <alignment horizontal="center" vertical="center" shrinkToFit="1"/>
    </xf>
    <xf numFmtId="0" fontId="40" fillId="25" borderId="58" xfId="0" applyFont="1" applyFill="1" applyBorder="1" applyAlignment="1">
      <alignment horizontal="center" vertical="center"/>
    </xf>
    <xf numFmtId="0" fontId="41" fillId="27" borderId="56" xfId="0" applyFont="1" applyFill="1" applyBorder="1" applyAlignment="1">
      <alignment horizontal="center" vertical="center" shrinkToFit="1"/>
    </xf>
    <xf numFmtId="0" fontId="40" fillId="27" borderId="55" xfId="0" applyFont="1" applyFill="1" applyBorder="1" applyAlignment="1">
      <alignment horizontal="center" vertical="center" shrinkToFit="1"/>
    </xf>
    <xf numFmtId="0" fontId="40" fillId="29" borderId="55" xfId="0" applyFont="1" applyFill="1" applyBorder="1" applyAlignment="1">
      <alignment horizontal="center" vertical="center" shrinkToFit="1"/>
    </xf>
    <xf numFmtId="0" fontId="40" fillId="30" borderId="55" xfId="0" applyFont="1" applyFill="1" applyBorder="1" applyAlignment="1">
      <alignment horizontal="center" vertical="center" shrinkToFit="1"/>
    </xf>
    <xf numFmtId="0" fontId="40" fillId="31" borderId="55" xfId="0" applyFont="1" applyFill="1" applyBorder="1" applyAlignment="1">
      <alignment horizontal="center" vertical="center" shrinkToFit="1"/>
    </xf>
    <xf numFmtId="0" fontId="40" fillId="29" borderId="63" xfId="0" applyFont="1" applyFill="1" applyBorder="1" applyAlignment="1">
      <alignment horizontal="center" vertical="center"/>
    </xf>
    <xf numFmtId="0" fontId="40" fillId="29" borderId="0" xfId="0" applyFont="1" applyFill="1" applyBorder="1" applyAlignment="1">
      <alignment horizontal="center" vertical="center"/>
    </xf>
    <xf numFmtId="0" fontId="40" fillId="29" borderId="59" xfId="0" applyFont="1" applyFill="1" applyBorder="1" applyAlignment="1">
      <alignment horizontal="center" vertical="center"/>
    </xf>
    <xf numFmtId="0" fontId="60" fillId="25" borderId="57" xfId="0" applyFont="1" applyFill="1" applyBorder="1" applyAlignment="1">
      <alignment horizontal="center" vertical="center"/>
    </xf>
    <xf numFmtId="0" fontId="60" fillId="25" borderId="0" xfId="0" applyFont="1" applyFill="1" applyBorder="1" applyAlignment="1">
      <alignment horizontal="center" vertical="center"/>
    </xf>
    <xf numFmtId="0" fontId="60" fillId="25" borderId="59" xfId="0" applyFont="1" applyFill="1" applyBorder="1" applyAlignment="1">
      <alignment horizontal="center" vertical="center"/>
    </xf>
    <xf numFmtId="0" fontId="57" fillId="29" borderId="57" xfId="0" applyFont="1" applyFill="1" applyBorder="1" applyAlignment="1">
      <alignment horizontal="center" vertical="center"/>
    </xf>
    <xf numFmtId="0" fontId="57" fillId="29" borderId="0" xfId="0" applyFont="1" applyFill="1" applyBorder="1" applyAlignment="1">
      <alignment horizontal="center" vertical="center"/>
    </xf>
    <xf numFmtId="0" fontId="57" fillId="29" borderId="59" xfId="0" applyFont="1" applyFill="1" applyBorder="1" applyAlignment="1">
      <alignment horizontal="center" vertical="center"/>
    </xf>
    <xf numFmtId="0" fontId="40" fillId="32" borderId="55" xfId="0" applyFont="1" applyFill="1" applyBorder="1" applyAlignment="1">
      <alignment horizontal="center" vertical="center" shrinkToFit="1"/>
    </xf>
    <xf numFmtId="0" fontId="40" fillId="25" borderId="60" xfId="0" applyFont="1" applyFill="1" applyBorder="1" applyAlignment="1">
      <alignment horizontal="center" vertical="center" shrinkToFit="1"/>
    </xf>
    <xf numFmtId="198" fontId="43" fillId="31" borderId="64" xfId="0" applyNumberFormat="1" applyFont="1" applyFill="1" applyBorder="1" applyAlignment="1">
      <alignment horizontal="center" vertical="center" wrapText="1"/>
    </xf>
    <xf numFmtId="198" fontId="43" fillId="31" borderId="65" xfId="0" applyNumberFormat="1" applyFont="1" applyFill="1" applyBorder="1" applyAlignment="1">
      <alignment horizontal="center" vertical="center" wrapText="1"/>
    </xf>
    <xf numFmtId="198" fontId="43" fillId="25" borderId="66" xfId="0" applyNumberFormat="1" applyFont="1" applyFill="1" applyBorder="1" applyAlignment="1">
      <alignment horizontal="center" vertical="center" wrapText="1"/>
    </xf>
    <xf numFmtId="198" fontId="43" fillId="25" borderId="67" xfId="0" applyNumberFormat="1" applyFont="1" applyFill="1" applyBorder="1" applyAlignment="1">
      <alignment horizontal="center" vertical="center" wrapText="1"/>
    </xf>
    <xf numFmtId="0" fontId="42" fillId="27" borderId="56" xfId="0" applyFont="1" applyFill="1" applyBorder="1" applyAlignment="1">
      <alignment horizontal="center" vertical="center" shrinkToFit="1"/>
    </xf>
    <xf numFmtId="0" fontId="60" fillId="25" borderId="55" xfId="0" applyFont="1" applyFill="1" applyBorder="1" applyAlignment="1">
      <alignment horizontal="center" vertical="center" shrinkToFit="1"/>
    </xf>
    <xf numFmtId="0" fontId="57" fillId="31" borderId="55" xfId="0" applyFont="1" applyFill="1" applyBorder="1" applyAlignment="1">
      <alignment horizontal="center" vertical="center" shrinkToFit="1"/>
    </xf>
    <xf numFmtId="0" fontId="35" fillId="27" borderId="68" xfId="0" applyFont="1" applyFill="1" applyBorder="1" applyAlignment="1">
      <alignment horizontal="center" vertical="center" shrinkToFit="1"/>
    </xf>
    <xf numFmtId="0" fontId="35" fillId="27" borderId="69" xfId="0" applyFont="1" applyFill="1" applyBorder="1" applyAlignment="1">
      <alignment horizontal="center" vertical="center" shrinkToFit="1"/>
    </xf>
    <xf numFmtId="0" fontId="41" fillId="25" borderId="57" xfId="0" applyFont="1" applyFill="1" applyBorder="1" applyAlignment="1">
      <alignment horizontal="center" vertical="center" wrapText="1"/>
    </xf>
    <xf numFmtId="0" fontId="41" fillId="27" borderId="68" xfId="0" applyFont="1" applyFill="1" applyBorder="1" applyAlignment="1">
      <alignment horizontal="center" vertical="center" wrapText="1"/>
    </xf>
    <xf numFmtId="0" fontId="41" fillId="27" borderId="69" xfId="0" applyFont="1" applyFill="1" applyBorder="1" applyAlignment="1">
      <alignment horizontal="center" vertical="center" wrapText="1"/>
    </xf>
    <xf numFmtId="0" fontId="35" fillId="25" borderId="57" xfId="0" applyFont="1" applyFill="1" applyBorder="1" applyAlignment="1">
      <alignment horizontal="center" vertical="center" shrinkToFit="1"/>
    </xf>
    <xf numFmtId="0" fontId="40" fillId="27" borderId="68" xfId="0" applyFont="1" applyFill="1" applyBorder="1" applyAlignment="1">
      <alignment horizontal="center" vertical="center" shrinkToFit="1"/>
    </xf>
    <xf numFmtId="0" fontId="40" fillId="27" borderId="69" xfId="0" applyFont="1" applyFill="1" applyBorder="1" applyAlignment="1">
      <alignment horizontal="center" vertical="center" shrinkToFit="1"/>
    </xf>
    <xf numFmtId="0" fontId="26" fillId="29" borderId="63" xfId="0" applyFont="1" applyFill="1" applyBorder="1" applyAlignment="1">
      <alignment horizontal="center" vertical="center"/>
    </xf>
    <xf numFmtId="0" fontId="26" fillId="29" borderId="0" xfId="0" applyFont="1" applyFill="1" applyBorder="1" applyAlignment="1">
      <alignment horizontal="center" vertical="center"/>
    </xf>
    <xf numFmtId="0" fontId="26" fillId="29" borderId="59" xfId="0" applyFont="1" applyFill="1" applyBorder="1" applyAlignment="1">
      <alignment horizontal="center" vertical="center"/>
    </xf>
    <xf numFmtId="0" fontId="26" fillId="27" borderId="57" xfId="0" applyFont="1" applyFill="1" applyBorder="1" applyAlignment="1">
      <alignment horizontal="center" vertical="center"/>
    </xf>
    <xf numFmtId="0" fontId="26" fillId="27" borderId="0" xfId="0" applyFont="1" applyFill="1" applyBorder="1" applyAlignment="1">
      <alignment horizontal="center" vertical="center"/>
    </xf>
    <xf numFmtId="0" fontId="26" fillId="27" borderId="59" xfId="0" applyFont="1" applyFill="1" applyBorder="1" applyAlignment="1">
      <alignment horizontal="center" vertical="center"/>
    </xf>
    <xf numFmtId="0" fontId="61" fillId="27" borderId="57" xfId="0" applyFont="1" applyFill="1" applyBorder="1" applyAlignment="1">
      <alignment horizontal="center" vertical="center"/>
    </xf>
    <xf numFmtId="0" fontId="61" fillId="27" borderId="0" xfId="0" applyFont="1" applyFill="1" applyBorder="1" applyAlignment="1">
      <alignment horizontal="center" vertical="center"/>
    </xf>
    <xf numFmtId="0" fontId="61" fillId="27" borderId="59" xfId="0" applyFont="1" applyFill="1" applyBorder="1" applyAlignment="1">
      <alignment horizontal="center" vertical="center"/>
    </xf>
    <xf numFmtId="0" fontId="40" fillId="27" borderId="57" xfId="0" applyFont="1" applyFill="1" applyBorder="1" applyAlignment="1">
      <alignment horizontal="center" vertical="center" shrinkToFit="1"/>
    </xf>
    <xf numFmtId="0" fontId="62" fillId="27" borderId="70" xfId="0" applyFont="1" applyFill="1" applyBorder="1" applyAlignment="1">
      <alignment horizontal="center" vertical="center"/>
    </xf>
    <xf numFmtId="0" fontId="62" fillId="27" borderId="0" xfId="0" applyFont="1" applyFill="1" applyBorder="1" applyAlignment="1">
      <alignment horizontal="center" vertical="center"/>
    </xf>
    <xf numFmtId="0" fontId="62" fillId="27" borderId="71" xfId="0" applyFont="1" applyFill="1" applyBorder="1" applyAlignment="1">
      <alignment horizontal="center" vertical="center"/>
    </xf>
    <xf numFmtId="198" fontId="43" fillId="25" borderId="72" xfId="0" applyNumberFormat="1" applyFont="1" applyFill="1" applyBorder="1" applyAlignment="1">
      <alignment horizontal="center" vertical="center" wrapText="1"/>
    </xf>
    <xf numFmtId="198" fontId="43" fillId="25" borderId="73" xfId="0" applyNumberFormat="1" applyFont="1" applyFill="1" applyBorder="1" applyAlignment="1">
      <alignment horizontal="center" vertical="center" wrapText="1"/>
    </xf>
    <xf numFmtId="198" fontId="43" fillId="27" borderId="74" xfId="0" applyNumberFormat="1" applyFont="1" applyFill="1" applyBorder="1" applyAlignment="1">
      <alignment horizontal="center" vertical="center" wrapText="1"/>
    </xf>
    <xf numFmtId="198" fontId="43" fillId="27" borderId="75" xfId="0" applyNumberFormat="1" applyFont="1" applyFill="1" applyBorder="1" applyAlignment="1">
      <alignment horizontal="center" vertical="center" wrapText="1"/>
    </xf>
    <xf numFmtId="198" fontId="43" fillId="27" borderId="76" xfId="0" applyNumberFormat="1" applyFont="1" applyFill="1" applyBorder="1" applyAlignment="1">
      <alignment horizontal="center" vertical="center" wrapText="1"/>
    </xf>
    <xf numFmtId="0" fontId="35" fillId="27" borderId="70" xfId="0" applyFont="1" applyFill="1" applyBorder="1" applyAlignment="1">
      <alignment horizontal="center" vertical="center" shrinkToFit="1"/>
    </xf>
    <xf numFmtId="0" fontId="35" fillId="27" borderId="0" xfId="0" applyFont="1" applyFill="1" applyBorder="1" applyAlignment="1">
      <alignment horizontal="center" vertical="center" shrinkToFit="1"/>
    </xf>
    <xf numFmtId="0" fontId="35" fillId="27" borderId="59" xfId="0" applyFont="1" applyFill="1" applyBorder="1" applyAlignment="1">
      <alignment horizontal="center" vertical="center" shrinkToFit="1"/>
    </xf>
    <xf numFmtId="198" fontId="43" fillId="25" borderId="77" xfId="0" applyNumberFormat="1" applyFont="1" applyFill="1" applyBorder="1" applyAlignment="1">
      <alignment horizontal="center" vertical="center" wrapText="1"/>
    </xf>
    <xf numFmtId="198" fontId="43" fillId="25" borderId="78" xfId="0" applyNumberFormat="1" applyFont="1" applyFill="1" applyBorder="1" applyAlignment="1">
      <alignment horizontal="center" vertical="center" wrapText="1"/>
    </xf>
    <xf numFmtId="0" fontId="26" fillId="29" borderId="57" xfId="0" applyFont="1" applyFill="1" applyBorder="1" applyAlignment="1">
      <alignment horizontal="center" vertical="center"/>
    </xf>
    <xf numFmtId="0" fontId="41" fillId="33" borderId="55" xfId="0" applyFont="1" applyFill="1" applyBorder="1" applyAlignment="1">
      <alignment horizontal="center" vertical="center" wrapText="1"/>
    </xf>
    <xf numFmtId="0" fontId="41" fillId="33" borderId="57" xfId="0" applyFont="1" applyFill="1" applyBorder="1" applyAlignment="1">
      <alignment horizontal="center" vertical="center" wrapText="1"/>
    </xf>
    <xf numFmtId="0" fontId="41" fillId="27" borderId="79" xfId="0" applyFont="1" applyFill="1" applyBorder="1" applyAlignment="1">
      <alignment horizontal="center" vertical="center" wrapText="1"/>
    </xf>
    <xf numFmtId="0" fontId="41" fillId="27" borderId="80" xfId="0" applyFont="1" applyFill="1" applyBorder="1" applyAlignment="1">
      <alignment horizontal="center" vertical="center" wrapText="1"/>
    </xf>
    <xf numFmtId="0" fontId="41" fillId="27" borderId="81" xfId="0" applyFont="1" applyFill="1" applyBorder="1" applyAlignment="1">
      <alignment horizontal="center" vertical="center" wrapText="1"/>
    </xf>
    <xf numFmtId="0" fontId="49" fillId="31" borderId="55" xfId="0" applyFont="1" applyFill="1" applyBorder="1" applyAlignment="1">
      <alignment horizontal="center" vertical="center" shrinkToFit="1"/>
    </xf>
    <xf numFmtId="0" fontId="49" fillId="31" borderId="57" xfId="0" applyFont="1" applyFill="1" applyBorder="1" applyAlignment="1">
      <alignment horizontal="center" vertical="center" shrinkToFit="1"/>
    </xf>
    <xf numFmtId="0" fontId="40" fillId="30" borderId="57" xfId="0" applyFont="1" applyFill="1" applyBorder="1" applyAlignment="1">
      <alignment horizontal="center" vertical="center" shrinkToFit="1"/>
    </xf>
    <xf numFmtId="198" fontId="43" fillId="26" borderId="64" xfId="0" applyNumberFormat="1" applyFont="1" applyFill="1" applyBorder="1" applyAlignment="1">
      <alignment horizontal="center" vertical="center" wrapText="1"/>
    </xf>
    <xf numFmtId="198" fontId="43" fillId="26" borderId="65" xfId="0" applyNumberFormat="1" applyFont="1" applyFill="1" applyBorder="1" applyAlignment="1">
      <alignment horizontal="center" vertical="center" wrapText="1"/>
    </xf>
    <xf numFmtId="198" fontId="43" fillId="26" borderId="72" xfId="0" applyNumberFormat="1" applyFont="1" applyFill="1" applyBorder="1" applyAlignment="1">
      <alignment horizontal="center" vertical="center" wrapText="1"/>
    </xf>
    <xf numFmtId="0" fontId="26" fillId="27" borderId="56" xfId="0" applyFont="1" applyFill="1" applyBorder="1" applyAlignment="1">
      <alignment horizontal="center" vertical="center" shrinkToFit="1"/>
    </xf>
    <xf numFmtId="0" fontId="26" fillId="27" borderId="55" xfId="0" applyFont="1" applyFill="1" applyBorder="1" applyAlignment="1">
      <alignment horizontal="center" vertical="center" shrinkToFit="1"/>
    </xf>
    <xf numFmtId="0" fontId="26" fillId="27" borderId="63" xfId="0" applyFont="1" applyFill="1" applyBorder="1" applyAlignment="1">
      <alignment horizontal="center" vertical="center"/>
    </xf>
    <xf numFmtId="198" fontId="43" fillId="25" borderId="82" xfId="0" applyNumberFormat="1" applyFont="1" applyFill="1" applyBorder="1" applyAlignment="1">
      <alignment horizontal="center" vertical="center" wrapText="1"/>
    </xf>
    <xf numFmtId="198" fontId="43" fillId="25" borderId="83" xfId="0" applyNumberFormat="1" applyFont="1" applyFill="1" applyBorder="1" applyAlignment="1">
      <alignment horizontal="center" vertical="center" wrapText="1"/>
    </xf>
    <xf numFmtId="0" fontId="26" fillId="27" borderId="60" xfId="0" applyFont="1" applyFill="1" applyBorder="1" applyAlignment="1">
      <alignment horizontal="center" vertical="center" shrinkToFit="1"/>
    </xf>
    <xf numFmtId="0" fontId="26" fillId="27" borderId="58" xfId="0" applyFont="1" applyFill="1" applyBorder="1" applyAlignment="1">
      <alignment horizontal="center" vertical="center"/>
    </xf>
    <xf numFmtId="198" fontId="43" fillId="25" borderId="84" xfId="0" applyNumberFormat="1" applyFont="1" applyFill="1" applyBorder="1" applyAlignment="1">
      <alignment horizontal="center" vertical="center" wrapText="1"/>
    </xf>
    <xf numFmtId="0" fontId="26" fillId="28" borderId="55" xfId="0" applyFont="1" applyFill="1" applyBorder="1" applyAlignment="1">
      <alignment horizontal="center" vertical="center" shrinkToFit="1"/>
    </xf>
    <xf numFmtId="0" fontId="26" fillId="28" borderId="57" xfId="0" applyFont="1" applyFill="1" applyBorder="1" applyAlignment="1">
      <alignment horizontal="center" vertical="center" shrinkToFit="1"/>
    </xf>
    <xf numFmtId="198" fontId="43" fillId="25" borderId="85" xfId="0" applyNumberFormat="1" applyFont="1" applyFill="1" applyBorder="1" applyAlignment="1">
      <alignment horizontal="center" vertical="center" wrapText="1"/>
    </xf>
    <xf numFmtId="198" fontId="43" fillId="25" borderId="86" xfId="0" applyNumberFormat="1" applyFont="1" applyFill="1" applyBorder="1" applyAlignment="1">
      <alignment horizontal="center" vertical="center" wrapText="1"/>
    </xf>
    <xf numFmtId="198" fontId="43" fillId="27" borderId="87" xfId="0" applyNumberFormat="1" applyFont="1" applyFill="1" applyBorder="1" applyAlignment="1">
      <alignment horizontal="center" vertical="center" wrapText="1"/>
    </xf>
    <xf numFmtId="0" fontId="26" fillId="27" borderId="69" xfId="0" applyFont="1" applyFill="1" applyBorder="1" applyAlignment="1">
      <alignment horizontal="center" vertical="center" shrinkToFit="1"/>
    </xf>
    <xf numFmtId="0" fontId="26" fillId="26" borderId="70" xfId="0" applyFont="1" applyFill="1" applyBorder="1" applyAlignment="1">
      <alignment horizontal="center" vertical="center" shrinkToFit="1"/>
    </xf>
    <xf numFmtId="0" fontId="26" fillId="26" borderId="0" xfId="0" applyFont="1" applyFill="1" applyBorder="1" applyAlignment="1">
      <alignment horizontal="center" vertical="center" shrinkToFit="1"/>
    </xf>
    <xf numFmtId="0" fontId="26" fillId="26" borderId="59" xfId="0" applyFont="1" applyFill="1" applyBorder="1" applyAlignment="1">
      <alignment horizontal="center" vertical="center" shrinkToFit="1"/>
    </xf>
    <xf numFmtId="0" fontId="26" fillId="27" borderId="71" xfId="0" applyFont="1" applyFill="1" applyBorder="1" applyAlignment="1">
      <alignment horizontal="center" vertical="center"/>
    </xf>
    <xf numFmtId="0" fontId="22" fillId="29" borderId="70" xfId="0" applyFont="1" applyFill="1" applyBorder="1" applyAlignment="1">
      <alignment horizontal="center" vertical="center"/>
    </xf>
    <xf numFmtId="0" fontId="22" fillId="29" borderId="0" xfId="0" applyFont="1" applyFill="1" applyBorder="1" applyAlignment="1">
      <alignment horizontal="center" vertical="center"/>
    </xf>
    <xf numFmtId="0" fontId="22" fillId="29" borderId="59" xfId="0" applyFont="1" applyFill="1" applyBorder="1" applyAlignment="1">
      <alignment horizontal="center" vertical="center"/>
    </xf>
    <xf numFmtId="0" fontId="41" fillId="28" borderId="60" xfId="0" applyFont="1" applyFill="1" applyBorder="1" applyAlignment="1">
      <alignment horizontal="center" vertical="center" wrapText="1"/>
    </xf>
    <xf numFmtId="0" fontId="40" fillId="27" borderId="70" xfId="0" applyFont="1" applyFill="1" applyBorder="1" applyAlignment="1">
      <alignment horizontal="center" vertical="center" shrinkToFit="1"/>
    </xf>
    <xf numFmtId="0" fontId="40" fillId="27" borderId="0" xfId="0" applyFont="1" applyFill="1" applyBorder="1" applyAlignment="1">
      <alignment horizontal="center" vertical="center" shrinkToFit="1"/>
    </xf>
    <xf numFmtId="0" fontId="40" fillId="27" borderId="59" xfId="0" applyFont="1" applyFill="1" applyBorder="1" applyAlignment="1">
      <alignment horizontal="center" vertical="center" shrinkToFit="1"/>
    </xf>
    <xf numFmtId="0" fontId="60" fillId="27" borderId="55" xfId="0" applyFont="1" applyFill="1" applyBorder="1" applyAlignment="1">
      <alignment horizontal="center" vertical="center" shrinkToFit="1"/>
    </xf>
    <xf numFmtId="0" fontId="60" fillId="27" borderId="69" xfId="0" applyFont="1" applyFill="1" applyBorder="1" applyAlignment="1">
      <alignment horizontal="center" vertical="center" shrinkToFit="1"/>
    </xf>
    <xf numFmtId="0" fontId="41" fillId="29" borderId="69" xfId="0" applyFont="1" applyFill="1" applyBorder="1" applyAlignment="1">
      <alignment horizontal="center" vertical="center" wrapText="1"/>
    </xf>
    <xf numFmtId="0" fontId="45" fillId="27" borderId="56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8" fillId="0" borderId="15" xfId="0" applyFont="1" applyBorder="1" applyAlignment="1">
      <alignment horizontal="center" vertical="center" textRotation="180" shrinkToFit="1"/>
    </xf>
    <xf numFmtId="0" fontId="29" fillId="0" borderId="28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2" xfId="0" applyFont="1" applyFill="1" applyBorder="1" applyAlignment="1">
      <alignment horizontal="center" vertical="center" wrapText="1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88" xfId="0" applyFont="1" applyBorder="1" applyAlignment="1">
      <alignment horizontal="right" vertical="top"/>
    </xf>
    <xf numFmtId="0" fontId="32" fillId="0" borderId="17" xfId="0" applyFont="1" applyFill="1" applyBorder="1" applyAlignment="1">
      <alignment horizontal="center" vertical="center" textRotation="255" shrinkToFit="1"/>
    </xf>
    <xf numFmtId="0" fontId="32" fillId="26" borderId="17" xfId="0" applyFont="1" applyFill="1" applyBorder="1" applyAlignment="1">
      <alignment horizontal="center" vertical="center" textRotation="255" shrinkToFit="1"/>
    </xf>
    <xf numFmtId="0" fontId="32" fillId="25" borderId="17" xfId="0" applyFont="1" applyFill="1" applyBorder="1" applyAlignment="1">
      <alignment horizontal="center" vertical="center" textRotation="255" shrinkToFit="1"/>
    </xf>
    <xf numFmtId="0" fontId="24" fillId="0" borderId="17" xfId="0" applyFont="1" applyFill="1" applyBorder="1" applyAlignment="1">
      <alignment horizontal="center" vertical="center" textRotation="255" shrinkToFit="1"/>
    </xf>
    <xf numFmtId="0" fontId="25" fillId="0" borderId="15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3" fillId="0" borderId="28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2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88" xfId="0" applyFont="1" applyBorder="1" applyAlignment="1">
      <alignment horizontal="righ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161925</xdr:colOff>
      <xdr:row>0</xdr:row>
      <xdr:rowOff>38100</xdr:rowOff>
    </xdr:from>
    <xdr:to>
      <xdr:col>15</xdr:col>
      <xdr:colOff>314325</xdr:colOff>
      <xdr:row>1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8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438150</xdr:colOff>
      <xdr:row>0</xdr:row>
      <xdr:rowOff>9525</xdr:rowOff>
    </xdr:from>
    <xdr:to>
      <xdr:col>15</xdr:col>
      <xdr:colOff>885825</xdr:colOff>
      <xdr:row>0</xdr:row>
      <xdr:rowOff>247650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0</xdr:row>
      <xdr:rowOff>228600</xdr:rowOff>
    </xdr:from>
    <xdr:to>
      <xdr:col>19</xdr:col>
      <xdr:colOff>352425</xdr:colOff>
      <xdr:row>1</xdr:row>
      <xdr:rowOff>219075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63375" y="2286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428625</xdr:colOff>
      <xdr:row>0</xdr:row>
      <xdr:rowOff>9525</xdr:rowOff>
    </xdr:from>
    <xdr:to>
      <xdr:col>15</xdr:col>
      <xdr:colOff>876300</xdr:colOff>
      <xdr:row>0</xdr:row>
      <xdr:rowOff>247650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381000</xdr:colOff>
      <xdr:row>12</xdr:row>
      <xdr:rowOff>47625</xdr:rowOff>
    </xdr:from>
    <xdr:to>
      <xdr:col>15</xdr:col>
      <xdr:colOff>638175</xdr:colOff>
      <xdr:row>17</xdr:row>
      <xdr:rowOff>142875</xdr:rowOff>
    </xdr:to>
    <xdr:pic>
      <xdr:nvPicPr>
        <xdr:cNvPr id="5" name="圖片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2695575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39</xdr:row>
      <xdr:rowOff>57150</xdr:rowOff>
    </xdr:from>
    <xdr:to>
      <xdr:col>18</xdr:col>
      <xdr:colOff>304800</xdr:colOff>
      <xdr:row>44</xdr:row>
      <xdr:rowOff>152400</xdr:rowOff>
    </xdr:to>
    <xdr:pic>
      <xdr:nvPicPr>
        <xdr:cNvPr id="6" name="圖片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87025" y="8439150"/>
          <a:ext cx="1285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304800</xdr:colOff>
      <xdr:row>39</xdr:row>
      <xdr:rowOff>76200</xdr:rowOff>
    </xdr:from>
    <xdr:to>
      <xdr:col>19</xdr:col>
      <xdr:colOff>866775</xdr:colOff>
      <xdr:row>44</xdr:row>
      <xdr:rowOff>114300</xdr:rowOff>
    </xdr:to>
    <xdr:pic>
      <xdr:nvPicPr>
        <xdr:cNvPr id="7" name="圖片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772900" y="8458200"/>
          <a:ext cx="1228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30</xdr:row>
      <xdr:rowOff>152400</xdr:rowOff>
    </xdr:from>
    <xdr:to>
      <xdr:col>6</xdr:col>
      <xdr:colOff>600075</xdr:colOff>
      <xdr:row>35</xdr:row>
      <xdr:rowOff>219075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800100" y="12049125"/>
          <a:ext cx="28956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838200</xdr:colOff>
      <xdr:row>30</xdr:row>
      <xdr:rowOff>209550</xdr:rowOff>
    </xdr:from>
    <xdr:to>
      <xdr:col>9</xdr:col>
      <xdr:colOff>1133475</xdr:colOff>
      <xdr:row>35</xdr:row>
      <xdr:rowOff>257175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3933825" y="12106275"/>
          <a:ext cx="28765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1304925</xdr:colOff>
      <xdr:row>29</xdr:row>
      <xdr:rowOff>333375</xdr:rowOff>
    </xdr:from>
    <xdr:to>
      <xdr:col>14</xdr:col>
      <xdr:colOff>190500</xdr:colOff>
      <xdr:row>35</xdr:row>
      <xdr:rowOff>304800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981825" y="11877675"/>
          <a:ext cx="33147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29</xdr:row>
      <xdr:rowOff>304800</xdr:rowOff>
    </xdr:from>
    <xdr:to>
      <xdr:col>18</xdr:col>
      <xdr:colOff>352425</xdr:colOff>
      <xdr:row>35</xdr:row>
      <xdr:rowOff>276225</xdr:rowOff>
    </xdr:to>
    <xdr:pic>
      <xdr:nvPicPr>
        <xdr:cNvPr id="4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10458450" y="11849100"/>
          <a:ext cx="33147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567;&#23542;&#23560;&#29992;&#20027;&#27231;\&#26412;&#27231;&#30913;&#30879;%20(h)\&#25152;&#26377;&#20154;&#20849;&#29992;\&#65290;&#65290;&#22296;&#33203;&#33756;&#21934;-&#22283;&#23567;.&#22283;&#20013;.&#39640;&#20013;&#65290;&#65290;\&#22296;&#33203;\2015&#24180;\&#22283;&#23567;\105.03\&#23436;&#25104;\&#23492;\&#21729;&#26519;&#22283;&#23567;&#32291;&#24220;&#29256;3&#26376;&#20843;&#21152;&#24037;&#20843;&#35408;201601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567;&#23542;&#23560;&#29992;&#20027;&#27231;\&#26412;&#27231;&#30913;&#30879;%20(h)\&#25152;&#26377;&#20154;&#20849;&#29992;\&#65290;&#65290;&#22296;&#33203;&#33756;&#21934;-&#22283;&#23567;.&#22283;&#20013;.&#39640;&#20013;&#65290;&#65290;\&#22296;&#33203;\2015&#24180;\&#22283;&#23567;\105.04\&#21729;&#26519;&#22283;&#23567;&#32291;&#24220;&#29256;4&#26376;&#20843;&#21152;&#24037;&#20843;&#28856;2016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月總表"/>
      <sheetName val="3第一週明細)"/>
      <sheetName val="3第二週明細"/>
      <sheetName val="3第三週明細"/>
      <sheetName val="3第四周明細"/>
      <sheetName val="3第五周明細"/>
    </sheetNames>
    <sheetDataSet>
      <sheetData sheetId="0">
        <row r="31">
          <cell r="A31" t="str">
            <v>香Q米飯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28_408"/>
      <sheetName val="4月總表 (2)"/>
      <sheetName val="4第一週明細)"/>
      <sheetName val="4第二週明細"/>
      <sheetName val="4第三週明細"/>
      <sheetName val="4第四周明細"/>
      <sheetName val="4第五周明細"/>
      <sheetName val="工作表1"/>
    </sheetNames>
    <sheetDataSet>
      <sheetData sheetId="2">
        <row r="6">
          <cell r="W6">
            <v>106.5</v>
          </cell>
        </row>
        <row r="8">
          <cell r="W8">
            <v>22.5</v>
          </cell>
        </row>
        <row r="10">
          <cell r="W10">
            <v>28.8</v>
          </cell>
        </row>
        <row r="12">
          <cell r="W12">
            <v>762.5</v>
          </cell>
        </row>
        <row r="14">
          <cell r="W14">
            <v>117</v>
          </cell>
        </row>
        <row r="16">
          <cell r="W16">
            <v>25.5</v>
          </cell>
        </row>
        <row r="18">
          <cell r="W18">
            <v>32.3</v>
          </cell>
        </row>
        <row r="20">
          <cell r="W20">
            <v>846</v>
          </cell>
        </row>
        <row r="22">
          <cell r="W22">
            <v>91.75</v>
          </cell>
        </row>
        <row r="24">
          <cell r="W24">
            <v>25</v>
          </cell>
        </row>
        <row r="26">
          <cell r="W26">
            <v>30.35</v>
          </cell>
        </row>
        <row r="28">
          <cell r="W28">
            <v>731.25</v>
          </cell>
        </row>
        <row r="30">
          <cell r="W30">
            <v>102</v>
          </cell>
        </row>
        <row r="32">
          <cell r="W32">
            <v>25</v>
          </cell>
        </row>
        <row r="34">
          <cell r="W34">
            <v>31.6</v>
          </cell>
        </row>
        <row r="36">
          <cell r="W36">
            <v>778.5</v>
          </cell>
        </row>
        <row r="38">
          <cell r="W38">
            <v>104.5</v>
          </cell>
        </row>
        <row r="40">
          <cell r="W40">
            <v>27.5</v>
          </cell>
        </row>
        <row r="42">
          <cell r="W42">
            <v>35.6</v>
          </cell>
        </row>
        <row r="44">
          <cell r="W44">
            <v>828.5</v>
          </cell>
        </row>
      </sheetData>
      <sheetData sheetId="3">
        <row r="6">
          <cell r="W6">
            <v>107</v>
          </cell>
        </row>
        <row r="8">
          <cell r="W8">
            <v>15</v>
          </cell>
        </row>
        <row r="10">
          <cell r="W10">
            <v>21.8</v>
          </cell>
        </row>
        <row r="12">
          <cell r="W12">
            <v>667</v>
          </cell>
        </row>
        <row r="14">
          <cell r="W14">
            <v>100</v>
          </cell>
        </row>
        <row r="16">
          <cell r="W16">
            <v>20</v>
          </cell>
        </row>
        <row r="18">
          <cell r="W18">
            <v>29.5</v>
          </cell>
        </row>
        <row r="20">
          <cell r="W20">
            <v>715</v>
          </cell>
        </row>
        <row r="22">
          <cell r="W22">
            <v>111</v>
          </cell>
        </row>
        <row r="24">
          <cell r="W24">
            <v>22</v>
          </cell>
        </row>
        <row r="26">
          <cell r="W26">
            <v>28.7</v>
          </cell>
        </row>
        <row r="28">
          <cell r="W28">
            <v>776</v>
          </cell>
        </row>
        <row r="30">
          <cell r="W30">
            <v>96.5</v>
          </cell>
        </row>
        <row r="32">
          <cell r="W32">
            <v>18.5</v>
          </cell>
        </row>
        <row r="34">
          <cell r="W34">
            <v>28.800000000000004</v>
          </cell>
        </row>
        <row r="36">
          <cell r="W36">
            <v>685.5</v>
          </cell>
        </row>
        <row r="38">
          <cell r="W38">
            <v>69.5</v>
          </cell>
        </row>
        <row r="40">
          <cell r="W40">
            <v>23.5</v>
          </cell>
        </row>
        <row r="42">
          <cell r="W42">
            <v>28.600000000000005</v>
          </cell>
        </row>
        <row r="44">
          <cell r="W44">
            <v>619</v>
          </cell>
        </row>
      </sheetData>
      <sheetData sheetId="4">
        <row r="6">
          <cell r="W6">
            <v>97.5</v>
          </cell>
        </row>
        <row r="8">
          <cell r="W8">
            <v>17.5</v>
          </cell>
        </row>
        <row r="10">
          <cell r="W10">
            <v>24.1</v>
          </cell>
        </row>
        <row r="12">
          <cell r="W12">
            <v>660.5</v>
          </cell>
        </row>
        <row r="14">
          <cell r="W14">
            <v>107.5</v>
          </cell>
        </row>
        <row r="16">
          <cell r="W16">
            <v>23.5</v>
          </cell>
        </row>
        <row r="18">
          <cell r="W18">
            <v>28.3</v>
          </cell>
        </row>
        <row r="20">
          <cell r="W20">
            <v>772</v>
          </cell>
        </row>
        <row r="22">
          <cell r="W22">
            <v>91.5</v>
          </cell>
        </row>
        <row r="24">
          <cell r="W24">
            <v>21.5</v>
          </cell>
        </row>
        <row r="28">
          <cell r="W28">
            <v>692.5</v>
          </cell>
        </row>
        <row r="30">
          <cell r="W30">
            <v>86.5</v>
          </cell>
        </row>
        <row r="32">
          <cell r="W32">
            <v>21</v>
          </cell>
        </row>
        <row r="34">
          <cell r="W34">
            <v>27.700000000000003</v>
          </cell>
        </row>
        <row r="36">
          <cell r="W36">
            <v>662.5</v>
          </cell>
        </row>
        <row r="38">
          <cell r="W38">
            <v>81.5</v>
          </cell>
        </row>
        <row r="40">
          <cell r="W40">
            <v>22.5</v>
          </cell>
        </row>
        <row r="42">
          <cell r="W42">
            <v>25.3</v>
          </cell>
        </row>
        <row r="44">
          <cell r="W44">
            <v>645</v>
          </cell>
        </row>
      </sheetData>
      <sheetData sheetId="5">
        <row r="6">
          <cell r="W6">
            <v>101.5</v>
          </cell>
        </row>
        <row r="8">
          <cell r="W8">
            <v>17.5</v>
          </cell>
        </row>
        <row r="10">
          <cell r="W10">
            <v>21.3</v>
          </cell>
        </row>
        <row r="12">
          <cell r="W12">
            <v>665</v>
          </cell>
        </row>
        <row r="14">
          <cell r="W14">
            <v>105.5</v>
          </cell>
        </row>
        <row r="16">
          <cell r="W16">
            <v>26</v>
          </cell>
        </row>
        <row r="18">
          <cell r="W18">
            <v>31.500000000000004</v>
          </cell>
        </row>
        <row r="20">
          <cell r="W20">
            <v>800</v>
          </cell>
        </row>
        <row r="22">
          <cell r="W22">
            <v>83</v>
          </cell>
        </row>
        <row r="24">
          <cell r="W24">
            <v>21.5</v>
          </cell>
        </row>
        <row r="26">
          <cell r="W26">
            <v>31.2</v>
          </cell>
        </row>
        <row r="28">
          <cell r="W28">
            <v>667.5</v>
          </cell>
        </row>
        <row r="30">
          <cell r="W30">
            <v>102.5</v>
          </cell>
        </row>
        <row r="32">
          <cell r="W32">
            <v>22</v>
          </cell>
        </row>
        <row r="34">
          <cell r="W34">
            <v>31</v>
          </cell>
        </row>
        <row r="36">
          <cell r="W36">
            <v>751</v>
          </cell>
        </row>
        <row r="38">
          <cell r="W38">
            <v>105.5</v>
          </cell>
        </row>
        <row r="40">
          <cell r="W40">
            <v>22.5</v>
          </cell>
        </row>
        <row r="42">
          <cell r="W42">
            <v>32.1</v>
          </cell>
        </row>
        <row r="44">
          <cell r="W44">
            <v>772.5</v>
          </cell>
        </row>
      </sheetData>
      <sheetData sheetId="6">
        <row r="8">
          <cell r="W8">
            <v>22.5</v>
          </cell>
        </row>
        <row r="12">
          <cell r="W12">
            <v>762.5</v>
          </cell>
        </row>
        <row r="14">
          <cell r="W14">
            <v>117</v>
          </cell>
        </row>
        <row r="16">
          <cell r="W16">
            <v>25.5</v>
          </cell>
        </row>
        <row r="18">
          <cell r="W18">
            <v>32.3</v>
          </cell>
        </row>
        <row r="20">
          <cell r="W20">
            <v>846</v>
          </cell>
        </row>
        <row r="22">
          <cell r="W22">
            <v>91.75</v>
          </cell>
        </row>
        <row r="24">
          <cell r="W24">
            <v>25</v>
          </cell>
        </row>
        <row r="26">
          <cell r="W26">
            <v>30.35</v>
          </cell>
        </row>
        <row r="28">
          <cell r="W28">
            <v>731.25</v>
          </cell>
        </row>
        <row r="30">
          <cell r="W30">
            <v>102</v>
          </cell>
        </row>
        <row r="32">
          <cell r="W32">
            <v>25</v>
          </cell>
        </row>
        <row r="34">
          <cell r="W34">
            <v>31.6</v>
          </cell>
        </row>
        <row r="36">
          <cell r="W36">
            <v>778.5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zoomScalePageLayoutView="0" workbookViewId="0" topLeftCell="F1">
      <selection activeCell="M45" sqref="M45:P45"/>
    </sheetView>
  </sheetViews>
  <sheetFormatPr defaultColWidth="9.00390625" defaultRowHeight="16.5"/>
  <cols>
    <col min="1" max="2" width="6.50390625" style="138" customWidth="1"/>
    <col min="3" max="3" width="8.625" style="138" customWidth="1"/>
    <col min="4" max="4" width="13.00390625" style="138" customWidth="1"/>
    <col min="5" max="5" width="6.50390625" style="138" customWidth="1"/>
    <col min="6" max="6" width="6.25390625" style="138" customWidth="1"/>
    <col min="7" max="7" width="8.375" style="138" customWidth="1"/>
    <col min="8" max="8" width="13.375" style="138" customWidth="1"/>
    <col min="9" max="10" width="6.50390625" style="138" customWidth="1"/>
    <col min="11" max="11" width="8.375" style="138" customWidth="1"/>
    <col min="12" max="12" width="11.75390625" style="138" customWidth="1"/>
    <col min="13" max="13" width="7.50390625" style="138" customWidth="1"/>
    <col min="14" max="14" width="6.25390625" style="138" customWidth="1"/>
    <col min="15" max="15" width="8.75390625" style="138" customWidth="1"/>
    <col min="16" max="16" width="12.50390625" style="138" customWidth="1"/>
    <col min="17" max="17" width="6.75390625" style="138" customWidth="1"/>
    <col min="18" max="18" width="6.50390625" style="138" customWidth="1"/>
    <col min="19" max="19" width="8.75390625" style="138" customWidth="1"/>
    <col min="20" max="20" width="14.50390625" style="138" customWidth="1"/>
    <col min="21" max="16384" width="9.00390625" style="138" customWidth="1"/>
  </cols>
  <sheetData>
    <row r="1" spans="1:20" s="159" customFormat="1" ht="20.25" customHeight="1">
      <c r="A1" s="229" t="s">
        <v>308</v>
      </c>
      <c r="B1" s="229"/>
      <c r="C1" s="229"/>
      <c r="D1" s="229"/>
      <c r="E1" s="229"/>
      <c r="F1" s="229"/>
      <c r="G1" s="158" t="s">
        <v>45</v>
      </c>
      <c r="H1" s="158"/>
      <c r="I1" s="158"/>
      <c r="J1" s="158"/>
      <c r="K1" s="158"/>
      <c r="L1" s="158" t="s">
        <v>46</v>
      </c>
      <c r="Q1" s="158" t="s">
        <v>47</v>
      </c>
      <c r="R1" s="158"/>
      <c r="S1" s="158"/>
      <c r="T1" s="158"/>
    </row>
    <row r="2" spans="1:12" s="159" customFormat="1" ht="18" customHeight="1" thickBot="1">
      <c r="A2" s="230"/>
      <c r="B2" s="230"/>
      <c r="C2" s="230"/>
      <c r="D2" s="230"/>
      <c r="E2" s="230"/>
      <c r="F2" s="230"/>
      <c r="G2" s="160" t="s">
        <v>48</v>
      </c>
      <c r="H2" s="158"/>
      <c r="I2" s="158"/>
      <c r="J2" s="158"/>
      <c r="K2" s="158"/>
      <c r="L2" s="158"/>
    </row>
    <row r="3" spans="1:20" s="163" customFormat="1" ht="16.5" customHeight="1" thickBot="1" thickTop="1">
      <c r="A3" s="247" t="s">
        <v>105</v>
      </c>
      <c r="B3" s="248"/>
      <c r="C3" s="248"/>
      <c r="D3" s="248"/>
      <c r="E3" s="247" t="s">
        <v>314</v>
      </c>
      <c r="F3" s="248"/>
      <c r="G3" s="248"/>
      <c r="H3" s="338"/>
      <c r="I3" s="334" t="s">
        <v>106</v>
      </c>
      <c r="J3" s="335"/>
      <c r="K3" s="335"/>
      <c r="L3" s="335"/>
      <c r="M3" s="341" t="s">
        <v>114</v>
      </c>
      <c r="N3" s="335"/>
      <c r="O3" s="335"/>
      <c r="P3" s="335"/>
      <c r="Q3" s="341" t="s">
        <v>160</v>
      </c>
      <c r="R3" s="335"/>
      <c r="S3" s="335"/>
      <c r="T3" s="342"/>
    </row>
    <row r="4" spans="1:20" s="163" customFormat="1" ht="16.5" customHeight="1">
      <c r="A4" s="258"/>
      <c r="B4" s="259"/>
      <c r="C4" s="259"/>
      <c r="D4" s="259"/>
      <c r="E4" s="328" t="s">
        <v>185</v>
      </c>
      <c r="F4" s="329"/>
      <c r="G4" s="329"/>
      <c r="H4" s="330"/>
      <c r="I4" s="311" t="s">
        <v>107</v>
      </c>
      <c r="J4" s="312"/>
      <c r="K4" s="312"/>
      <c r="L4" s="313"/>
      <c r="M4" s="258" t="s">
        <v>111</v>
      </c>
      <c r="N4" s="259"/>
      <c r="O4" s="259"/>
      <c r="P4" s="259"/>
      <c r="Q4" s="258" t="s">
        <v>115</v>
      </c>
      <c r="R4" s="259"/>
      <c r="S4" s="259"/>
      <c r="T4" s="343"/>
    </row>
    <row r="5" spans="1:20" s="199" customFormat="1" ht="21.75" customHeight="1">
      <c r="A5" s="331"/>
      <c r="B5" s="332"/>
      <c r="C5" s="332"/>
      <c r="D5" s="332"/>
      <c r="E5" s="339" t="s">
        <v>184</v>
      </c>
      <c r="F5" s="339"/>
      <c r="G5" s="339"/>
      <c r="H5" s="340"/>
      <c r="I5" s="345" t="s">
        <v>108</v>
      </c>
      <c r="J5" s="346"/>
      <c r="K5" s="346"/>
      <c r="L5" s="347"/>
      <c r="M5" s="332" t="s">
        <v>112</v>
      </c>
      <c r="N5" s="332"/>
      <c r="O5" s="332"/>
      <c r="P5" s="336"/>
      <c r="Q5" s="332" t="s">
        <v>116</v>
      </c>
      <c r="R5" s="332"/>
      <c r="S5" s="332"/>
      <c r="T5" s="344"/>
    </row>
    <row r="6" spans="1:20" s="199" customFormat="1" ht="18.75" customHeight="1">
      <c r="A6" s="333"/>
      <c r="B6" s="300"/>
      <c r="C6" s="300"/>
      <c r="D6" s="301"/>
      <c r="E6" s="319" t="s">
        <v>183</v>
      </c>
      <c r="F6" s="297"/>
      <c r="G6" s="297"/>
      <c r="H6" s="297"/>
      <c r="I6" s="349" t="s">
        <v>155</v>
      </c>
      <c r="J6" s="350"/>
      <c r="K6" s="350"/>
      <c r="L6" s="351"/>
      <c r="M6" s="299" t="s">
        <v>113</v>
      </c>
      <c r="N6" s="300"/>
      <c r="O6" s="300"/>
      <c r="P6" s="337"/>
      <c r="Q6" s="299" t="s">
        <v>117</v>
      </c>
      <c r="R6" s="300"/>
      <c r="S6" s="300"/>
      <c r="T6" s="348"/>
    </row>
    <row r="7" spans="1:20" s="162" customFormat="1" ht="19.5" customHeight="1">
      <c r="A7" s="359"/>
      <c r="B7" s="266"/>
      <c r="C7" s="266"/>
      <c r="D7" s="266"/>
      <c r="E7" s="268" t="s">
        <v>181</v>
      </c>
      <c r="F7" s="268"/>
      <c r="G7" s="268"/>
      <c r="H7" s="327"/>
      <c r="I7" s="353" t="s">
        <v>121</v>
      </c>
      <c r="J7" s="354"/>
      <c r="K7" s="354"/>
      <c r="L7" s="355"/>
      <c r="M7" s="268" t="s">
        <v>120</v>
      </c>
      <c r="N7" s="268"/>
      <c r="O7" s="268"/>
      <c r="P7" s="268"/>
      <c r="Q7" s="356" t="s">
        <v>118</v>
      </c>
      <c r="R7" s="356"/>
      <c r="S7" s="356"/>
      <c r="T7" s="357"/>
    </row>
    <row r="8" spans="1:20" s="200" customFormat="1" ht="15" customHeight="1">
      <c r="A8" s="239"/>
      <c r="B8" s="237"/>
      <c r="C8" s="237"/>
      <c r="D8" s="237"/>
      <c r="E8" s="325" t="s">
        <v>321</v>
      </c>
      <c r="F8" s="325"/>
      <c r="G8" s="325"/>
      <c r="H8" s="326"/>
      <c r="I8" s="314" t="s">
        <v>109</v>
      </c>
      <c r="J8" s="315"/>
      <c r="K8" s="315"/>
      <c r="L8" s="316"/>
      <c r="M8" s="237" t="s">
        <v>145</v>
      </c>
      <c r="N8" s="237"/>
      <c r="O8" s="237"/>
      <c r="P8" s="237"/>
      <c r="Q8" s="237" t="s">
        <v>119</v>
      </c>
      <c r="R8" s="237"/>
      <c r="S8" s="237"/>
      <c r="T8" s="289"/>
    </row>
    <row r="9" spans="1:20" s="163" customFormat="1" ht="16.5" customHeight="1">
      <c r="A9" s="224" t="s">
        <v>273</v>
      </c>
      <c r="B9" s="225"/>
      <c r="C9" s="225"/>
      <c r="D9" s="225"/>
      <c r="E9" s="320" t="s">
        <v>182</v>
      </c>
      <c r="F9" s="320"/>
      <c r="G9" s="320"/>
      <c r="H9" s="321"/>
      <c r="I9" s="322" t="s">
        <v>110</v>
      </c>
      <c r="J9" s="323"/>
      <c r="K9" s="323"/>
      <c r="L9" s="324"/>
      <c r="M9" s="226" t="s">
        <v>122</v>
      </c>
      <c r="N9" s="226"/>
      <c r="O9" s="226"/>
      <c r="P9" s="352"/>
      <c r="Q9" s="227" t="s">
        <v>88</v>
      </c>
      <c r="R9" s="227"/>
      <c r="S9" s="227"/>
      <c r="T9" s="358"/>
    </row>
    <row r="10" spans="1:20" s="175" customFormat="1" ht="14.25">
      <c r="A10" s="173" t="s">
        <v>67</v>
      </c>
      <c r="B10" s="174">
        <f>'[2]4第一週明細)'!W12</f>
        <v>762.5</v>
      </c>
      <c r="C10" s="174" t="s">
        <v>9</v>
      </c>
      <c r="D10" s="174">
        <f>'[2]4第一週明細)'!W8</f>
        <v>22.5</v>
      </c>
      <c r="E10" s="174" t="s">
        <v>67</v>
      </c>
      <c r="F10" s="174">
        <f>'[2]4第一週明細)'!W20</f>
        <v>846</v>
      </c>
      <c r="G10" s="174" t="s">
        <v>9</v>
      </c>
      <c r="H10" s="201">
        <f>'[2]4第一週明細)'!W16</f>
        <v>25.5</v>
      </c>
      <c r="I10" s="203" t="s">
        <v>67</v>
      </c>
      <c r="J10" s="174">
        <f>'[2]4第一週明細)'!W28</f>
        <v>731.25</v>
      </c>
      <c r="K10" s="174" t="s">
        <v>9</v>
      </c>
      <c r="L10" s="174">
        <f>'[2]4第一週明細)'!W24</f>
        <v>25</v>
      </c>
      <c r="M10" s="174" t="s">
        <v>67</v>
      </c>
      <c r="N10" s="174">
        <f>'[2]4第一週明細)'!W36</f>
        <v>778.5</v>
      </c>
      <c r="O10" s="174" t="s">
        <v>9</v>
      </c>
      <c r="P10" s="174">
        <f>'[2]4第一週明細)'!W32</f>
        <v>25</v>
      </c>
      <c r="Q10" s="174" t="s">
        <v>67</v>
      </c>
      <c r="R10" s="174">
        <f>'[2]4第一週明細)'!W44</f>
        <v>828.5</v>
      </c>
      <c r="S10" s="174" t="s">
        <v>9</v>
      </c>
      <c r="T10" s="204">
        <f>'[2]4第一週明細)'!W40</f>
        <v>27.5</v>
      </c>
    </row>
    <row r="11" spans="1:20" s="175" customFormat="1" ht="15" thickBot="1">
      <c r="A11" s="176" t="s">
        <v>7</v>
      </c>
      <c r="B11" s="177">
        <f>'[2]4第一週明細)'!W6</f>
        <v>106.5</v>
      </c>
      <c r="C11" s="177" t="s">
        <v>11</v>
      </c>
      <c r="D11" s="177">
        <f>'[2]4第一週明細)'!W10</f>
        <v>28.8</v>
      </c>
      <c r="E11" s="177" t="s">
        <v>7</v>
      </c>
      <c r="F11" s="177">
        <f>'[2]4第一週明細)'!W14</f>
        <v>117</v>
      </c>
      <c r="G11" s="177" t="s">
        <v>11</v>
      </c>
      <c r="H11" s="202">
        <f>'[2]4第一週明細)'!W18</f>
        <v>32.3</v>
      </c>
      <c r="I11" s="205" t="s">
        <v>7</v>
      </c>
      <c r="J11" s="206">
        <f>'[2]4第一週明細)'!W22</f>
        <v>91.75</v>
      </c>
      <c r="K11" s="206" t="s">
        <v>11</v>
      </c>
      <c r="L11" s="206">
        <f>'[2]4第一週明細)'!W26</f>
        <v>30.35</v>
      </c>
      <c r="M11" s="206" t="s">
        <v>7</v>
      </c>
      <c r="N11" s="206">
        <f>'[2]4第一週明細)'!W30</f>
        <v>102</v>
      </c>
      <c r="O11" s="206" t="s">
        <v>11</v>
      </c>
      <c r="P11" s="206">
        <f>'[2]4第一週明細)'!W34</f>
        <v>31.6</v>
      </c>
      <c r="Q11" s="174" t="s">
        <v>7</v>
      </c>
      <c r="R11" s="174">
        <f>'[2]4第一週明細)'!W38</f>
        <v>104.5</v>
      </c>
      <c r="S11" s="174" t="s">
        <v>11</v>
      </c>
      <c r="T11" s="204">
        <f>'[2]4第一週明細)'!W42</f>
        <v>35.6</v>
      </c>
    </row>
    <row r="12" spans="1:20" s="163" customFormat="1" ht="16.5" customHeight="1" thickBot="1">
      <c r="A12" s="247" t="s">
        <v>156</v>
      </c>
      <c r="B12" s="248"/>
      <c r="C12" s="248"/>
      <c r="D12" s="248"/>
      <c r="E12" s="247" t="s">
        <v>318</v>
      </c>
      <c r="F12" s="248"/>
      <c r="G12" s="248"/>
      <c r="H12" s="248"/>
      <c r="I12" s="283" t="s">
        <v>157</v>
      </c>
      <c r="J12" s="284"/>
      <c r="K12" s="284"/>
      <c r="L12" s="284"/>
      <c r="M12" s="283" t="s">
        <v>158</v>
      </c>
      <c r="N12" s="284"/>
      <c r="O12" s="284"/>
      <c r="P12" s="310"/>
      <c r="Q12" s="317" t="s">
        <v>159</v>
      </c>
      <c r="R12" s="284"/>
      <c r="S12" s="284"/>
      <c r="T12" s="318"/>
    </row>
    <row r="13" spans="1:20" s="163" customFormat="1" ht="16.5" customHeight="1">
      <c r="A13" s="256" t="s">
        <v>173</v>
      </c>
      <c r="B13" s="257"/>
      <c r="C13" s="257"/>
      <c r="D13" s="257"/>
      <c r="E13" s="256" t="s">
        <v>177</v>
      </c>
      <c r="F13" s="257"/>
      <c r="G13" s="257"/>
      <c r="H13" s="257"/>
      <c r="I13" s="256" t="s">
        <v>173</v>
      </c>
      <c r="J13" s="257"/>
      <c r="K13" s="257"/>
      <c r="L13" s="257"/>
      <c r="M13" s="256"/>
      <c r="N13" s="257"/>
      <c r="O13" s="257"/>
      <c r="P13" s="309"/>
      <c r="Q13" s="311" t="s">
        <v>107</v>
      </c>
      <c r="R13" s="312"/>
      <c r="S13" s="312"/>
      <c r="T13" s="313"/>
    </row>
    <row r="14" spans="1:20" s="162" customFormat="1" ht="21.75" customHeight="1">
      <c r="A14" s="262" t="s">
        <v>174</v>
      </c>
      <c r="B14" s="223"/>
      <c r="C14" s="223"/>
      <c r="D14" s="223"/>
      <c r="E14" s="223" t="s">
        <v>178</v>
      </c>
      <c r="F14" s="223"/>
      <c r="G14" s="223"/>
      <c r="H14" s="223"/>
      <c r="I14" s="279" t="s">
        <v>304</v>
      </c>
      <c r="J14" s="279"/>
      <c r="K14" s="279"/>
      <c r="L14" s="279"/>
      <c r="M14" s="223"/>
      <c r="N14" s="223"/>
      <c r="O14" s="223"/>
      <c r="P14" s="305"/>
      <c r="Q14" s="294" t="s">
        <v>161</v>
      </c>
      <c r="R14" s="266"/>
      <c r="S14" s="266"/>
      <c r="T14" s="295"/>
    </row>
    <row r="15" spans="1:20" s="199" customFormat="1" ht="21.75" customHeight="1">
      <c r="A15" s="296" t="s">
        <v>175</v>
      </c>
      <c r="B15" s="297"/>
      <c r="C15" s="297"/>
      <c r="D15" s="298"/>
      <c r="E15" s="299" t="s">
        <v>179</v>
      </c>
      <c r="F15" s="300"/>
      <c r="G15" s="300"/>
      <c r="H15" s="301"/>
      <c r="I15" s="302" t="s">
        <v>349</v>
      </c>
      <c r="J15" s="303"/>
      <c r="K15" s="303"/>
      <c r="L15" s="304"/>
      <c r="M15" s="299"/>
      <c r="N15" s="300"/>
      <c r="O15" s="300"/>
      <c r="P15" s="300"/>
      <c r="Q15" s="306" t="s">
        <v>168</v>
      </c>
      <c r="R15" s="307"/>
      <c r="S15" s="307"/>
      <c r="T15" s="308"/>
    </row>
    <row r="16" spans="1:20" s="162" customFormat="1" ht="19.5" customHeight="1">
      <c r="A16" s="243" t="s">
        <v>343</v>
      </c>
      <c r="B16" s="244"/>
      <c r="C16" s="244"/>
      <c r="D16" s="244"/>
      <c r="E16" s="223" t="s">
        <v>180</v>
      </c>
      <c r="F16" s="223"/>
      <c r="G16" s="223"/>
      <c r="H16" s="223"/>
      <c r="I16" s="267" t="s">
        <v>205</v>
      </c>
      <c r="J16" s="267"/>
      <c r="K16" s="267"/>
      <c r="L16" s="267"/>
      <c r="M16" s="266"/>
      <c r="N16" s="266"/>
      <c r="O16" s="266"/>
      <c r="P16" s="305"/>
      <c r="Q16" s="294" t="s">
        <v>361</v>
      </c>
      <c r="R16" s="266"/>
      <c r="S16" s="266"/>
      <c r="T16" s="295"/>
    </row>
    <row r="17" spans="1:20" s="200" customFormat="1" ht="13.5" customHeight="1">
      <c r="A17" s="239" t="s">
        <v>66</v>
      </c>
      <c r="B17" s="237"/>
      <c r="C17" s="237"/>
      <c r="D17" s="237"/>
      <c r="E17" s="240" t="s">
        <v>66</v>
      </c>
      <c r="F17" s="240"/>
      <c r="G17" s="240"/>
      <c r="H17" s="240"/>
      <c r="I17" s="237" t="s">
        <v>119</v>
      </c>
      <c r="J17" s="237"/>
      <c r="K17" s="237"/>
      <c r="L17" s="237"/>
      <c r="M17" s="237"/>
      <c r="N17" s="237"/>
      <c r="O17" s="237"/>
      <c r="P17" s="293"/>
      <c r="Q17" s="288" t="s">
        <v>162</v>
      </c>
      <c r="R17" s="237"/>
      <c r="S17" s="237"/>
      <c r="T17" s="289"/>
    </row>
    <row r="18" spans="1:20" s="163" customFormat="1" ht="16.5" customHeight="1">
      <c r="A18" s="224" t="s">
        <v>200</v>
      </c>
      <c r="B18" s="225"/>
      <c r="C18" s="225"/>
      <c r="D18" s="225"/>
      <c r="E18" s="225" t="s">
        <v>186</v>
      </c>
      <c r="F18" s="225"/>
      <c r="G18" s="225"/>
      <c r="H18" s="225"/>
      <c r="I18" s="225" t="s">
        <v>187</v>
      </c>
      <c r="J18" s="225"/>
      <c r="K18" s="225"/>
      <c r="L18" s="225"/>
      <c r="M18" s="225"/>
      <c r="N18" s="225"/>
      <c r="O18" s="225"/>
      <c r="P18" s="290"/>
      <c r="Q18" s="291" t="s">
        <v>163</v>
      </c>
      <c r="R18" s="225"/>
      <c r="S18" s="225"/>
      <c r="T18" s="292"/>
    </row>
    <row r="19" spans="1:20" s="181" customFormat="1" ht="12" customHeight="1">
      <c r="A19" s="178" t="s">
        <v>67</v>
      </c>
      <c r="B19" s="179">
        <f>'[2]4第二週明細'!W12</f>
        <v>667</v>
      </c>
      <c r="C19" s="179" t="s">
        <v>9</v>
      </c>
      <c r="D19" s="179">
        <f>'[2]4第二週明細'!W8</f>
        <v>15</v>
      </c>
      <c r="E19" s="179" t="s">
        <v>68</v>
      </c>
      <c r="F19" s="179">
        <f>'[2]4第二週明細'!W20</f>
        <v>715</v>
      </c>
      <c r="G19" s="179" t="s">
        <v>9</v>
      </c>
      <c r="H19" s="179">
        <f>'[2]4第二週明細'!W16</f>
        <v>20</v>
      </c>
      <c r="I19" s="179" t="s">
        <v>68</v>
      </c>
      <c r="J19" s="179">
        <f>'[2]4第二週明細'!W28</f>
        <v>776</v>
      </c>
      <c r="K19" s="179" t="s">
        <v>9</v>
      </c>
      <c r="L19" s="179">
        <f>'[2]4第二週明細'!W24</f>
        <v>22</v>
      </c>
      <c r="M19" s="179" t="s">
        <v>68</v>
      </c>
      <c r="N19" s="179">
        <f>'[2]4第二週明細'!W36</f>
        <v>685.5</v>
      </c>
      <c r="O19" s="179" t="s">
        <v>9</v>
      </c>
      <c r="P19" s="207">
        <f>'[2]4第二週明細'!W32</f>
        <v>18.5</v>
      </c>
      <c r="Q19" s="209" t="s">
        <v>30</v>
      </c>
      <c r="R19" s="179">
        <f>'[2]4第二週明細'!W44</f>
        <v>619</v>
      </c>
      <c r="S19" s="179" t="s">
        <v>9</v>
      </c>
      <c r="T19" s="210">
        <f>'[2]4第二週明細'!W40</f>
        <v>23.5</v>
      </c>
    </row>
    <row r="20" spans="1:20" s="181" customFormat="1" ht="12" customHeight="1" thickBot="1">
      <c r="A20" s="182" t="s">
        <v>7</v>
      </c>
      <c r="B20" s="183">
        <f>'[2]4第二週明細'!W6</f>
        <v>107</v>
      </c>
      <c r="C20" s="183" t="s">
        <v>11</v>
      </c>
      <c r="D20" s="183">
        <f>'[2]4第二週明細'!W10</f>
        <v>21.8</v>
      </c>
      <c r="E20" s="184" t="s">
        <v>7</v>
      </c>
      <c r="F20" s="184">
        <f>'[2]4第二週明細'!W14</f>
        <v>100</v>
      </c>
      <c r="G20" s="184" t="s">
        <v>11</v>
      </c>
      <c r="H20" s="184">
        <f>'[2]4第二週明細'!W18</f>
        <v>29.5</v>
      </c>
      <c r="I20" s="184" t="s">
        <v>7</v>
      </c>
      <c r="J20" s="184">
        <f>'[2]4第二週明細'!W22</f>
        <v>111</v>
      </c>
      <c r="K20" s="184" t="s">
        <v>11</v>
      </c>
      <c r="L20" s="184">
        <f>'[2]4第二週明細'!W26</f>
        <v>28.7</v>
      </c>
      <c r="M20" s="184" t="s">
        <v>7</v>
      </c>
      <c r="N20" s="184">
        <f>'[2]4第二週明細'!W30</f>
        <v>96.5</v>
      </c>
      <c r="O20" s="184" t="s">
        <v>11</v>
      </c>
      <c r="P20" s="208">
        <f>'[2]4第二週明細'!W34</f>
        <v>28.800000000000004</v>
      </c>
      <c r="Q20" s="211" t="s">
        <v>7</v>
      </c>
      <c r="R20" s="212">
        <f>'[2]4第二週明細'!W38</f>
        <v>69.5</v>
      </c>
      <c r="S20" s="212" t="s">
        <v>11</v>
      </c>
      <c r="T20" s="213">
        <f>'[2]4第二週明細'!W42</f>
        <v>28.600000000000005</v>
      </c>
    </row>
    <row r="21" spans="1:20" s="163" customFormat="1" ht="16.5" customHeight="1" thickBot="1">
      <c r="A21" s="247" t="s">
        <v>206</v>
      </c>
      <c r="B21" s="248"/>
      <c r="C21" s="248"/>
      <c r="D21" s="248"/>
      <c r="E21" s="247" t="s">
        <v>315</v>
      </c>
      <c r="F21" s="248"/>
      <c r="G21" s="248"/>
      <c r="H21" s="248"/>
      <c r="I21" s="247" t="s">
        <v>207</v>
      </c>
      <c r="J21" s="248"/>
      <c r="K21" s="248"/>
      <c r="L21" s="248"/>
      <c r="M21" s="247" t="s">
        <v>208</v>
      </c>
      <c r="N21" s="248"/>
      <c r="O21" s="248"/>
      <c r="P21" s="248"/>
      <c r="Q21" s="283" t="s">
        <v>209</v>
      </c>
      <c r="R21" s="284"/>
      <c r="S21" s="284"/>
      <c r="T21" s="284"/>
    </row>
    <row r="22" spans="1:20" s="163" customFormat="1" ht="16.5" customHeight="1">
      <c r="A22" s="256" t="s">
        <v>173</v>
      </c>
      <c r="B22" s="257"/>
      <c r="C22" s="257"/>
      <c r="D22" s="257"/>
      <c r="E22" s="256" t="s">
        <v>217</v>
      </c>
      <c r="F22" s="257"/>
      <c r="G22" s="257"/>
      <c r="H22" s="257"/>
      <c r="I22" s="256" t="s">
        <v>173</v>
      </c>
      <c r="J22" s="257"/>
      <c r="K22" s="257"/>
      <c r="L22" s="257"/>
      <c r="M22" s="256" t="s">
        <v>87</v>
      </c>
      <c r="N22" s="257"/>
      <c r="O22" s="257"/>
      <c r="P22" s="257"/>
      <c r="Q22" s="256" t="s">
        <v>218</v>
      </c>
      <c r="R22" s="257"/>
      <c r="S22" s="257"/>
      <c r="T22" s="257"/>
    </row>
    <row r="23" spans="1:20" s="200" customFormat="1" ht="17.25" customHeight="1">
      <c r="A23" s="239" t="s">
        <v>210</v>
      </c>
      <c r="B23" s="237"/>
      <c r="C23" s="237"/>
      <c r="D23" s="237"/>
      <c r="E23" s="237" t="s">
        <v>216</v>
      </c>
      <c r="F23" s="237"/>
      <c r="G23" s="237"/>
      <c r="H23" s="237"/>
      <c r="I23" s="255" t="s">
        <v>219</v>
      </c>
      <c r="J23" s="255"/>
      <c r="K23" s="255"/>
      <c r="L23" s="255"/>
      <c r="M23" s="237" t="s">
        <v>221</v>
      </c>
      <c r="N23" s="237"/>
      <c r="O23" s="237"/>
      <c r="P23" s="237"/>
      <c r="Q23" s="237" t="s">
        <v>223</v>
      </c>
      <c r="R23" s="237"/>
      <c r="S23" s="237"/>
      <c r="T23" s="238"/>
    </row>
    <row r="24" spans="1:20" s="162" customFormat="1" ht="16.5" customHeight="1">
      <c r="A24" s="270" t="s">
        <v>212</v>
      </c>
      <c r="B24" s="271"/>
      <c r="C24" s="271"/>
      <c r="D24" s="272"/>
      <c r="E24" s="234" t="s">
        <v>215</v>
      </c>
      <c r="F24" s="235"/>
      <c r="G24" s="235"/>
      <c r="H24" s="236"/>
      <c r="I24" s="234" t="s">
        <v>224</v>
      </c>
      <c r="J24" s="235"/>
      <c r="K24" s="235"/>
      <c r="L24" s="236"/>
      <c r="M24" s="234" t="s">
        <v>222</v>
      </c>
      <c r="N24" s="235"/>
      <c r="O24" s="235"/>
      <c r="P24" s="236"/>
      <c r="Q24" s="231" t="s">
        <v>120</v>
      </c>
      <c r="R24" s="232"/>
      <c r="S24" s="232"/>
      <c r="T24" s="233"/>
    </row>
    <row r="25" spans="1:20" s="162" customFormat="1" ht="19.5" customHeight="1">
      <c r="A25" s="285" t="s">
        <v>211</v>
      </c>
      <c r="B25" s="266"/>
      <c r="C25" s="266"/>
      <c r="D25" s="266"/>
      <c r="E25" s="269" t="s">
        <v>214</v>
      </c>
      <c r="F25" s="269"/>
      <c r="G25" s="269"/>
      <c r="H25" s="269"/>
      <c r="I25" s="267" t="s">
        <v>305</v>
      </c>
      <c r="J25" s="267"/>
      <c r="K25" s="267"/>
      <c r="L25" s="267"/>
      <c r="M25" s="286" t="s">
        <v>225</v>
      </c>
      <c r="N25" s="286"/>
      <c r="O25" s="286"/>
      <c r="P25" s="286"/>
      <c r="Q25" s="287" t="s">
        <v>354</v>
      </c>
      <c r="R25" s="287"/>
      <c r="S25" s="287"/>
      <c r="T25" s="287"/>
    </row>
    <row r="26" spans="1:20" s="200" customFormat="1" ht="14.25" customHeight="1">
      <c r="A26" s="239" t="s">
        <v>145</v>
      </c>
      <c r="B26" s="237"/>
      <c r="C26" s="237"/>
      <c r="D26" s="237"/>
      <c r="E26" s="240" t="s">
        <v>99</v>
      </c>
      <c r="F26" s="240"/>
      <c r="G26" s="240"/>
      <c r="H26" s="240"/>
      <c r="I26" s="237" t="s">
        <v>119</v>
      </c>
      <c r="J26" s="237"/>
      <c r="K26" s="237"/>
      <c r="L26" s="237"/>
      <c r="M26" s="237" t="s">
        <v>145</v>
      </c>
      <c r="N26" s="237"/>
      <c r="O26" s="237"/>
      <c r="P26" s="237"/>
      <c r="Q26" s="237" t="s">
        <v>119</v>
      </c>
      <c r="R26" s="237"/>
      <c r="S26" s="237"/>
      <c r="T26" s="237"/>
    </row>
    <row r="27" spans="1:20" s="163" customFormat="1" ht="16.5" customHeight="1">
      <c r="A27" s="224" t="s">
        <v>213</v>
      </c>
      <c r="B27" s="225"/>
      <c r="C27" s="225"/>
      <c r="D27" s="225"/>
      <c r="E27" s="226" t="s">
        <v>122</v>
      </c>
      <c r="F27" s="226"/>
      <c r="G27" s="226"/>
      <c r="H27" s="226"/>
      <c r="I27" s="225" t="s">
        <v>220</v>
      </c>
      <c r="J27" s="225"/>
      <c r="K27" s="225"/>
      <c r="L27" s="225"/>
      <c r="M27" s="225" t="s">
        <v>226</v>
      </c>
      <c r="N27" s="225"/>
      <c r="O27" s="225"/>
      <c r="P27" s="225"/>
      <c r="Q27" s="225" t="s">
        <v>227</v>
      </c>
      <c r="R27" s="225"/>
      <c r="S27" s="225"/>
      <c r="T27" s="242"/>
    </row>
    <row r="28" spans="1:20" s="181" customFormat="1" ht="12.75" customHeight="1">
      <c r="A28" s="178" t="s">
        <v>67</v>
      </c>
      <c r="B28" s="179">
        <f>'[2]4第三週明細'!W12</f>
        <v>660.5</v>
      </c>
      <c r="C28" s="179" t="s">
        <v>9</v>
      </c>
      <c r="D28" s="180">
        <f>'[2]4第三週明細'!W8</f>
        <v>17.5</v>
      </c>
      <c r="E28" s="186" t="s">
        <v>67</v>
      </c>
      <c r="F28" s="179">
        <f>'[2]4第三週明細'!W20</f>
        <v>772</v>
      </c>
      <c r="G28" s="179" t="s">
        <v>9</v>
      </c>
      <c r="H28" s="179">
        <f>'[2]4第三週明細'!W16</f>
        <v>23.5</v>
      </c>
      <c r="I28" s="179" t="s">
        <v>67</v>
      </c>
      <c r="J28" s="179">
        <f>'[2]4第三週明細'!W28</f>
        <v>692.5</v>
      </c>
      <c r="K28" s="179" t="s">
        <v>9</v>
      </c>
      <c r="L28" s="179">
        <f>'[2]4第三週明細'!W24</f>
        <v>21.5</v>
      </c>
      <c r="M28" s="179" t="s">
        <v>67</v>
      </c>
      <c r="N28" s="179">
        <f>'[2]4第三週明細'!W36</f>
        <v>662.5</v>
      </c>
      <c r="O28" s="179" t="s">
        <v>9</v>
      </c>
      <c r="P28" s="179">
        <f>'[2]4第三週明細'!W32</f>
        <v>21</v>
      </c>
      <c r="Q28" s="179" t="s">
        <v>67</v>
      </c>
      <c r="R28" s="179">
        <f>'[2]4第三週明細'!W44</f>
        <v>645</v>
      </c>
      <c r="S28" s="179" t="s">
        <v>9</v>
      </c>
      <c r="T28" s="180">
        <f>'[2]4第三週明細'!W40</f>
        <v>22.5</v>
      </c>
    </row>
    <row r="29" spans="1:20" s="181" customFormat="1" ht="15" customHeight="1" thickBot="1">
      <c r="A29" s="187" t="s">
        <v>7</v>
      </c>
      <c r="B29" s="188">
        <f>'[2]4第三週明細'!W6</f>
        <v>97.5</v>
      </c>
      <c r="C29" s="188" t="s">
        <v>11</v>
      </c>
      <c r="D29" s="189">
        <f>'[2]4第三週明細'!W10</f>
        <v>24.1</v>
      </c>
      <c r="E29" s="190" t="s">
        <v>7</v>
      </c>
      <c r="F29" s="184">
        <f>'[2]4第三週明細'!W14</f>
        <v>107.5</v>
      </c>
      <c r="G29" s="184" t="s">
        <v>11</v>
      </c>
      <c r="H29" s="184">
        <f>'[2]4第三週明細'!W18</f>
        <v>28.3</v>
      </c>
      <c r="I29" s="184" t="s">
        <v>7</v>
      </c>
      <c r="J29" s="184">
        <f>'[2]4第三週明細'!W22</f>
        <v>91.5</v>
      </c>
      <c r="K29" s="184" t="s">
        <v>11</v>
      </c>
      <c r="L29" s="184">
        <v>29</v>
      </c>
      <c r="M29" s="184" t="s">
        <v>7</v>
      </c>
      <c r="N29" s="184">
        <f>'[2]4第三週明細'!W30</f>
        <v>86.5</v>
      </c>
      <c r="O29" s="184" t="s">
        <v>11</v>
      </c>
      <c r="P29" s="184">
        <f>'[2]4第三週明細'!W34</f>
        <v>27.700000000000003</v>
      </c>
      <c r="Q29" s="184" t="s">
        <v>7</v>
      </c>
      <c r="R29" s="184">
        <f>'[2]4第三週明細'!W38</f>
        <v>81.5</v>
      </c>
      <c r="S29" s="184" t="s">
        <v>11</v>
      </c>
      <c r="T29" s="185">
        <f>'[2]4第三週明細'!W42</f>
        <v>25.3</v>
      </c>
    </row>
    <row r="30" spans="1:20" s="163" customFormat="1" ht="16.5" customHeight="1" thickBot="1">
      <c r="A30" s="283" t="s">
        <v>238</v>
      </c>
      <c r="B30" s="284"/>
      <c r="C30" s="284"/>
      <c r="D30" s="284"/>
      <c r="E30" s="247" t="s">
        <v>316</v>
      </c>
      <c r="F30" s="248"/>
      <c r="G30" s="248"/>
      <c r="H30" s="248"/>
      <c r="I30" s="247" t="s">
        <v>239</v>
      </c>
      <c r="J30" s="248"/>
      <c r="K30" s="248"/>
      <c r="L30" s="248"/>
      <c r="M30" s="247" t="s">
        <v>240</v>
      </c>
      <c r="N30" s="248"/>
      <c r="O30" s="248"/>
      <c r="P30" s="248"/>
      <c r="Q30" s="247" t="s">
        <v>241</v>
      </c>
      <c r="R30" s="248"/>
      <c r="S30" s="248"/>
      <c r="T30" s="248"/>
    </row>
    <row r="31" spans="1:20" s="163" customFormat="1" ht="16.5" customHeight="1">
      <c r="A31" s="256" t="s">
        <v>173</v>
      </c>
      <c r="B31" s="257"/>
      <c r="C31" s="257"/>
      <c r="D31" s="257"/>
      <c r="E31" s="256" t="s">
        <v>245</v>
      </c>
      <c r="F31" s="257"/>
      <c r="G31" s="257"/>
      <c r="H31" s="257"/>
      <c r="I31" s="281" t="s">
        <v>351</v>
      </c>
      <c r="J31" s="282"/>
      <c r="K31" s="282"/>
      <c r="L31" s="282"/>
      <c r="M31" s="256" t="s">
        <v>87</v>
      </c>
      <c r="N31" s="257"/>
      <c r="O31" s="257"/>
      <c r="P31" s="257"/>
      <c r="Q31" s="256" t="s">
        <v>252</v>
      </c>
      <c r="R31" s="257"/>
      <c r="S31" s="257"/>
      <c r="T31" s="257"/>
    </row>
    <row r="32" spans="1:20" s="162" customFormat="1" ht="21.75" customHeight="1">
      <c r="A32" s="262" t="s">
        <v>176</v>
      </c>
      <c r="B32" s="223"/>
      <c r="C32" s="223"/>
      <c r="D32" s="223"/>
      <c r="E32" s="223" t="s">
        <v>246</v>
      </c>
      <c r="F32" s="223"/>
      <c r="G32" s="223"/>
      <c r="H32" s="223"/>
      <c r="I32" s="279" t="s">
        <v>248</v>
      </c>
      <c r="J32" s="279"/>
      <c r="K32" s="279"/>
      <c r="L32" s="279"/>
      <c r="M32" s="223" t="s">
        <v>251</v>
      </c>
      <c r="N32" s="223"/>
      <c r="O32" s="223"/>
      <c r="P32" s="223"/>
      <c r="Q32" s="223" t="s">
        <v>253</v>
      </c>
      <c r="R32" s="223"/>
      <c r="S32" s="223"/>
      <c r="T32" s="280"/>
    </row>
    <row r="33" spans="1:20" s="162" customFormat="1" ht="17.25" customHeight="1">
      <c r="A33" s="270" t="s">
        <v>242</v>
      </c>
      <c r="B33" s="271"/>
      <c r="C33" s="271"/>
      <c r="D33" s="272"/>
      <c r="E33" s="273" t="s">
        <v>247</v>
      </c>
      <c r="F33" s="274"/>
      <c r="G33" s="274"/>
      <c r="H33" s="275"/>
      <c r="I33" s="276" t="s">
        <v>352</v>
      </c>
      <c r="J33" s="277"/>
      <c r="K33" s="277"/>
      <c r="L33" s="278"/>
      <c r="M33" s="234" t="s">
        <v>249</v>
      </c>
      <c r="N33" s="235"/>
      <c r="O33" s="235"/>
      <c r="P33" s="236"/>
      <c r="Q33" s="234" t="s">
        <v>254</v>
      </c>
      <c r="R33" s="235"/>
      <c r="S33" s="235"/>
      <c r="T33" s="264"/>
    </row>
    <row r="34" spans="1:20" s="162" customFormat="1" ht="19.5" customHeight="1">
      <c r="A34" s="265" t="s">
        <v>243</v>
      </c>
      <c r="B34" s="266"/>
      <c r="C34" s="266"/>
      <c r="D34" s="266"/>
      <c r="E34" s="267" t="s">
        <v>262</v>
      </c>
      <c r="F34" s="267"/>
      <c r="G34" s="267"/>
      <c r="H34" s="267"/>
      <c r="I34" s="266" t="s">
        <v>117</v>
      </c>
      <c r="J34" s="266"/>
      <c r="K34" s="266"/>
      <c r="L34" s="266"/>
      <c r="M34" s="268" t="s">
        <v>250</v>
      </c>
      <c r="N34" s="268"/>
      <c r="O34" s="268"/>
      <c r="P34" s="268"/>
      <c r="Q34" s="269" t="s">
        <v>339</v>
      </c>
      <c r="R34" s="269"/>
      <c r="S34" s="269"/>
      <c r="T34" s="269"/>
    </row>
    <row r="35" spans="1:20" s="162" customFormat="1" ht="19.5" customHeight="1">
      <c r="A35" s="262" t="s">
        <v>99</v>
      </c>
      <c r="B35" s="223"/>
      <c r="C35" s="223"/>
      <c r="D35" s="223"/>
      <c r="E35" s="263" t="s">
        <v>99</v>
      </c>
      <c r="F35" s="263"/>
      <c r="G35" s="263"/>
      <c r="H35" s="263"/>
      <c r="I35" s="223" t="s">
        <v>119</v>
      </c>
      <c r="J35" s="223"/>
      <c r="K35" s="223"/>
      <c r="L35" s="223"/>
      <c r="M35" s="223" t="s">
        <v>145</v>
      </c>
      <c r="N35" s="223"/>
      <c r="O35" s="223"/>
      <c r="P35" s="223"/>
      <c r="Q35" s="223" t="s">
        <v>100</v>
      </c>
      <c r="R35" s="223"/>
      <c r="S35" s="223"/>
      <c r="T35" s="223"/>
    </row>
    <row r="36" spans="1:20" s="163" customFormat="1" ht="16.5" customHeight="1">
      <c r="A36" s="224" t="s">
        <v>244</v>
      </c>
      <c r="B36" s="225"/>
      <c r="C36" s="225"/>
      <c r="D36" s="225"/>
      <c r="E36" s="225" t="s">
        <v>200</v>
      </c>
      <c r="F36" s="225"/>
      <c r="G36" s="225"/>
      <c r="H36" s="225"/>
      <c r="I36" s="226" t="s">
        <v>122</v>
      </c>
      <c r="J36" s="226"/>
      <c r="K36" s="226"/>
      <c r="L36" s="226"/>
      <c r="M36" s="225" t="s">
        <v>187</v>
      </c>
      <c r="N36" s="225"/>
      <c r="O36" s="225"/>
      <c r="P36" s="225"/>
      <c r="Q36" s="225" t="s">
        <v>255</v>
      </c>
      <c r="R36" s="225"/>
      <c r="S36" s="225"/>
      <c r="T36" s="261"/>
    </row>
    <row r="37" spans="1:20" s="163" customFormat="1" ht="13.5" customHeight="1">
      <c r="A37" s="191" t="s">
        <v>69</v>
      </c>
      <c r="B37" s="192">
        <f>'[2]4第四周明細'!W12</f>
        <v>665</v>
      </c>
      <c r="C37" s="192" t="s">
        <v>9</v>
      </c>
      <c r="D37" s="192">
        <f>'[2]4第四周明細'!W8</f>
        <v>17.5</v>
      </c>
      <c r="E37" s="192" t="s">
        <v>67</v>
      </c>
      <c r="F37" s="192">
        <f>'[2]4第四周明細'!W20</f>
        <v>800</v>
      </c>
      <c r="G37" s="192" t="s">
        <v>9</v>
      </c>
      <c r="H37" s="192">
        <f>'[2]4第四周明細'!W16</f>
        <v>26</v>
      </c>
      <c r="I37" s="192" t="s">
        <v>67</v>
      </c>
      <c r="J37" s="192">
        <f>'[2]4第四周明細'!W28</f>
        <v>667.5</v>
      </c>
      <c r="K37" s="192" t="s">
        <v>9</v>
      </c>
      <c r="L37" s="192">
        <f>'[2]4第四周明細'!W24</f>
        <v>21.5</v>
      </c>
      <c r="M37" s="192" t="s">
        <v>67</v>
      </c>
      <c r="N37" s="192">
        <f>'[2]4第四周明細'!W36</f>
        <v>751</v>
      </c>
      <c r="O37" s="192" t="s">
        <v>9</v>
      </c>
      <c r="P37" s="192">
        <f>'[2]4第四周明細'!W32</f>
        <v>22</v>
      </c>
      <c r="Q37" s="192" t="s">
        <v>67</v>
      </c>
      <c r="R37" s="192">
        <f>'[2]4第四周明細'!W44</f>
        <v>772.5</v>
      </c>
      <c r="S37" s="192" t="s">
        <v>9</v>
      </c>
      <c r="T37" s="193">
        <f>'[2]4第四周明細'!W40</f>
        <v>22.5</v>
      </c>
    </row>
    <row r="38" spans="1:20" s="163" customFormat="1" ht="15.75" customHeight="1" thickBot="1">
      <c r="A38" s="194" t="s">
        <v>7</v>
      </c>
      <c r="B38" s="195">
        <f>'[2]4第四周明細'!W6</f>
        <v>101.5</v>
      </c>
      <c r="C38" s="195" t="s">
        <v>11</v>
      </c>
      <c r="D38" s="195">
        <f>'[2]4第四周明細'!W10</f>
        <v>21.3</v>
      </c>
      <c r="E38" s="195" t="s">
        <v>7</v>
      </c>
      <c r="F38" s="195">
        <f>'[2]4第四周明細'!W14</f>
        <v>105.5</v>
      </c>
      <c r="G38" s="195" t="s">
        <v>11</v>
      </c>
      <c r="H38" s="195">
        <f>'[2]4第四周明細'!W18</f>
        <v>31.500000000000004</v>
      </c>
      <c r="I38" s="195" t="s">
        <v>7</v>
      </c>
      <c r="J38" s="195">
        <f>'[2]4第四周明細'!W22</f>
        <v>83</v>
      </c>
      <c r="K38" s="195" t="s">
        <v>11</v>
      </c>
      <c r="L38" s="195">
        <f>'[2]4第四周明細'!W26</f>
        <v>31.2</v>
      </c>
      <c r="M38" s="195" t="s">
        <v>7</v>
      </c>
      <c r="N38" s="195">
        <f>'[2]4第四周明細'!W30</f>
        <v>102.5</v>
      </c>
      <c r="O38" s="195" t="s">
        <v>11</v>
      </c>
      <c r="P38" s="195">
        <f>'[2]4第四周明細'!W34</f>
        <v>31</v>
      </c>
      <c r="Q38" s="195" t="s">
        <v>7</v>
      </c>
      <c r="R38" s="195">
        <f>'[2]4第四周明細'!W38</f>
        <v>105.5</v>
      </c>
      <c r="S38" s="195" t="s">
        <v>11</v>
      </c>
      <c r="T38" s="196">
        <f>'[2]4第四周明細'!W42</f>
        <v>32.1</v>
      </c>
    </row>
    <row r="39" spans="1:20" s="163" customFormat="1" ht="16.5" customHeight="1" thickBot="1">
      <c r="A39" s="247" t="s">
        <v>270</v>
      </c>
      <c r="B39" s="248"/>
      <c r="C39" s="248"/>
      <c r="D39" s="248"/>
      <c r="E39" s="247" t="s">
        <v>317</v>
      </c>
      <c r="F39" s="248"/>
      <c r="G39" s="248"/>
      <c r="H39" s="248"/>
      <c r="I39" s="247" t="s">
        <v>271</v>
      </c>
      <c r="J39" s="248"/>
      <c r="K39" s="248"/>
      <c r="L39" s="248"/>
      <c r="M39" s="247" t="s">
        <v>272</v>
      </c>
      <c r="N39" s="248"/>
      <c r="O39" s="248"/>
      <c r="P39" s="248"/>
      <c r="Q39" s="247" t="s">
        <v>282</v>
      </c>
      <c r="R39" s="248"/>
      <c r="S39" s="248"/>
      <c r="T39" s="248"/>
    </row>
    <row r="40" spans="1:20" s="163" customFormat="1" ht="16.5" customHeight="1">
      <c r="A40" s="256" t="s">
        <v>86</v>
      </c>
      <c r="B40" s="257"/>
      <c r="C40" s="257"/>
      <c r="D40" s="257"/>
      <c r="E40" s="256" t="s">
        <v>322</v>
      </c>
      <c r="F40" s="257"/>
      <c r="G40" s="257"/>
      <c r="H40" s="257"/>
      <c r="I40" s="256" t="s">
        <v>173</v>
      </c>
      <c r="J40" s="257"/>
      <c r="K40" s="257"/>
      <c r="L40" s="257"/>
      <c r="M40" s="258" t="s">
        <v>111</v>
      </c>
      <c r="N40" s="259"/>
      <c r="O40" s="259"/>
      <c r="P40" s="259"/>
      <c r="Q40" s="256"/>
      <c r="R40" s="257"/>
      <c r="S40" s="257"/>
      <c r="T40" s="257"/>
    </row>
    <row r="41" spans="1:20" s="200" customFormat="1" ht="23.25" customHeight="1">
      <c r="A41" s="239" t="s">
        <v>174</v>
      </c>
      <c r="B41" s="237"/>
      <c r="C41" s="237"/>
      <c r="D41" s="237"/>
      <c r="E41" s="237" t="s">
        <v>323</v>
      </c>
      <c r="F41" s="237"/>
      <c r="G41" s="237"/>
      <c r="H41" s="237"/>
      <c r="I41" s="255" t="s">
        <v>277</v>
      </c>
      <c r="J41" s="255"/>
      <c r="K41" s="255"/>
      <c r="L41" s="255"/>
      <c r="M41" s="237" t="s">
        <v>221</v>
      </c>
      <c r="N41" s="237"/>
      <c r="O41" s="237"/>
      <c r="P41" s="237"/>
      <c r="Q41" s="237"/>
      <c r="R41" s="237"/>
      <c r="S41" s="237"/>
      <c r="T41" s="238"/>
    </row>
    <row r="42" spans="1:20" s="200" customFormat="1" ht="23.25" customHeight="1">
      <c r="A42" s="249" t="s">
        <v>274</v>
      </c>
      <c r="B42" s="250"/>
      <c r="C42" s="250"/>
      <c r="D42" s="251"/>
      <c r="E42" s="252" t="s">
        <v>324</v>
      </c>
      <c r="F42" s="253"/>
      <c r="G42" s="253"/>
      <c r="H42" s="254"/>
      <c r="I42" s="252" t="s">
        <v>300</v>
      </c>
      <c r="J42" s="253"/>
      <c r="K42" s="253"/>
      <c r="L42" s="254"/>
      <c r="M42" s="252" t="s">
        <v>278</v>
      </c>
      <c r="N42" s="253"/>
      <c r="O42" s="253"/>
      <c r="P42" s="254"/>
      <c r="Q42" s="252"/>
      <c r="R42" s="253"/>
      <c r="S42" s="253"/>
      <c r="T42" s="260"/>
    </row>
    <row r="43" spans="1:20" s="162" customFormat="1" ht="19.5" customHeight="1">
      <c r="A43" s="243" t="s">
        <v>343</v>
      </c>
      <c r="B43" s="244"/>
      <c r="C43" s="244"/>
      <c r="D43" s="244"/>
      <c r="E43" s="245" t="s">
        <v>325</v>
      </c>
      <c r="F43" s="245"/>
      <c r="G43" s="245"/>
      <c r="H43" s="245"/>
      <c r="I43" s="223" t="s">
        <v>222</v>
      </c>
      <c r="J43" s="223"/>
      <c r="K43" s="223"/>
      <c r="L43" s="223"/>
      <c r="M43" s="246" t="s">
        <v>279</v>
      </c>
      <c r="N43" s="246"/>
      <c r="O43" s="246"/>
      <c r="P43" s="246"/>
      <c r="Q43" s="223"/>
      <c r="R43" s="223"/>
      <c r="S43" s="223"/>
      <c r="T43" s="223"/>
    </row>
    <row r="44" spans="1:20" s="200" customFormat="1" ht="12" customHeight="1">
      <c r="A44" s="239" t="s">
        <v>99</v>
      </c>
      <c r="B44" s="237"/>
      <c r="C44" s="237"/>
      <c r="D44" s="237"/>
      <c r="E44" s="240" t="s">
        <v>326</v>
      </c>
      <c r="F44" s="240"/>
      <c r="G44" s="240"/>
      <c r="H44" s="240"/>
      <c r="I44" s="237" t="s">
        <v>66</v>
      </c>
      <c r="J44" s="237"/>
      <c r="K44" s="237"/>
      <c r="L44" s="237"/>
      <c r="M44" s="241" t="s">
        <v>280</v>
      </c>
      <c r="N44" s="241"/>
      <c r="O44" s="241"/>
      <c r="P44" s="241"/>
      <c r="Q44" s="237"/>
      <c r="R44" s="237"/>
      <c r="S44" s="237"/>
      <c r="T44" s="237"/>
    </row>
    <row r="45" spans="1:20" s="163" customFormat="1" ht="16.5" customHeight="1">
      <c r="A45" s="224" t="s">
        <v>275</v>
      </c>
      <c r="B45" s="225"/>
      <c r="C45" s="225"/>
      <c r="D45" s="225"/>
      <c r="E45" s="226" t="s">
        <v>327</v>
      </c>
      <c r="F45" s="226"/>
      <c r="G45" s="226"/>
      <c r="H45" s="226"/>
      <c r="I45" s="227" t="s">
        <v>363</v>
      </c>
      <c r="J45" s="227"/>
      <c r="K45" s="227"/>
      <c r="L45" s="227"/>
      <c r="M45" s="228" t="s">
        <v>364</v>
      </c>
      <c r="N45" s="228"/>
      <c r="O45" s="228"/>
      <c r="P45" s="228"/>
      <c r="Q45" s="225"/>
      <c r="R45" s="225"/>
      <c r="S45" s="225"/>
      <c r="T45" s="242"/>
    </row>
    <row r="46" spans="1:20" s="163" customFormat="1" ht="13.5" customHeight="1">
      <c r="A46" s="191" t="s">
        <v>67</v>
      </c>
      <c r="B46" s="174">
        <f>'[2]4第五周明細'!W12</f>
        <v>762.5</v>
      </c>
      <c r="C46" s="192" t="s">
        <v>9</v>
      </c>
      <c r="D46" s="192">
        <f>'[2]4第五周明細'!W8</f>
        <v>22.5</v>
      </c>
      <c r="E46" s="192" t="s">
        <v>67</v>
      </c>
      <c r="F46" s="192">
        <f>'[2]4第五周明細'!W20</f>
        <v>846</v>
      </c>
      <c r="G46" s="192" t="s">
        <v>9</v>
      </c>
      <c r="H46" s="192">
        <f>'[2]4第五周明細'!W16</f>
        <v>25.5</v>
      </c>
      <c r="I46" s="192" t="s">
        <v>67</v>
      </c>
      <c r="J46" s="192">
        <f>'[2]4第五周明細'!W28</f>
        <v>731.25</v>
      </c>
      <c r="K46" s="192" t="s">
        <v>9</v>
      </c>
      <c r="L46" s="192">
        <f>'[2]4第五周明細'!W24</f>
        <v>25</v>
      </c>
      <c r="M46" s="192" t="s">
        <v>67</v>
      </c>
      <c r="N46" s="192">
        <f>'[2]4第五周明細'!W36</f>
        <v>778.5</v>
      </c>
      <c r="O46" s="192" t="s">
        <v>9</v>
      </c>
      <c r="P46" s="192">
        <f>'[2]4第五周明細'!W32</f>
        <v>25</v>
      </c>
      <c r="Q46" s="192" t="s">
        <v>67</v>
      </c>
      <c r="R46" s="192">
        <v>773</v>
      </c>
      <c r="S46" s="192" t="s">
        <v>9</v>
      </c>
      <c r="T46" s="193">
        <v>23</v>
      </c>
    </row>
    <row r="47" spans="1:20" s="163" customFormat="1" ht="14.25" customHeight="1" thickBot="1">
      <c r="A47" s="194" t="s">
        <v>7</v>
      </c>
      <c r="B47" s="195" t="s">
        <v>90</v>
      </c>
      <c r="C47" s="195" t="s">
        <v>11</v>
      </c>
      <c r="D47" s="195" t="s">
        <v>91</v>
      </c>
      <c r="E47" s="195" t="s">
        <v>7</v>
      </c>
      <c r="F47" s="195">
        <f>'[2]4第五周明細'!W14</f>
        <v>117</v>
      </c>
      <c r="G47" s="195" t="s">
        <v>11</v>
      </c>
      <c r="H47" s="195">
        <f>'[2]4第五周明細'!W18</f>
        <v>32.3</v>
      </c>
      <c r="I47" s="195" t="s">
        <v>7</v>
      </c>
      <c r="J47" s="195">
        <f>'[2]4第五周明細'!W22</f>
        <v>91.75</v>
      </c>
      <c r="K47" s="195" t="s">
        <v>11</v>
      </c>
      <c r="L47" s="195">
        <f>'[2]4第五周明細'!W26</f>
        <v>30.35</v>
      </c>
      <c r="M47" s="195" t="s">
        <v>7</v>
      </c>
      <c r="N47" s="195">
        <f>'[2]4第五周明細'!W30</f>
        <v>102</v>
      </c>
      <c r="O47" s="195" t="s">
        <v>11</v>
      </c>
      <c r="P47" s="195">
        <f>'[2]4第五周明細'!W34</f>
        <v>31.6</v>
      </c>
      <c r="Q47" s="195" t="s">
        <v>7</v>
      </c>
      <c r="R47" s="195">
        <v>106</v>
      </c>
      <c r="S47" s="195" t="s">
        <v>11</v>
      </c>
      <c r="T47" s="196">
        <v>32</v>
      </c>
    </row>
    <row r="48" s="163" customFormat="1" ht="16.5"/>
    <row r="49" s="163" customFormat="1" ht="16.5"/>
    <row r="50" s="163" customFormat="1" ht="16.5"/>
    <row r="51" s="163" customFormat="1" ht="16.5"/>
    <row r="52" s="163" customFormat="1" ht="16.5"/>
    <row r="53" s="163" customFormat="1" ht="16.5"/>
    <row r="54" s="163" customFormat="1" ht="16.5"/>
    <row r="55" s="163" customFormat="1" ht="16.5"/>
    <row r="56" s="163" customFormat="1" ht="16.5"/>
    <row r="57" s="163" customFormat="1" ht="16.5"/>
    <row r="58" s="163" customFormat="1" ht="16.5"/>
    <row r="59" s="163" customFormat="1" ht="16.5"/>
    <row r="60" s="163" customFormat="1" ht="16.5"/>
    <row r="61" s="163" customFormat="1" ht="16.5"/>
    <row r="62" s="163" customFormat="1" ht="16.5"/>
    <row r="63" s="163" customFormat="1" ht="16.5"/>
    <row r="64" s="163" customFormat="1" ht="16.5"/>
    <row r="65" s="163" customFormat="1" ht="16.5"/>
    <row r="66" s="163" customFormat="1" ht="16.5"/>
    <row r="67" s="163" customFormat="1" ht="16.5"/>
    <row r="68" s="163" customFormat="1" ht="16.5"/>
    <row r="69" s="163" customFormat="1" ht="16.5"/>
    <row r="70" s="163" customFormat="1" ht="16.5"/>
    <row r="71" s="163" customFormat="1" ht="16.5"/>
    <row r="72" s="163" customFormat="1" ht="16.5"/>
    <row r="73" s="163" customFormat="1" ht="16.5"/>
    <row r="74" s="163" customFormat="1" ht="16.5"/>
    <row r="75" s="163" customFormat="1" ht="16.5"/>
    <row r="76" s="163" customFormat="1" ht="16.5"/>
    <row r="77" s="163" customFormat="1" ht="16.5"/>
    <row r="78" s="163" customFormat="1" ht="16.5"/>
    <row r="79" s="163" customFormat="1" ht="16.5"/>
    <row r="80" s="163" customFormat="1" ht="16.5"/>
    <row r="81" s="163" customFormat="1" ht="16.5"/>
    <row r="82" s="163" customFormat="1" ht="16.5"/>
    <row r="83" s="163" customFormat="1" ht="16.5"/>
    <row r="84" s="163" customFormat="1" ht="16.5"/>
    <row r="85" s="163" customFormat="1" ht="16.5"/>
    <row r="86" s="163" customFormat="1" ht="16.5"/>
    <row r="87" spans="1:20" s="198" customFormat="1" ht="16.5">
      <c r="A87" s="197"/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</row>
    <row r="88" spans="1:20" s="198" customFormat="1" ht="16.5">
      <c r="A88" s="197"/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</row>
    <row r="89" spans="1:20" s="198" customFormat="1" ht="16.5">
      <c r="A89" s="197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</row>
    <row r="90" spans="1:20" s="198" customFormat="1" ht="16.5">
      <c r="A90" s="197"/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</row>
    <row r="91" spans="1:20" s="198" customFormat="1" ht="16.5">
      <c r="A91" s="197"/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</row>
    <row r="92" spans="1:20" s="198" customFormat="1" ht="16.5">
      <c r="A92" s="197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</row>
    <row r="93" spans="1:20" s="198" customFormat="1" ht="16.5">
      <c r="A93" s="197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</row>
    <row r="94" spans="1:20" s="198" customFormat="1" ht="16.5">
      <c r="A94" s="197"/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</row>
    <row r="95" spans="1:20" s="198" customFormat="1" ht="16.5">
      <c r="A95" s="197"/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</row>
    <row r="96" spans="1:20" ht="16.5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</row>
    <row r="97" spans="1:20" ht="16.5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</row>
    <row r="98" spans="1:20" ht="16.5">
      <c r="A98" s="15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</row>
    <row r="99" spans="1:20" ht="16.5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</row>
    <row r="100" spans="1:20" ht="16.5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</row>
    <row r="101" spans="1:20" ht="16.5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</row>
    <row r="102" spans="1:20" ht="16.5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</row>
    <row r="103" spans="1:20" ht="16.5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</row>
  </sheetData>
  <sheetProtection/>
  <mergeCells count="176">
    <mergeCell ref="E14:H14"/>
    <mergeCell ref="A14:D14"/>
    <mergeCell ref="Q7:T7"/>
    <mergeCell ref="Q8:T8"/>
    <mergeCell ref="Q9:T9"/>
    <mergeCell ref="A7:D7"/>
    <mergeCell ref="A8:D8"/>
    <mergeCell ref="A12:D12"/>
    <mergeCell ref="A9:D9"/>
    <mergeCell ref="A13:D13"/>
    <mergeCell ref="Q6:T6"/>
    <mergeCell ref="M3:P3"/>
    <mergeCell ref="I6:L6"/>
    <mergeCell ref="Q14:T14"/>
    <mergeCell ref="M14:P14"/>
    <mergeCell ref="I14:L14"/>
    <mergeCell ref="M9:P9"/>
    <mergeCell ref="I7:L7"/>
    <mergeCell ref="E3:H3"/>
    <mergeCell ref="E5:H5"/>
    <mergeCell ref="Q3:T3"/>
    <mergeCell ref="Q4:T4"/>
    <mergeCell ref="Q5:T5"/>
    <mergeCell ref="I5:L5"/>
    <mergeCell ref="A3:D3"/>
    <mergeCell ref="A4:D4"/>
    <mergeCell ref="A5:D5"/>
    <mergeCell ref="A6:D6"/>
    <mergeCell ref="M7:P7"/>
    <mergeCell ref="M8:P8"/>
    <mergeCell ref="I3:L3"/>
    <mergeCell ref="M4:P4"/>
    <mergeCell ref="M5:P5"/>
    <mergeCell ref="M6:P6"/>
    <mergeCell ref="E6:H6"/>
    <mergeCell ref="I4:L4"/>
    <mergeCell ref="E12:H12"/>
    <mergeCell ref="E9:H9"/>
    <mergeCell ref="I12:L12"/>
    <mergeCell ref="I9:L9"/>
    <mergeCell ref="E8:H8"/>
    <mergeCell ref="E7:H7"/>
    <mergeCell ref="E4:H4"/>
    <mergeCell ref="E13:H13"/>
    <mergeCell ref="I13:L13"/>
    <mergeCell ref="M13:P13"/>
    <mergeCell ref="M12:P12"/>
    <mergeCell ref="Q13:T13"/>
    <mergeCell ref="I8:L8"/>
    <mergeCell ref="Q12:T12"/>
    <mergeCell ref="Q16:T16"/>
    <mergeCell ref="A15:D15"/>
    <mergeCell ref="E15:H15"/>
    <mergeCell ref="I15:L15"/>
    <mergeCell ref="A16:D16"/>
    <mergeCell ref="E16:H16"/>
    <mergeCell ref="I16:L16"/>
    <mergeCell ref="M16:P16"/>
    <mergeCell ref="M15:P15"/>
    <mergeCell ref="Q15:T15"/>
    <mergeCell ref="Q17:T17"/>
    <mergeCell ref="A18:D18"/>
    <mergeCell ref="E18:H18"/>
    <mergeCell ref="I18:L18"/>
    <mergeCell ref="M18:P18"/>
    <mergeCell ref="Q18:T18"/>
    <mergeCell ref="A17:D17"/>
    <mergeCell ref="E17:H17"/>
    <mergeCell ref="I17:L17"/>
    <mergeCell ref="M17:P17"/>
    <mergeCell ref="M22:P22"/>
    <mergeCell ref="Q22:T22"/>
    <mergeCell ref="A21:D21"/>
    <mergeCell ref="E21:H21"/>
    <mergeCell ref="I21:L21"/>
    <mergeCell ref="M21:P21"/>
    <mergeCell ref="Q21:T21"/>
    <mergeCell ref="A22:D22"/>
    <mergeCell ref="E22:H22"/>
    <mergeCell ref="I22:L22"/>
    <mergeCell ref="Q23:T23"/>
    <mergeCell ref="A23:D23"/>
    <mergeCell ref="E23:H23"/>
    <mergeCell ref="I23:L23"/>
    <mergeCell ref="M23:P23"/>
    <mergeCell ref="Q25:T25"/>
    <mergeCell ref="A24:D24"/>
    <mergeCell ref="A26:D26"/>
    <mergeCell ref="E26:H26"/>
    <mergeCell ref="I26:L26"/>
    <mergeCell ref="M26:P26"/>
    <mergeCell ref="Q26:T26"/>
    <mergeCell ref="A25:D25"/>
    <mergeCell ref="E25:H25"/>
    <mergeCell ref="I25:L25"/>
    <mergeCell ref="M25:P25"/>
    <mergeCell ref="Q27:T27"/>
    <mergeCell ref="A30:D30"/>
    <mergeCell ref="E30:H30"/>
    <mergeCell ref="I30:L30"/>
    <mergeCell ref="M30:P30"/>
    <mergeCell ref="Q30:T30"/>
    <mergeCell ref="A27:D27"/>
    <mergeCell ref="E27:H27"/>
    <mergeCell ref="I27:L27"/>
    <mergeCell ref="M27:P27"/>
    <mergeCell ref="Q31:T31"/>
    <mergeCell ref="A32:D32"/>
    <mergeCell ref="E32:H32"/>
    <mergeCell ref="I32:L32"/>
    <mergeCell ref="M32:P32"/>
    <mergeCell ref="Q32:T32"/>
    <mergeCell ref="A31:D31"/>
    <mergeCell ref="E31:H31"/>
    <mergeCell ref="I31:L31"/>
    <mergeCell ref="M31:P31"/>
    <mergeCell ref="Q33:T33"/>
    <mergeCell ref="A34:D34"/>
    <mergeCell ref="E34:H34"/>
    <mergeCell ref="I34:L34"/>
    <mergeCell ref="M34:P34"/>
    <mergeCell ref="Q34:T34"/>
    <mergeCell ref="A33:D33"/>
    <mergeCell ref="E33:H33"/>
    <mergeCell ref="I33:L33"/>
    <mergeCell ref="M33:P33"/>
    <mergeCell ref="Q36:T36"/>
    <mergeCell ref="A35:D35"/>
    <mergeCell ref="E35:H35"/>
    <mergeCell ref="I35:L35"/>
    <mergeCell ref="M35:P35"/>
    <mergeCell ref="Q40:T40"/>
    <mergeCell ref="Q35:T35"/>
    <mergeCell ref="A36:D36"/>
    <mergeCell ref="E36:H36"/>
    <mergeCell ref="I36:L36"/>
    <mergeCell ref="A40:D40"/>
    <mergeCell ref="E40:H40"/>
    <mergeCell ref="I40:L40"/>
    <mergeCell ref="M40:P40"/>
    <mergeCell ref="M36:P36"/>
    <mergeCell ref="Q42:T42"/>
    <mergeCell ref="A39:D39"/>
    <mergeCell ref="E39:H39"/>
    <mergeCell ref="I39:L39"/>
    <mergeCell ref="M39:P39"/>
    <mergeCell ref="Q39:T39"/>
    <mergeCell ref="A42:D42"/>
    <mergeCell ref="E42:H42"/>
    <mergeCell ref="I42:L42"/>
    <mergeCell ref="M42:P42"/>
    <mergeCell ref="Q44:T44"/>
    <mergeCell ref="A41:D41"/>
    <mergeCell ref="E41:H41"/>
    <mergeCell ref="I41:L41"/>
    <mergeCell ref="M41:P41"/>
    <mergeCell ref="Q41:T41"/>
    <mergeCell ref="A44:D44"/>
    <mergeCell ref="E44:H44"/>
    <mergeCell ref="I44:L44"/>
    <mergeCell ref="M44:P44"/>
    <mergeCell ref="Q45:T45"/>
    <mergeCell ref="A43:D43"/>
    <mergeCell ref="E43:H43"/>
    <mergeCell ref="I43:L43"/>
    <mergeCell ref="M43:P43"/>
    <mergeCell ref="Q43:T43"/>
    <mergeCell ref="A45:D45"/>
    <mergeCell ref="E45:H45"/>
    <mergeCell ref="I45:L45"/>
    <mergeCell ref="M45:P45"/>
    <mergeCell ref="A1:F2"/>
    <mergeCell ref="Q24:T24"/>
    <mergeCell ref="M24:P24"/>
    <mergeCell ref="I24:L24"/>
    <mergeCell ref="E24:H24"/>
  </mergeCells>
  <printOptions horizontalCentered="1" verticalCentered="1"/>
  <pageMargins left="0.1968503937007874" right="0.1968503937007874" top="0.03937007874015748" bottom="0.03937007874015748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22">
      <selection activeCell="B1" sqref="B1:Y1"/>
    </sheetView>
  </sheetViews>
  <sheetFormatPr defaultColWidth="9.00390625" defaultRowHeight="16.5"/>
  <cols>
    <col min="1" max="1" width="1.875" style="94" customWidth="1"/>
    <col min="2" max="2" width="4.875" style="124" customWidth="1"/>
    <col min="3" max="3" width="0" style="94" hidden="1" customWidth="1"/>
    <col min="4" max="4" width="18.625" style="94" customWidth="1"/>
    <col min="5" max="5" width="5.625" style="125" customWidth="1"/>
    <col min="6" max="6" width="11.25390625" style="94" customWidth="1"/>
    <col min="7" max="7" width="18.625" style="94" customWidth="1"/>
    <col min="8" max="8" width="5.625" style="125" customWidth="1"/>
    <col min="9" max="9" width="11.875" style="94" customWidth="1"/>
    <col min="10" max="10" width="18.625" style="94" customWidth="1"/>
    <col min="11" max="11" width="5.625" style="125" customWidth="1"/>
    <col min="12" max="12" width="11.75390625" style="94" customWidth="1"/>
    <col min="13" max="13" width="18.625" style="94" customWidth="1"/>
    <col min="14" max="14" width="5.625" style="125" customWidth="1"/>
    <col min="15" max="15" width="12.125" style="94" customWidth="1"/>
    <col min="16" max="16" width="18.625" style="94" customWidth="1"/>
    <col min="17" max="17" width="5.625" style="125" customWidth="1"/>
    <col min="18" max="18" width="11.75390625" style="94" customWidth="1"/>
    <col min="19" max="19" width="18.625" style="94" customWidth="1"/>
    <col min="20" max="20" width="5.625" style="125" customWidth="1"/>
    <col min="21" max="21" width="12.75390625" style="94" customWidth="1"/>
    <col min="22" max="22" width="5.25390625" style="133" customWidth="1"/>
    <col min="23" max="23" width="11.75390625" style="130" customWidth="1"/>
    <col min="24" max="24" width="11.25390625" style="131" customWidth="1"/>
    <col min="25" max="25" width="6.625" style="134" customWidth="1"/>
    <col min="26" max="26" width="6.625" style="94" customWidth="1"/>
    <col min="27" max="27" width="6.00390625" style="68" hidden="1" customWidth="1"/>
    <col min="28" max="28" width="5.50390625" style="69" hidden="1" customWidth="1"/>
    <col min="29" max="29" width="7.75390625" style="68" hidden="1" customWidth="1"/>
    <col min="30" max="30" width="8.00390625" style="68" hidden="1" customWidth="1"/>
    <col min="31" max="31" width="7.875" style="68" hidden="1" customWidth="1"/>
    <col min="32" max="32" width="7.50390625" style="68" hidden="1" customWidth="1"/>
    <col min="33" max="16384" width="9.00390625" style="94" customWidth="1"/>
  </cols>
  <sheetData>
    <row r="1" spans="2:28" s="55" customFormat="1" ht="38.25">
      <c r="B1" s="360" t="s">
        <v>309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54"/>
      <c r="AB1" s="56"/>
    </row>
    <row r="2" spans="2:28" s="55" customFormat="1" ht="18.75" customHeight="1">
      <c r="B2" s="361"/>
      <c r="C2" s="362"/>
      <c r="D2" s="362"/>
      <c r="E2" s="362"/>
      <c r="F2" s="362"/>
      <c r="G2" s="362"/>
      <c r="H2" s="57"/>
      <c r="I2" s="54"/>
      <c r="J2" s="54"/>
      <c r="K2" s="57"/>
      <c r="L2" s="54"/>
      <c r="M2" s="54"/>
      <c r="N2" s="57"/>
      <c r="O2" s="54"/>
      <c r="P2" s="54"/>
      <c r="Q2" s="57"/>
      <c r="R2" s="54"/>
      <c r="S2" s="54"/>
      <c r="T2" s="57"/>
      <c r="U2" s="54"/>
      <c r="V2" s="58"/>
      <c r="W2" s="59"/>
      <c r="X2" s="60"/>
      <c r="Y2" s="59"/>
      <c r="Z2" s="54"/>
      <c r="AB2" s="56"/>
    </row>
    <row r="3" spans="2:28" s="68" customFormat="1" ht="30" customHeight="1" thickBot="1">
      <c r="B3" s="136" t="s">
        <v>28</v>
      </c>
      <c r="C3" s="136"/>
      <c r="D3" s="137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55"/>
      <c r="T3" s="62"/>
      <c r="U3" s="62"/>
      <c r="V3" s="63"/>
      <c r="W3" s="64"/>
      <c r="X3" s="65"/>
      <c r="Y3" s="66"/>
      <c r="Z3" s="67"/>
      <c r="AB3" s="69"/>
    </row>
    <row r="4" spans="2:33" s="83" customFormat="1" ht="99">
      <c r="B4" s="70" t="s">
        <v>0</v>
      </c>
      <c r="C4" s="71" t="s">
        <v>1</v>
      </c>
      <c r="D4" s="72" t="s">
        <v>2</v>
      </c>
      <c r="E4" s="73" t="s">
        <v>26</v>
      </c>
      <c r="F4" s="72"/>
      <c r="G4" s="72" t="s">
        <v>3</v>
      </c>
      <c r="H4" s="73" t="s">
        <v>26</v>
      </c>
      <c r="I4" s="72"/>
      <c r="J4" s="72" t="s">
        <v>4</v>
      </c>
      <c r="K4" s="73" t="s">
        <v>26</v>
      </c>
      <c r="L4" s="72"/>
      <c r="M4" s="72" t="s">
        <v>4</v>
      </c>
      <c r="N4" s="73" t="s">
        <v>26</v>
      </c>
      <c r="O4" s="72"/>
      <c r="P4" s="72" t="s">
        <v>4</v>
      </c>
      <c r="Q4" s="73" t="s">
        <v>26</v>
      </c>
      <c r="R4" s="72"/>
      <c r="S4" s="75" t="s">
        <v>5</v>
      </c>
      <c r="T4" s="73" t="s">
        <v>26</v>
      </c>
      <c r="U4" s="72"/>
      <c r="V4" s="139" t="s">
        <v>33</v>
      </c>
      <c r="W4" s="76" t="s">
        <v>6</v>
      </c>
      <c r="X4" s="77" t="s">
        <v>13</v>
      </c>
      <c r="Y4" s="78" t="s">
        <v>14</v>
      </c>
      <c r="Z4" s="79" t="s">
        <v>64</v>
      </c>
      <c r="AA4" s="80"/>
      <c r="AB4" s="81"/>
      <c r="AC4" s="82"/>
      <c r="AD4" s="82"/>
      <c r="AE4" s="82"/>
      <c r="AF4" s="82"/>
      <c r="AG4" s="83" t="s">
        <v>65</v>
      </c>
    </row>
    <row r="5" spans="2:33" s="89" customFormat="1" ht="42">
      <c r="B5" s="84">
        <v>5</v>
      </c>
      <c r="C5" s="363"/>
      <c r="D5" s="85">
        <f>'6月總表'!A4</f>
        <v>0</v>
      </c>
      <c r="E5" s="85" t="s">
        <v>15</v>
      </c>
      <c r="F5" s="21" t="s">
        <v>16</v>
      </c>
      <c r="G5" s="85">
        <f>'6月總表'!A5</f>
        <v>0</v>
      </c>
      <c r="H5" s="85" t="s">
        <v>17</v>
      </c>
      <c r="I5" s="21" t="s">
        <v>16</v>
      </c>
      <c r="J5" s="85">
        <f>'6月總表'!A6</f>
        <v>0</v>
      </c>
      <c r="K5" s="85" t="s">
        <v>35</v>
      </c>
      <c r="L5" s="21" t="s">
        <v>16</v>
      </c>
      <c r="M5" s="85">
        <f>'6月總表'!A7</f>
        <v>0</v>
      </c>
      <c r="N5" s="85" t="s">
        <v>40</v>
      </c>
      <c r="O5" s="21" t="s">
        <v>16</v>
      </c>
      <c r="P5" s="85">
        <f>'6月總表'!A8</f>
        <v>0</v>
      </c>
      <c r="Q5" s="85" t="s">
        <v>18</v>
      </c>
      <c r="R5" s="21" t="s">
        <v>16</v>
      </c>
      <c r="S5" s="85" t="str">
        <f>'6月總表'!A9</f>
        <v>冷一周兩次</v>
      </c>
      <c r="T5" s="85" t="s">
        <v>17</v>
      </c>
      <c r="U5" s="21" t="s">
        <v>16</v>
      </c>
      <c r="V5" s="364"/>
      <c r="W5" s="86" t="s">
        <v>29</v>
      </c>
      <c r="X5" s="87" t="s">
        <v>19</v>
      </c>
      <c r="Y5" s="88">
        <v>5.5</v>
      </c>
      <c r="Z5" s="132"/>
      <c r="AA5" s="68"/>
      <c r="AB5" s="69"/>
      <c r="AC5" s="68"/>
      <c r="AD5" s="68"/>
      <c r="AE5" s="68"/>
      <c r="AF5" s="68"/>
      <c r="AG5" s="166"/>
    </row>
    <row r="6" spans="2:33" ht="27.75" customHeight="1">
      <c r="B6" s="90" t="s">
        <v>8</v>
      </c>
      <c r="C6" s="363"/>
      <c r="D6" s="28"/>
      <c r="E6" s="28"/>
      <c r="F6" s="28"/>
      <c r="G6" s="27"/>
      <c r="H6" s="28"/>
      <c r="I6" s="27"/>
      <c r="J6" s="27"/>
      <c r="K6" s="27"/>
      <c r="L6" s="27"/>
      <c r="M6" s="28"/>
      <c r="N6" s="27"/>
      <c r="O6" s="27"/>
      <c r="P6" s="27"/>
      <c r="Q6" s="27"/>
      <c r="R6" s="27"/>
      <c r="S6" s="28"/>
      <c r="T6" s="27"/>
      <c r="U6" s="27"/>
      <c r="V6" s="365"/>
      <c r="W6" s="140">
        <f>Y5*15+Y7*5+Y9*15+Y10*12</f>
        <v>93.5</v>
      </c>
      <c r="X6" s="91" t="s">
        <v>20</v>
      </c>
      <c r="Y6" s="92">
        <v>1</v>
      </c>
      <c r="Z6" s="132"/>
      <c r="AA6" s="93"/>
      <c r="AC6" s="69"/>
      <c r="AD6" s="69"/>
      <c r="AE6" s="69"/>
      <c r="AF6" s="69"/>
      <c r="AG6" s="68"/>
    </row>
    <row r="7" spans="2:33" ht="27.75" customHeight="1">
      <c r="B7" s="90">
        <v>30</v>
      </c>
      <c r="C7" s="363"/>
      <c r="D7" s="28"/>
      <c r="E7" s="28"/>
      <c r="F7" s="28"/>
      <c r="G7" s="27"/>
      <c r="H7" s="28"/>
      <c r="I7" s="27"/>
      <c r="J7" s="27"/>
      <c r="K7" s="27"/>
      <c r="L7" s="27"/>
      <c r="M7" s="28"/>
      <c r="N7" s="27"/>
      <c r="O7" s="27"/>
      <c r="P7" s="27"/>
      <c r="Q7" s="27"/>
      <c r="R7" s="27"/>
      <c r="S7" s="28"/>
      <c r="T7" s="27"/>
      <c r="U7" s="27"/>
      <c r="V7" s="365"/>
      <c r="W7" s="95" t="s">
        <v>31</v>
      </c>
      <c r="X7" s="96" t="s">
        <v>21</v>
      </c>
      <c r="Y7" s="92">
        <v>2.2</v>
      </c>
      <c r="Z7" s="132"/>
      <c r="AA7" s="97"/>
      <c r="AC7" s="98"/>
      <c r="AD7" s="69"/>
      <c r="AE7" s="69"/>
      <c r="AF7" s="99"/>
      <c r="AG7" s="68"/>
    </row>
    <row r="8" spans="2:33" ht="27.75" customHeight="1">
      <c r="B8" s="90" t="s">
        <v>10</v>
      </c>
      <c r="C8" s="363"/>
      <c r="D8" s="28"/>
      <c r="E8" s="28"/>
      <c r="F8" s="28"/>
      <c r="G8" s="27"/>
      <c r="H8" s="100"/>
      <c r="I8" s="27"/>
      <c r="J8" s="27"/>
      <c r="K8" s="100"/>
      <c r="L8" s="27"/>
      <c r="M8" s="28"/>
      <c r="N8" s="100"/>
      <c r="O8" s="27"/>
      <c r="P8" s="27"/>
      <c r="Q8" s="100"/>
      <c r="R8" s="27"/>
      <c r="S8" s="28"/>
      <c r="T8" s="100"/>
      <c r="U8" s="27"/>
      <c r="V8" s="365"/>
      <c r="W8" s="140">
        <f>Y6*5+Y8*5+Y10*4</f>
        <v>15</v>
      </c>
      <c r="X8" s="96" t="s">
        <v>23</v>
      </c>
      <c r="Y8" s="92">
        <v>2</v>
      </c>
      <c r="Z8" s="132"/>
      <c r="AC8" s="69"/>
      <c r="AD8" s="69"/>
      <c r="AE8" s="69"/>
      <c r="AF8" s="69"/>
      <c r="AG8" s="68"/>
    </row>
    <row r="9" spans="2:33" ht="27.75" customHeight="1">
      <c r="B9" s="367" t="s">
        <v>70</v>
      </c>
      <c r="C9" s="363"/>
      <c r="D9" s="28"/>
      <c r="E9" s="28"/>
      <c r="F9" s="28"/>
      <c r="G9" s="151"/>
      <c r="H9" s="100"/>
      <c r="I9" s="27"/>
      <c r="J9" s="27"/>
      <c r="K9" s="100"/>
      <c r="L9" s="27"/>
      <c r="M9" s="28"/>
      <c r="N9" s="100"/>
      <c r="O9" s="27"/>
      <c r="P9" s="27"/>
      <c r="Q9" s="100"/>
      <c r="R9" s="27"/>
      <c r="S9" s="28"/>
      <c r="T9" s="100"/>
      <c r="U9" s="27"/>
      <c r="V9" s="365"/>
      <c r="W9" s="95" t="s">
        <v>32</v>
      </c>
      <c r="X9" s="96" t="s">
        <v>24</v>
      </c>
      <c r="Y9" s="92">
        <f>AB10</f>
        <v>0</v>
      </c>
      <c r="Z9" s="132"/>
      <c r="AC9" s="69"/>
      <c r="AD9" s="69"/>
      <c r="AE9" s="69"/>
      <c r="AF9" s="69"/>
      <c r="AG9" s="68"/>
    </row>
    <row r="10" spans="2:33" ht="27.75" customHeight="1">
      <c r="B10" s="367"/>
      <c r="C10" s="363"/>
      <c r="D10" s="28"/>
      <c r="E10" s="28"/>
      <c r="F10" s="28"/>
      <c r="G10" s="27"/>
      <c r="H10" s="100"/>
      <c r="I10" s="27"/>
      <c r="J10" s="27"/>
      <c r="K10" s="100"/>
      <c r="L10" s="27"/>
      <c r="M10" s="28"/>
      <c r="N10" s="100"/>
      <c r="O10" s="27"/>
      <c r="P10" s="27"/>
      <c r="Q10" s="100"/>
      <c r="R10" s="27"/>
      <c r="S10" s="28"/>
      <c r="T10" s="100"/>
      <c r="U10" s="27"/>
      <c r="V10" s="365"/>
      <c r="W10" s="140">
        <f>Y5*2+Y6*7+Y7*1+Y10*8</f>
        <v>20.2</v>
      </c>
      <c r="X10" s="135" t="s">
        <v>27</v>
      </c>
      <c r="Y10" s="102">
        <v>0</v>
      </c>
      <c r="Z10" s="66"/>
      <c r="AG10" s="68"/>
    </row>
    <row r="11" spans="2:33" ht="27.75" customHeight="1">
      <c r="B11" s="32" t="s">
        <v>71</v>
      </c>
      <c r="C11" s="103"/>
      <c r="D11" s="28"/>
      <c r="E11" s="100"/>
      <c r="F11" s="28"/>
      <c r="G11" s="27"/>
      <c r="H11" s="100"/>
      <c r="I11" s="27"/>
      <c r="J11" s="27"/>
      <c r="K11" s="100"/>
      <c r="L11" s="27"/>
      <c r="M11" s="27"/>
      <c r="N11" s="100"/>
      <c r="O11" s="27"/>
      <c r="P11" s="27"/>
      <c r="Q11" s="100"/>
      <c r="R11" s="27"/>
      <c r="S11" s="27"/>
      <c r="T11" s="100"/>
      <c r="U11" s="27"/>
      <c r="V11" s="365"/>
      <c r="W11" s="95" t="s">
        <v>12</v>
      </c>
      <c r="X11" s="104"/>
      <c r="Y11" s="92"/>
      <c r="Z11" s="132"/>
      <c r="AG11" s="68"/>
    </row>
    <row r="12" spans="2:33" ht="27.75" customHeight="1">
      <c r="B12" s="167"/>
      <c r="C12" s="107"/>
      <c r="D12" s="108"/>
      <c r="E12" s="108"/>
      <c r="F12" s="36"/>
      <c r="G12" s="36"/>
      <c r="H12" s="108"/>
      <c r="I12" s="36"/>
      <c r="J12" s="36"/>
      <c r="K12" s="108"/>
      <c r="L12" s="36"/>
      <c r="M12" s="36"/>
      <c r="N12" s="108"/>
      <c r="O12" s="36"/>
      <c r="P12" s="36"/>
      <c r="Q12" s="108"/>
      <c r="R12" s="36"/>
      <c r="S12" s="36"/>
      <c r="T12" s="108"/>
      <c r="U12" s="36"/>
      <c r="V12" s="366"/>
      <c r="W12" s="141">
        <f>Y5*70+Y6*75+Y7*25+Y8*45+Y9*60+Y10*120</f>
        <v>605</v>
      </c>
      <c r="X12" s="109"/>
      <c r="Y12" s="102"/>
      <c r="Z12" s="66"/>
      <c r="AC12" s="106"/>
      <c r="AD12" s="106"/>
      <c r="AE12" s="106"/>
      <c r="AG12" s="68"/>
    </row>
    <row r="13" spans="2:33" s="89" customFormat="1" ht="27.75" customHeight="1">
      <c r="B13" s="84">
        <v>5</v>
      </c>
      <c r="C13" s="363"/>
      <c r="D13" s="85" t="str">
        <f>'6月總表'!E4</f>
        <v>炸一周一主一副</v>
      </c>
      <c r="E13" s="85" t="s">
        <v>15</v>
      </c>
      <c r="F13" s="85"/>
      <c r="G13" s="85" t="str">
        <f>'6月總表'!E5</f>
        <v>醃一周二次</v>
      </c>
      <c r="H13" s="85" t="s">
        <v>62</v>
      </c>
      <c r="I13" s="85" t="s">
        <v>42</v>
      </c>
      <c r="J13" s="85" t="str">
        <f>'6月總表'!E6</f>
        <v>豆一月&gt;8次</v>
      </c>
      <c r="K13" s="85" t="s">
        <v>94</v>
      </c>
      <c r="L13" s="85"/>
      <c r="M13" s="85" t="str">
        <f>'6月總表'!E7</f>
        <v>海一周一次</v>
      </c>
      <c r="N13" s="85" t="s">
        <v>17</v>
      </c>
      <c r="O13" s="85"/>
      <c r="P13" s="85" t="str">
        <f>'6月總表'!E8</f>
        <v>加一月&lt;4次</v>
      </c>
      <c r="Q13" s="85" t="s">
        <v>37</v>
      </c>
      <c r="R13" s="85"/>
      <c r="S13" s="85" t="str">
        <f>'6月總表'!E9</f>
        <v>芡一周二次</v>
      </c>
      <c r="T13" s="85" t="s">
        <v>17</v>
      </c>
      <c r="U13" s="85"/>
      <c r="V13" s="364" t="s">
        <v>54</v>
      </c>
      <c r="W13" s="86" t="s">
        <v>7</v>
      </c>
      <c r="X13" s="87" t="s">
        <v>19</v>
      </c>
      <c r="Y13" s="88">
        <v>5.5</v>
      </c>
      <c r="Z13" s="132"/>
      <c r="AA13" s="68"/>
      <c r="AB13" s="69"/>
      <c r="AC13" s="68"/>
      <c r="AD13" s="68"/>
      <c r="AE13" s="68"/>
      <c r="AF13" s="68"/>
      <c r="AG13" s="166"/>
    </row>
    <row r="14" spans="2:33" ht="27.75" customHeight="1">
      <c r="B14" s="90" t="s">
        <v>8</v>
      </c>
      <c r="C14" s="363"/>
      <c r="D14" s="27"/>
      <c r="E14" s="27"/>
      <c r="F14" s="27"/>
      <c r="G14" s="27"/>
      <c r="H14" s="28"/>
      <c r="I14" s="27"/>
      <c r="J14" s="28"/>
      <c r="K14" s="27"/>
      <c r="L14" s="28"/>
      <c r="M14" s="155"/>
      <c r="N14" s="27"/>
      <c r="O14" s="27"/>
      <c r="P14" s="27"/>
      <c r="Q14" s="27"/>
      <c r="R14" s="27"/>
      <c r="S14" s="28"/>
      <c r="T14" s="27"/>
      <c r="U14" s="27"/>
      <c r="V14" s="365"/>
      <c r="W14" s="140">
        <f>Y13*15+Y15*5+Y17*15+Y18*12</f>
        <v>92.5</v>
      </c>
      <c r="X14" s="91" t="s">
        <v>20</v>
      </c>
      <c r="Y14" s="92">
        <v>2</v>
      </c>
      <c r="Z14" s="132">
        <f>W14*4</f>
        <v>370</v>
      </c>
      <c r="AA14" s="93"/>
      <c r="AC14" s="69"/>
      <c r="AD14" s="69"/>
      <c r="AE14" s="69"/>
      <c r="AF14" s="69"/>
      <c r="AG14" s="68">
        <f>Z14/Z20*100</f>
        <v>54.01459854014598</v>
      </c>
    </row>
    <row r="15" spans="2:33" ht="27.75" customHeight="1">
      <c r="B15" s="90">
        <v>31</v>
      </c>
      <c r="C15" s="363"/>
      <c r="D15" s="27"/>
      <c r="E15" s="27"/>
      <c r="F15" s="27"/>
      <c r="G15" s="27"/>
      <c r="H15" s="28"/>
      <c r="I15" s="27"/>
      <c r="J15" s="28"/>
      <c r="K15" s="27"/>
      <c r="L15" s="28"/>
      <c r="M15" s="28"/>
      <c r="N15" s="27"/>
      <c r="O15" s="27"/>
      <c r="P15" s="151"/>
      <c r="Q15" s="27"/>
      <c r="R15" s="27"/>
      <c r="S15" s="28"/>
      <c r="T15" s="27"/>
      <c r="U15" s="27"/>
      <c r="V15" s="365"/>
      <c r="W15" s="95" t="s">
        <v>9</v>
      </c>
      <c r="X15" s="96" t="s">
        <v>21</v>
      </c>
      <c r="Y15" s="92">
        <v>2</v>
      </c>
      <c r="Z15" s="132"/>
      <c r="AA15" s="97"/>
      <c r="AC15" s="98"/>
      <c r="AD15" s="69"/>
      <c r="AE15" s="69"/>
      <c r="AF15" s="99"/>
      <c r="AG15" s="68"/>
    </row>
    <row r="16" spans="2:33" ht="27.75" customHeight="1">
      <c r="B16" s="90" t="s">
        <v>10</v>
      </c>
      <c r="C16" s="363"/>
      <c r="D16" s="100"/>
      <c r="E16" s="100"/>
      <c r="F16" s="27"/>
      <c r="G16" s="27"/>
      <c r="H16" s="100"/>
      <c r="I16" s="27"/>
      <c r="J16" s="28"/>
      <c r="K16" s="100"/>
      <c r="L16" s="28"/>
      <c r="M16" s="28"/>
      <c r="N16" s="100"/>
      <c r="O16" s="27"/>
      <c r="P16" s="27"/>
      <c r="Q16" s="100"/>
      <c r="R16" s="27"/>
      <c r="S16" s="28"/>
      <c r="T16" s="100"/>
      <c r="U16" s="27"/>
      <c r="V16" s="365"/>
      <c r="W16" s="140">
        <f>Y14*5+Y16*5+Y18*4</f>
        <v>22.5</v>
      </c>
      <c r="X16" s="96" t="s">
        <v>23</v>
      </c>
      <c r="Y16" s="92">
        <v>2.5</v>
      </c>
      <c r="Z16" s="132">
        <f>23*9</f>
        <v>207</v>
      </c>
      <c r="AC16" s="69"/>
      <c r="AD16" s="69"/>
      <c r="AE16" s="69"/>
      <c r="AF16" s="69"/>
      <c r="AG16" s="68">
        <f>Z16/Z20*100</f>
        <v>30.21897810218978</v>
      </c>
    </row>
    <row r="17" spans="2:33" ht="27.75" customHeight="1">
      <c r="B17" s="367" t="s">
        <v>72</v>
      </c>
      <c r="C17" s="363"/>
      <c r="D17" s="100"/>
      <c r="E17" s="100"/>
      <c r="F17" s="27"/>
      <c r="G17" s="27"/>
      <c r="H17" s="100"/>
      <c r="I17" s="27"/>
      <c r="J17" s="152"/>
      <c r="K17" s="100"/>
      <c r="L17" s="28"/>
      <c r="M17" s="28"/>
      <c r="N17" s="100"/>
      <c r="O17" s="27"/>
      <c r="P17" s="27"/>
      <c r="Q17" s="100"/>
      <c r="R17" s="27"/>
      <c r="S17" s="28"/>
      <c r="T17" s="100"/>
      <c r="U17" s="27"/>
      <c r="V17" s="365"/>
      <c r="W17" s="95" t="s">
        <v>11</v>
      </c>
      <c r="X17" s="96" t="s">
        <v>24</v>
      </c>
      <c r="Y17" s="92">
        <f>AB18</f>
        <v>0</v>
      </c>
      <c r="Z17" s="132"/>
      <c r="AC17" s="69"/>
      <c r="AD17" s="69"/>
      <c r="AE17" s="69"/>
      <c r="AF17" s="69"/>
      <c r="AG17" s="68"/>
    </row>
    <row r="18" spans="2:33" ht="27.75" customHeight="1">
      <c r="B18" s="367"/>
      <c r="C18" s="363"/>
      <c r="D18" s="100"/>
      <c r="E18" s="100"/>
      <c r="F18" s="27"/>
      <c r="G18" s="27"/>
      <c r="H18" s="100"/>
      <c r="I18" s="27"/>
      <c r="J18" s="27"/>
      <c r="K18" s="100"/>
      <c r="L18" s="27"/>
      <c r="M18" s="28"/>
      <c r="N18" s="100"/>
      <c r="O18" s="27"/>
      <c r="P18" s="27"/>
      <c r="Q18" s="100"/>
      <c r="R18" s="27"/>
      <c r="S18" s="28"/>
      <c r="T18" s="100"/>
      <c r="U18" s="27"/>
      <c r="V18" s="365"/>
      <c r="W18" s="140">
        <f>Y13*2+Y14*7+Y15*1+Y18*8</f>
        <v>27</v>
      </c>
      <c r="X18" s="135" t="s">
        <v>27</v>
      </c>
      <c r="Y18" s="102">
        <v>0</v>
      </c>
      <c r="Z18" s="66">
        <f>W18*4</f>
        <v>108</v>
      </c>
      <c r="AG18" s="68">
        <f>Z18/Z20*100</f>
        <v>15.766423357664234</v>
      </c>
    </row>
    <row r="19" spans="2:33" ht="27.75" customHeight="1">
      <c r="B19" s="32" t="s">
        <v>71</v>
      </c>
      <c r="C19" s="103"/>
      <c r="D19" s="100"/>
      <c r="E19" s="100"/>
      <c r="F19" s="27"/>
      <c r="G19" s="27"/>
      <c r="H19" s="100"/>
      <c r="I19" s="27"/>
      <c r="J19" s="27"/>
      <c r="K19" s="100"/>
      <c r="L19" s="27"/>
      <c r="M19" s="27"/>
      <c r="N19" s="100"/>
      <c r="O19" s="27"/>
      <c r="P19" s="27"/>
      <c r="Q19" s="100"/>
      <c r="R19" s="27"/>
      <c r="S19" s="27"/>
      <c r="T19" s="100"/>
      <c r="U19" s="27"/>
      <c r="V19" s="365"/>
      <c r="W19" s="95" t="s">
        <v>12</v>
      </c>
      <c r="X19" s="104"/>
      <c r="Y19" s="92"/>
      <c r="Z19" s="132"/>
      <c r="AG19" s="68"/>
    </row>
    <row r="20" spans="2:33" ht="27.75" customHeight="1">
      <c r="B20" s="168"/>
      <c r="C20" s="105"/>
      <c r="D20" s="100"/>
      <c r="E20" s="100"/>
      <c r="F20" s="27"/>
      <c r="G20" s="27"/>
      <c r="H20" s="100"/>
      <c r="I20" s="27"/>
      <c r="J20" s="27"/>
      <c r="K20" s="100"/>
      <c r="L20" s="27"/>
      <c r="M20" s="27"/>
      <c r="N20" s="100"/>
      <c r="O20" s="27"/>
      <c r="P20" s="27"/>
      <c r="Q20" s="100"/>
      <c r="R20" s="27"/>
      <c r="S20" s="27"/>
      <c r="T20" s="100"/>
      <c r="U20" s="27"/>
      <c r="V20" s="366"/>
      <c r="W20" s="143">
        <f>Y13*70+Y14*75+Y15*25+Y16*45+Y17*60+Y18*120</f>
        <v>697.5</v>
      </c>
      <c r="X20" s="101"/>
      <c r="Y20" s="102"/>
      <c r="Z20" s="66">
        <f>SUM(Z13:Z19)</f>
        <v>685</v>
      </c>
      <c r="AA20" s="66">
        <f aca="true" t="shared" si="0" ref="AA20:AG20">SUM(AA13:AA19)</f>
        <v>0</v>
      </c>
      <c r="AB20" s="66">
        <f t="shared" si="0"/>
        <v>0</v>
      </c>
      <c r="AC20" s="66">
        <f t="shared" si="0"/>
        <v>0</v>
      </c>
      <c r="AD20" s="66">
        <f t="shared" si="0"/>
        <v>0</v>
      </c>
      <c r="AE20" s="66">
        <f t="shared" si="0"/>
        <v>0</v>
      </c>
      <c r="AF20" s="66">
        <f t="shared" si="0"/>
        <v>0</v>
      </c>
      <c r="AG20" s="66">
        <f t="shared" si="0"/>
        <v>100</v>
      </c>
    </row>
    <row r="21" spans="2:33" s="89" customFormat="1" ht="27.75" customHeight="1">
      <c r="B21" s="110">
        <v>6</v>
      </c>
      <c r="C21" s="363"/>
      <c r="D21" s="85" t="str">
        <f>'6月總表'!I4</f>
        <v>香Q白米飯</v>
      </c>
      <c r="E21" s="85" t="s">
        <v>126</v>
      </c>
      <c r="F21" s="85" t="s">
        <v>22</v>
      </c>
      <c r="G21" s="85" t="str">
        <f>'6月總表'!I5</f>
        <v>香雞排(炸)</v>
      </c>
      <c r="H21" s="85" t="s">
        <v>63</v>
      </c>
      <c r="I21" s="85"/>
      <c r="J21" s="85" t="str">
        <f>'6月總表'!I6</f>
        <v>香香肉燥(豆)</v>
      </c>
      <c r="K21" s="85" t="s">
        <v>89</v>
      </c>
      <c r="L21" s="85"/>
      <c r="M21" s="85" t="str">
        <f>'6月總表'!I7</f>
        <v>泡菜鍋(用醋調味)</v>
      </c>
      <c r="N21" s="85" t="s">
        <v>143</v>
      </c>
      <c r="O21" s="85"/>
      <c r="P21" s="85" t="str">
        <f>'6月總表'!I8</f>
        <v>深色蔬菜</v>
      </c>
      <c r="Q21" s="85" t="s">
        <v>18</v>
      </c>
      <c r="R21" s="85"/>
      <c r="S21" s="85" t="str">
        <f>'6月總表'!I9</f>
        <v>白蘿蔔大骨湯</v>
      </c>
      <c r="T21" s="85" t="s">
        <v>17</v>
      </c>
      <c r="U21" s="85"/>
      <c r="V21" s="364"/>
      <c r="W21" s="86" t="s">
        <v>7</v>
      </c>
      <c r="X21" s="87" t="s">
        <v>19</v>
      </c>
      <c r="Y21" s="88">
        <v>5.9</v>
      </c>
      <c r="Z21" s="132"/>
      <c r="AA21" s="68"/>
      <c r="AB21" s="69"/>
      <c r="AC21" s="68"/>
      <c r="AD21" s="68"/>
      <c r="AE21" s="68"/>
      <c r="AF21" s="68"/>
      <c r="AG21" s="166"/>
    </row>
    <row r="22" spans="2:33" s="113" customFormat="1" ht="27.75" customHeight="1">
      <c r="B22" s="111" t="s">
        <v>8</v>
      </c>
      <c r="C22" s="363"/>
      <c r="D22" s="27" t="s">
        <v>125</v>
      </c>
      <c r="E22" s="28"/>
      <c r="F22" s="27"/>
      <c r="G22" s="27" t="s">
        <v>127</v>
      </c>
      <c r="H22" s="27"/>
      <c r="I22" s="27"/>
      <c r="J22" s="27" t="s">
        <v>128</v>
      </c>
      <c r="K22" s="28"/>
      <c r="L22" s="27"/>
      <c r="M22" s="155" t="s">
        <v>130</v>
      </c>
      <c r="N22" s="27"/>
      <c r="O22" s="27"/>
      <c r="P22" s="27" t="s">
        <v>66</v>
      </c>
      <c r="Q22" s="27"/>
      <c r="R22" s="27"/>
      <c r="S22" s="27" t="s">
        <v>134</v>
      </c>
      <c r="T22" s="27"/>
      <c r="U22" s="27"/>
      <c r="V22" s="365"/>
      <c r="W22" s="140">
        <f>Y21*15+Y23*5+Y25*15+Y26*12</f>
        <v>99</v>
      </c>
      <c r="X22" s="91" t="s">
        <v>20</v>
      </c>
      <c r="Y22" s="92">
        <v>2.4</v>
      </c>
      <c r="Z22" s="132">
        <f>W22*4</f>
        <v>396</v>
      </c>
      <c r="AA22" s="93"/>
      <c r="AB22" s="69"/>
      <c r="AC22" s="69"/>
      <c r="AD22" s="69"/>
      <c r="AE22" s="69"/>
      <c r="AF22" s="69"/>
      <c r="AG22" s="68">
        <f>Z22/Z28*100</f>
        <v>54.56048498208873</v>
      </c>
    </row>
    <row r="23" spans="2:33" s="113" customFormat="1" ht="27.75" customHeight="1">
      <c r="B23" s="111">
        <v>1</v>
      </c>
      <c r="C23" s="363"/>
      <c r="D23" s="27"/>
      <c r="E23" s="28"/>
      <c r="F23" s="27"/>
      <c r="G23" s="27"/>
      <c r="H23" s="27"/>
      <c r="I23" s="27"/>
      <c r="J23" s="27" t="s">
        <v>129</v>
      </c>
      <c r="K23" s="100" t="s">
        <v>22</v>
      </c>
      <c r="L23" s="27"/>
      <c r="M23" s="27" t="s">
        <v>131</v>
      </c>
      <c r="N23" s="27"/>
      <c r="O23" s="27"/>
      <c r="P23" s="27"/>
      <c r="Q23" s="27"/>
      <c r="R23" s="27"/>
      <c r="S23" s="27" t="s">
        <v>135</v>
      </c>
      <c r="T23" s="27"/>
      <c r="U23" s="27"/>
      <c r="V23" s="365"/>
      <c r="W23" s="95" t="s">
        <v>9</v>
      </c>
      <c r="X23" s="96" t="s">
        <v>21</v>
      </c>
      <c r="Y23" s="92">
        <v>2.1</v>
      </c>
      <c r="Z23" s="132"/>
      <c r="AA23" s="97"/>
      <c r="AB23" s="69"/>
      <c r="AC23" s="98"/>
      <c r="AD23" s="69"/>
      <c r="AE23" s="69"/>
      <c r="AF23" s="99"/>
      <c r="AG23" s="68"/>
    </row>
    <row r="24" spans="2:33" s="113" customFormat="1" ht="27.75" customHeight="1">
      <c r="B24" s="111" t="s">
        <v>10</v>
      </c>
      <c r="C24" s="363"/>
      <c r="D24" s="27"/>
      <c r="E24" s="28"/>
      <c r="F24" s="27"/>
      <c r="G24" s="27"/>
      <c r="H24" s="100"/>
      <c r="I24" s="27"/>
      <c r="J24" s="27" t="s">
        <v>154</v>
      </c>
      <c r="K24" s="100"/>
      <c r="L24" s="27"/>
      <c r="M24" s="27" t="s">
        <v>133</v>
      </c>
      <c r="N24" s="100"/>
      <c r="O24" s="27"/>
      <c r="P24" s="27"/>
      <c r="Q24" s="100"/>
      <c r="R24" s="27"/>
      <c r="S24" s="28"/>
      <c r="T24" s="100"/>
      <c r="U24" s="27"/>
      <c r="V24" s="365"/>
      <c r="W24" s="140">
        <f>Y22*5+Y24*5+Y26*4</f>
        <v>22.5</v>
      </c>
      <c r="X24" s="96" t="s">
        <v>23</v>
      </c>
      <c r="Y24" s="92">
        <v>2.1</v>
      </c>
      <c r="Z24" s="132">
        <f>23*9</f>
        <v>207</v>
      </c>
      <c r="AA24" s="68"/>
      <c r="AB24" s="69"/>
      <c r="AC24" s="69"/>
      <c r="AD24" s="69"/>
      <c r="AE24" s="69"/>
      <c r="AF24" s="69"/>
      <c r="AG24" s="68">
        <f>Z24/Z28*100</f>
        <v>28.520253513364562</v>
      </c>
    </row>
    <row r="25" spans="2:33" s="113" customFormat="1" ht="27.75" customHeight="1">
      <c r="B25" s="371" t="s">
        <v>73</v>
      </c>
      <c r="C25" s="363"/>
      <c r="D25" s="28"/>
      <c r="E25" s="28"/>
      <c r="F25" s="28"/>
      <c r="G25" s="27"/>
      <c r="H25" s="100"/>
      <c r="I25" s="27"/>
      <c r="J25" s="27"/>
      <c r="K25" s="100"/>
      <c r="L25" s="27"/>
      <c r="M25" s="27"/>
      <c r="N25" s="100"/>
      <c r="O25" s="27"/>
      <c r="P25" s="27"/>
      <c r="Q25" s="100"/>
      <c r="R25" s="27"/>
      <c r="S25" s="27"/>
      <c r="T25" s="100"/>
      <c r="U25" s="27"/>
      <c r="V25" s="365"/>
      <c r="W25" s="95" t="s">
        <v>11</v>
      </c>
      <c r="X25" s="96" t="s">
        <v>24</v>
      </c>
      <c r="Y25" s="92">
        <f>AB26</f>
        <v>0</v>
      </c>
      <c r="Z25" s="132"/>
      <c r="AA25" s="68"/>
      <c r="AB25" s="69"/>
      <c r="AC25" s="69"/>
      <c r="AD25" s="69"/>
      <c r="AE25" s="69"/>
      <c r="AF25" s="69"/>
      <c r="AG25" s="68"/>
    </row>
    <row r="26" spans="2:33" s="113" customFormat="1" ht="27.75" customHeight="1">
      <c r="B26" s="371"/>
      <c r="C26" s="363"/>
      <c r="D26" s="28"/>
      <c r="E26" s="28"/>
      <c r="F26" s="28"/>
      <c r="G26" s="115"/>
      <c r="H26" s="100"/>
      <c r="I26" s="27"/>
      <c r="J26" s="27"/>
      <c r="K26" s="100"/>
      <c r="L26" s="27"/>
      <c r="M26" s="27"/>
      <c r="N26" s="100"/>
      <c r="O26" s="27"/>
      <c r="P26" s="27"/>
      <c r="Q26" s="100"/>
      <c r="R26" s="27"/>
      <c r="S26" s="27"/>
      <c r="T26" s="100"/>
      <c r="U26" s="27"/>
      <c r="V26" s="365"/>
      <c r="W26" s="140">
        <f>Y21*2+Y22*7+Y23*1+Y26*8</f>
        <v>30.700000000000003</v>
      </c>
      <c r="X26" s="135" t="s">
        <v>27</v>
      </c>
      <c r="Y26" s="102">
        <v>0</v>
      </c>
      <c r="Z26" s="66">
        <f>W26*4</f>
        <v>122.80000000000001</v>
      </c>
      <c r="AA26" s="68"/>
      <c r="AB26" s="69"/>
      <c r="AC26" s="68"/>
      <c r="AD26" s="68"/>
      <c r="AE26" s="68"/>
      <c r="AF26" s="68"/>
      <c r="AG26" s="68">
        <f>Z26/Z28*100</f>
        <v>16.91926150454671</v>
      </c>
    </row>
    <row r="27" spans="2:33" s="113" customFormat="1" ht="27.75" customHeight="1">
      <c r="B27" s="32" t="s">
        <v>71</v>
      </c>
      <c r="C27" s="116"/>
      <c r="D27" s="28"/>
      <c r="E27" s="100"/>
      <c r="F27" s="28"/>
      <c r="G27" s="27"/>
      <c r="H27" s="100"/>
      <c r="I27" s="27"/>
      <c r="J27" s="28"/>
      <c r="K27" s="100"/>
      <c r="L27" s="28"/>
      <c r="M27" s="151"/>
      <c r="N27" s="100"/>
      <c r="O27" s="27"/>
      <c r="P27" s="27"/>
      <c r="Q27" s="100"/>
      <c r="R27" s="27"/>
      <c r="S27" s="27"/>
      <c r="T27" s="100"/>
      <c r="U27" s="27"/>
      <c r="V27" s="365"/>
      <c r="W27" s="95" t="s">
        <v>12</v>
      </c>
      <c r="X27" s="104"/>
      <c r="Y27" s="92"/>
      <c r="Z27" s="132"/>
      <c r="AA27" s="68"/>
      <c r="AB27" s="69"/>
      <c r="AC27" s="68"/>
      <c r="AD27" s="68"/>
      <c r="AE27" s="68"/>
      <c r="AF27" s="68"/>
      <c r="AG27" s="68"/>
    </row>
    <row r="28" spans="2:33" s="113" customFormat="1" ht="27.75" customHeight="1" thickBot="1">
      <c r="B28" s="169"/>
      <c r="C28" s="117"/>
      <c r="D28" s="100"/>
      <c r="E28" s="100"/>
      <c r="F28" s="27"/>
      <c r="G28" s="27"/>
      <c r="H28" s="100"/>
      <c r="I28" s="27"/>
      <c r="J28" s="121"/>
      <c r="K28" s="120"/>
      <c r="L28" s="121"/>
      <c r="M28" s="121"/>
      <c r="N28" s="120"/>
      <c r="O28" s="121"/>
      <c r="P28" s="27"/>
      <c r="Q28" s="100"/>
      <c r="R28" s="27"/>
      <c r="S28" s="27"/>
      <c r="T28" s="100"/>
      <c r="U28" s="27"/>
      <c r="V28" s="366"/>
      <c r="W28" s="143">
        <f>Y21*70+Y22*75+Y23*25+Y24*45+Y25*60+Y26*120</f>
        <v>740</v>
      </c>
      <c r="X28" s="109"/>
      <c r="Y28" s="92"/>
      <c r="Z28" s="66">
        <f aca="true" t="shared" si="1" ref="Z28:AG28">SUM(Z21:Z27)</f>
        <v>725.8</v>
      </c>
      <c r="AA28" s="66">
        <f t="shared" si="1"/>
        <v>0</v>
      </c>
      <c r="AB28" s="66">
        <f t="shared" si="1"/>
        <v>0</v>
      </c>
      <c r="AC28" s="66">
        <f t="shared" si="1"/>
        <v>0</v>
      </c>
      <c r="AD28" s="66">
        <f t="shared" si="1"/>
        <v>0</v>
      </c>
      <c r="AE28" s="66">
        <f t="shared" si="1"/>
        <v>0</v>
      </c>
      <c r="AF28" s="66">
        <f t="shared" si="1"/>
        <v>0</v>
      </c>
      <c r="AG28" s="66">
        <f t="shared" si="1"/>
        <v>100</v>
      </c>
    </row>
    <row r="29" spans="2:33" s="89" customFormat="1" ht="27.75" customHeight="1">
      <c r="B29" s="84">
        <v>6</v>
      </c>
      <c r="C29" s="363"/>
      <c r="D29" s="85" t="str">
        <f>'6月總表'!M4</f>
        <v>地瓜飯</v>
      </c>
      <c r="E29" s="85" t="s">
        <v>15</v>
      </c>
      <c r="F29" s="85"/>
      <c r="G29" s="85" t="str">
        <f>'6月總表'!M5</f>
        <v>里肌肉排</v>
      </c>
      <c r="H29" s="85" t="s">
        <v>144</v>
      </c>
      <c r="I29" s="85"/>
      <c r="J29" s="85" t="str">
        <f>'6月總表'!M6</f>
        <v>南洋咖哩雞</v>
      </c>
      <c r="K29" s="85" t="s">
        <v>52</v>
      </c>
      <c r="L29" s="85"/>
      <c r="M29" s="85" t="str">
        <f>'6月總表'!M7</f>
        <v>芹香魷魚(海)</v>
      </c>
      <c r="N29" s="85" t="s">
        <v>143</v>
      </c>
      <c r="O29" s="85"/>
      <c r="P29" s="85" t="str">
        <f>'6月總表'!M8</f>
        <v>深色蔬菜</v>
      </c>
      <c r="Q29" s="85" t="s">
        <v>18</v>
      </c>
      <c r="R29" s="85"/>
      <c r="S29" s="85" t="str">
        <f>'6月總表'!M9</f>
        <v>豬血湯(醃)</v>
      </c>
      <c r="T29" s="85" t="s">
        <v>17</v>
      </c>
      <c r="U29" s="85"/>
      <c r="V29" s="364"/>
      <c r="W29" s="86" t="s">
        <v>7</v>
      </c>
      <c r="X29" s="87" t="s">
        <v>19</v>
      </c>
      <c r="Y29" s="88">
        <v>5</v>
      </c>
      <c r="Z29" s="132"/>
      <c r="AA29" s="68"/>
      <c r="AB29" s="69"/>
      <c r="AC29" s="68"/>
      <c r="AD29" s="68"/>
      <c r="AE29" s="68"/>
      <c r="AF29" s="68"/>
      <c r="AG29" s="166"/>
    </row>
    <row r="30" spans="2:33" ht="27.75" customHeight="1">
      <c r="B30" s="90" t="s">
        <v>8</v>
      </c>
      <c r="C30" s="363"/>
      <c r="D30" s="27" t="s">
        <v>136</v>
      </c>
      <c r="E30" s="27"/>
      <c r="F30" s="27"/>
      <c r="G30" s="27" t="s">
        <v>137</v>
      </c>
      <c r="H30" s="27"/>
      <c r="I30" s="27"/>
      <c r="J30" s="28" t="s">
        <v>127</v>
      </c>
      <c r="K30" s="152"/>
      <c r="L30" s="28"/>
      <c r="M30" s="27" t="s">
        <v>140</v>
      </c>
      <c r="N30" s="27"/>
      <c r="O30" s="27"/>
      <c r="P30" s="27" t="s">
        <v>66</v>
      </c>
      <c r="Q30" s="27"/>
      <c r="R30" s="27"/>
      <c r="S30" s="28" t="s">
        <v>146</v>
      </c>
      <c r="T30" s="27"/>
      <c r="U30" s="27"/>
      <c r="V30" s="365"/>
      <c r="W30" s="140">
        <f>Y29*15+Y31*5+Y33*15+Y34*12</f>
        <v>84</v>
      </c>
      <c r="X30" s="91" t="s">
        <v>20</v>
      </c>
      <c r="Y30" s="92">
        <v>2.5</v>
      </c>
      <c r="Z30" s="132">
        <f>W30*4</f>
        <v>336</v>
      </c>
      <c r="AA30" s="93"/>
      <c r="AC30" s="69"/>
      <c r="AD30" s="69"/>
      <c r="AE30" s="69"/>
      <c r="AF30" s="69"/>
      <c r="AG30" s="68">
        <f>Z30/Z36*100</f>
        <v>50.89366858527718</v>
      </c>
    </row>
    <row r="31" spans="2:33" ht="27.75" customHeight="1">
      <c r="B31" s="90">
        <v>2</v>
      </c>
      <c r="C31" s="363"/>
      <c r="D31" s="27" t="s">
        <v>125</v>
      </c>
      <c r="E31" s="27"/>
      <c r="F31" s="27"/>
      <c r="G31" s="27"/>
      <c r="H31" s="27"/>
      <c r="I31" s="27"/>
      <c r="J31" s="28" t="s">
        <v>96</v>
      </c>
      <c r="K31" s="28"/>
      <c r="L31" s="28"/>
      <c r="M31" s="27" t="s">
        <v>141</v>
      </c>
      <c r="N31" s="27" t="s">
        <v>142</v>
      </c>
      <c r="O31" s="27"/>
      <c r="P31" s="27"/>
      <c r="Q31" s="27"/>
      <c r="R31" s="27"/>
      <c r="S31" s="28" t="s">
        <v>147</v>
      </c>
      <c r="T31" s="27"/>
      <c r="U31" s="27"/>
      <c r="V31" s="365"/>
      <c r="W31" s="95" t="s">
        <v>9</v>
      </c>
      <c r="X31" s="96" t="s">
        <v>21</v>
      </c>
      <c r="Y31" s="92">
        <v>1.8</v>
      </c>
      <c r="Z31" s="132"/>
      <c r="AA31" s="97"/>
      <c r="AC31" s="98"/>
      <c r="AD31" s="69"/>
      <c r="AE31" s="69"/>
      <c r="AF31" s="99"/>
      <c r="AG31" s="68"/>
    </row>
    <row r="32" spans="2:33" ht="27.75" customHeight="1">
      <c r="B32" s="90" t="s">
        <v>10</v>
      </c>
      <c r="C32" s="363"/>
      <c r="D32" s="100"/>
      <c r="E32" s="100"/>
      <c r="F32" s="27"/>
      <c r="G32" s="27"/>
      <c r="H32" s="100"/>
      <c r="I32" s="27"/>
      <c r="J32" s="28" t="s">
        <v>138</v>
      </c>
      <c r="K32" s="28"/>
      <c r="L32" s="28"/>
      <c r="M32" s="27"/>
      <c r="N32" s="100"/>
      <c r="O32" s="27"/>
      <c r="P32" s="27"/>
      <c r="Q32" s="100"/>
      <c r="R32" s="27"/>
      <c r="S32" s="28"/>
      <c r="T32" s="100"/>
      <c r="U32" s="27"/>
      <c r="V32" s="365"/>
      <c r="W32" s="140">
        <f>Y30*5+Y32*5+Y34*4</f>
        <v>21.5</v>
      </c>
      <c r="X32" s="96" t="s">
        <v>23</v>
      </c>
      <c r="Y32" s="92">
        <v>1.8</v>
      </c>
      <c r="Z32" s="132">
        <f>23*9</f>
        <v>207</v>
      </c>
      <c r="AC32" s="69"/>
      <c r="AD32" s="69"/>
      <c r="AE32" s="69"/>
      <c r="AF32" s="69"/>
      <c r="AG32" s="68">
        <f>Z32/Z36*100</f>
        <v>31.35413511057255</v>
      </c>
    </row>
    <row r="33" spans="2:33" ht="27.75" customHeight="1">
      <c r="B33" s="367" t="s">
        <v>74</v>
      </c>
      <c r="C33" s="363"/>
      <c r="D33" s="100"/>
      <c r="E33" s="100"/>
      <c r="F33" s="27"/>
      <c r="G33" s="27"/>
      <c r="H33" s="100"/>
      <c r="I33" s="27"/>
      <c r="J33" s="28" t="s">
        <v>139</v>
      </c>
      <c r="K33" s="28"/>
      <c r="L33" s="28"/>
      <c r="M33" s="27"/>
      <c r="N33" s="100"/>
      <c r="O33" s="27"/>
      <c r="P33" s="27"/>
      <c r="Q33" s="100"/>
      <c r="R33" s="27"/>
      <c r="S33" s="28"/>
      <c r="T33" s="100"/>
      <c r="U33" s="27"/>
      <c r="V33" s="365"/>
      <c r="W33" s="95" t="s">
        <v>11</v>
      </c>
      <c r="X33" s="96" t="s">
        <v>24</v>
      </c>
      <c r="Y33" s="92">
        <f>AB34</f>
        <v>0</v>
      </c>
      <c r="Z33" s="132"/>
      <c r="AC33" s="69"/>
      <c r="AD33" s="69"/>
      <c r="AE33" s="69"/>
      <c r="AF33" s="69"/>
      <c r="AG33" s="68"/>
    </row>
    <row r="34" spans="2:33" ht="27.75" customHeight="1">
      <c r="B34" s="367"/>
      <c r="C34" s="363"/>
      <c r="D34" s="100"/>
      <c r="E34" s="100"/>
      <c r="F34" s="27"/>
      <c r="G34" s="27"/>
      <c r="H34" s="100"/>
      <c r="I34" s="27"/>
      <c r="J34" s="28"/>
      <c r="K34" s="100"/>
      <c r="L34" s="28"/>
      <c r="M34" s="27"/>
      <c r="N34" s="100"/>
      <c r="O34" s="27"/>
      <c r="P34" s="27"/>
      <c r="Q34" s="100"/>
      <c r="R34" s="27"/>
      <c r="S34" s="28"/>
      <c r="T34" s="100"/>
      <c r="U34" s="27"/>
      <c r="V34" s="365"/>
      <c r="W34" s="140">
        <f>Y29*2+Y30*7+Y31*1+Y34*8</f>
        <v>29.3</v>
      </c>
      <c r="X34" s="135" t="s">
        <v>27</v>
      </c>
      <c r="Y34" s="102">
        <v>0</v>
      </c>
      <c r="Z34" s="66">
        <f>W34*4</f>
        <v>117.2</v>
      </c>
      <c r="AG34" s="68">
        <f>Z34/Z36*100</f>
        <v>17.752196304150257</v>
      </c>
    </row>
    <row r="35" spans="2:33" ht="27.75" customHeight="1">
      <c r="B35" s="32" t="s">
        <v>71</v>
      </c>
      <c r="C35" s="103"/>
      <c r="D35" s="100"/>
      <c r="E35" s="100"/>
      <c r="F35" s="27"/>
      <c r="G35" s="27"/>
      <c r="H35" s="100"/>
      <c r="I35" s="27"/>
      <c r="J35" s="27"/>
      <c r="K35" s="100"/>
      <c r="L35" s="27"/>
      <c r="M35" s="27"/>
      <c r="N35" s="100"/>
      <c r="O35" s="27"/>
      <c r="P35" s="27"/>
      <c r="Q35" s="100"/>
      <c r="R35" s="27"/>
      <c r="S35" s="27"/>
      <c r="T35" s="100"/>
      <c r="U35" s="27"/>
      <c r="V35" s="365"/>
      <c r="W35" s="95" t="s">
        <v>12</v>
      </c>
      <c r="X35" s="104"/>
      <c r="Y35" s="92"/>
      <c r="Z35" s="132"/>
      <c r="AG35" s="68"/>
    </row>
    <row r="36" spans="2:33" ht="27.75" customHeight="1">
      <c r="B36" s="168"/>
      <c r="C36" s="105"/>
      <c r="D36" s="100"/>
      <c r="E36" s="100"/>
      <c r="F36" s="27"/>
      <c r="G36" s="27"/>
      <c r="H36" s="100"/>
      <c r="I36" s="27"/>
      <c r="J36" s="27"/>
      <c r="K36" s="100"/>
      <c r="L36" s="27"/>
      <c r="M36" s="27"/>
      <c r="N36" s="100"/>
      <c r="O36" s="27"/>
      <c r="P36" s="27"/>
      <c r="Q36" s="100"/>
      <c r="R36" s="27"/>
      <c r="S36" s="27"/>
      <c r="T36" s="100"/>
      <c r="U36" s="27"/>
      <c r="V36" s="366"/>
      <c r="W36" s="143">
        <f>Y29*70+Y30*75+Y31*25+Y32*45+Y33*60+Y34*120</f>
        <v>663.5</v>
      </c>
      <c r="X36" s="101"/>
      <c r="Y36" s="92"/>
      <c r="Z36" s="66">
        <f aca="true" t="shared" si="2" ref="Z36:AG36">SUM(Z29:Z35)</f>
        <v>660.2</v>
      </c>
      <c r="AA36" s="66">
        <f t="shared" si="2"/>
        <v>0</v>
      </c>
      <c r="AB36" s="66">
        <f t="shared" si="2"/>
        <v>0</v>
      </c>
      <c r="AC36" s="66">
        <f t="shared" si="2"/>
        <v>0</v>
      </c>
      <c r="AD36" s="66">
        <f t="shared" si="2"/>
        <v>0</v>
      </c>
      <c r="AE36" s="66">
        <f t="shared" si="2"/>
        <v>0</v>
      </c>
      <c r="AF36" s="66">
        <f t="shared" si="2"/>
        <v>0</v>
      </c>
      <c r="AG36" s="66">
        <f t="shared" si="2"/>
        <v>100</v>
      </c>
    </row>
    <row r="37" spans="2:33" s="89" customFormat="1" ht="27.75" customHeight="1">
      <c r="B37" s="84">
        <v>6</v>
      </c>
      <c r="C37" s="363"/>
      <c r="D37" s="85" t="str">
        <f>'6月總表'!Q4</f>
        <v>肉絲炒飯</v>
      </c>
      <c r="E37" s="85" t="s">
        <v>43</v>
      </c>
      <c r="F37" s="85"/>
      <c r="G37" s="85" t="str">
        <f>'6月總表'!Q5</f>
        <v>照燒雞翅</v>
      </c>
      <c r="H37" s="85" t="s">
        <v>36</v>
      </c>
      <c r="I37" s="85"/>
      <c r="J37" s="85" t="str">
        <f>'6月總表'!Q6</f>
        <v>沙茶肉片</v>
      </c>
      <c r="K37" s="85" t="s">
        <v>306</v>
      </c>
      <c r="L37" s="85" t="s">
        <v>22</v>
      </c>
      <c r="M37" s="85" t="str">
        <f>'6月總表'!Q7</f>
        <v>香香滷蛋</v>
      </c>
      <c r="N37" s="85" t="s">
        <v>307</v>
      </c>
      <c r="O37" s="85"/>
      <c r="P37" s="85" t="str">
        <f>'6月總表'!Q8</f>
        <v>淺色蔬菜</v>
      </c>
      <c r="Q37" s="85" t="s">
        <v>18</v>
      </c>
      <c r="R37" s="85"/>
      <c r="S37" s="85" t="str">
        <f>'6月總表'!Q9</f>
        <v>味噌豆腐湯(豆)</v>
      </c>
      <c r="T37" s="85" t="s">
        <v>17</v>
      </c>
      <c r="U37" s="85"/>
      <c r="V37" s="364" t="s">
        <v>41</v>
      </c>
      <c r="W37" s="86" t="s">
        <v>7</v>
      </c>
      <c r="X37" s="87" t="s">
        <v>19</v>
      </c>
      <c r="Y37" s="88">
        <v>5.5</v>
      </c>
      <c r="Z37" s="132"/>
      <c r="AA37" s="68"/>
      <c r="AB37" s="69"/>
      <c r="AC37" s="68"/>
      <c r="AD37" s="68"/>
      <c r="AE37" s="68"/>
      <c r="AF37" s="68"/>
      <c r="AG37" s="166"/>
    </row>
    <row r="38" spans="2:33" ht="27.75" customHeight="1">
      <c r="B38" s="90" t="s">
        <v>8</v>
      </c>
      <c r="C38" s="363"/>
      <c r="D38" s="27" t="s">
        <v>148</v>
      </c>
      <c r="E38" s="28"/>
      <c r="F38" s="27"/>
      <c r="G38" s="27" t="s">
        <v>149</v>
      </c>
      <c r="H38" s="28"/>
      <c r="I38" s="27"/>
      <c r="J38" s="155" t="s">
        <v>150</v>
      </c>
      <c r="K38" s="27"/>
      <c r="L38" s="28"/>
      <c r="M38" s="27" t="s">
        <v>151</v>
      </c>
      <c r="N38" s="28"/>
      <c r="O38" s="27"/>
      <c r="P38" s="27" t="s">
        <v>100</v>
      </c>
      <c r="Q38" s="28"/>
      <c r="R38" s="27"/>
      <c r="S38" s="119" t="s">
        <v>152</v>
      </c>
      <c r="T38" s="27"/>
      <c r="U38" s="27"/>
      <c r="V38" s="365"/>
      <c r="W38" s="140">
        <f>Y37*15+Y39*5+Y41*15+Y42*12</f>
        <v>89</v>
      </c>
      <c r="X38" s="91" t="s">
        <v>20</v>
      </c>
      <c r="Y38" s="92">
        <v>2.4</v>
      </c>
      <c r="Z38" s="132">
        <f>W38*4</f>
        <v>356</v>
      </c>
      <c r="AA38" s="93"/>
      <c r="AC38" s="69"/>
      <c r="AD38" s="69"/>
      <c r="AE38" s="69"/>
      <c r="AF38" s="69"/>
      <c r="AG38" s="68">
        <f>Z38/Z44*100</f>
        <v>52.39917574330292</v>
      </c>
    </row>
    <row r="39" spans="2:33" ht="27.75" customHeight="1">
      <c r="B39" s="90">
        <v>3</v>
      </c>
      <c r="C39" s="363"/>
      <c r="D39" s="27" t="s">
        <v>125</v>
      </c>
      <c r="E39" s="28"/>
      <c r="F39" s="27"/>
      <c r="G39" s="27"/>
      <c r="H39" s="28"/>
      <c r="I39" s="27"/>
      <c r="J39" s="28" t="s">
        <v>139</v>
      </c>
      <c r="K39" s="27"/>
      <c r="L39" s="28"/>
      <c r="M39" s="27"/>
      <c r="N39" s="28"/>
      <c r="O39" s="27"/>
      <c r="P39" s="27"/>
      <c r="Q39" s="100"/>
      <c r="R39" s="27"/>
      <c r="S39" s="27" t="s">
        <v>153</v>
      </c>
      <c r="T39" s="27"/>
      <c r="U39" s="27"/>
      <c r="V39" s="365"/>
      <c r="W39" s="95" t="s">
        <v>9</v>
      </c>
      <c r="X39" s="96" t="s">
        <v>21</v>
      </c>
      <c r="Y39" s="92">
        <v>1.3</v>
      </c>
      <c r="Z39" s="132"/>
      <c r="AA39" s="97"/>
      <c r="AC39" s="98"/>
      <c r="AD39" s="69"/>
      <c r="AE39" s="69"/>
      <c r="AF39" s="99"/>
      <c r="AG39" s="68"/>
    </row>
    <row r="40" spans="2:33" ht="27.75" customHeight="1">
      <c r="B40" s="90" t="s">
        <v>10</v>
      </c>
      <c r="C40" s="363"/>
      <c r="D40" s="27"/>
      <c r="E40" s="28"/>
      <c r="F40" s="27"/>
      <c r="G40" s="27"/>
      <c r="H40" s="28"/>
      <c r="I40" s="27"/>
      <c r="J40" s="28"/>
      <c r="K40" s="100"/>
      <c r="L40" s="28"/>
      <c r="M40" s="27"/>
      <c r="N40" s="28"/>
      <c r="O40" s="27"/>
      <c r="P40" s="27"/>
      <c r="Q40" s="100"/>
      <c r="R40" s="27"/>
      <c r="S40" s="28"/>
      <c r="T40" s="27"/>
      <c r="U40" s="27"/>
      <c r="V40" s="365"/>
      <c r="W40" s="140">
        <f>Y38*5+Y40*5+Y42*4</f>
        <v>24.5</v>
      </c>
      <c r="X40" s="96" t="s">
        <v>23</v>
      </c>
      <c r="Y40" s="92">
        <v>2.5</v>
      </c>
      <c r="Z40" s="132">
        <f>23*9</f>
        <v>207</v>
      </c>
      <c r="AC40" s="69"/>
      <c r="AD40" s="69"/>
      <c r="AE40" s="69"/>
      <c r="AF40" s="69"/>
      <c r="AG40" s="68">
        <f>Z40/Z44*100</f>
        <v>30.468060052987934</v>
      </c>
    </row>
    <row r="41" spans="2:33" ht="27.75" customHeight="1">
      <c r="B41" s="367" t="s">
        <v>75</v>
      </c>
      <c r="C41" s="363"/>
      <c r="D41" s="214" t="s">
        <v>164</v>
      </c>
      <c r="E41" s="28"/>
      <c r="F41" s="28"/>
      <c r="G41" s="27"/>
      <c r="H41" s="28"/>
      <c r="I41" s="27"/>
      <c r="J41" s="28"/>
      <c r="K41" s="100"/>
      <c r="L41" s="28"/>
      <c r="M41" s="27"/>
      <c r="N41" s="28"/>
      <c r="O41" s="27"/>
      <c r="P41" s="27"/>
      <c r="Q41" s="28"/>
      <c r="R41" s="27"/>
      <c r="S41" s="28"/>
      <c r="T41" s="27"/>
      <c r="U41" s="27"/>
      <c r="V41" s="365"/>
      <c r="W41" s="95" t="s">
        <v>11</v>
      </c>
      <c r="X41" s="96" t="s">
        <v>24</v>
      </c>
      <c r="Y41" s="92">
        <f>AB42</f>
        <v>0</v>
      </c>
      <c r="Z41" s="132"/>
      <c r="AC41" s="69"/>
      <c r="AD41" s="69"/>
      <c r="AE41" s="69"/>
      <c r="AF41" s="69"/>
      <c r="AG41" s="68"/>
    </row>
    <row r="42" spans="2:33" ht="27.75" customHeight="1">
      <c r="B42" s="367"/>
      <c r="C42" s="363"/>
      <c r="D42" s="215">
        <v>42525</v>
      </c>
      <c r="E42" s="28"/>
      <c r="F42" s="28"/>
      <c r="G42" s="27"/>
      <c r="H42" s="100"/>
      <c r="I42" s="27"/>
      <c r="J42" s="27"/>
      <c r="K42" s="100"/>
      <c r="L42" s="27"/>
      <c r="M42" s="27"/>
      <c r="N42" s="100"/>
      <c r="O42" s="27"/>
      <c r="P42" s="27"/>
      <c r="Q42" s="100"/>
      <c r="R42" s="27"/>
      <c r="S42" s="28"/>
      <c r="T42" s="100"/>
      <c r="U42" s="28"/>
      <c r="V42" s="365"/>
      <c r="W42" s="140">
        <f>Y37*2+Y38*7+Y39*1+Y42*8</f>
        <v>29.1</v>
      </c>
      <c r="X42" s="135" t="s">
        <v>27</v>
      </c>
      <c r="Y42" s="102">
        <v>0</v>
      </c>
      <c r="Z42" s="66">
        <f>W42*4</f>
        <v>116.4</v>
      </c>
      <c r="AG42" s="68">
        <f>Z42/Z44*100</f>
        <v>17.132764203709154</v>
      </c>
    </row>
    <row r="43" spans="2:33" ht="27.75" customHeight="1">
      <c r="B43" s="32" t="s">
        <v>71</v>
      </c>
      <c r="C43" s="103"/>
      <c r="D43" s="28"/>
      <c r="E43" s="100"/>
      <c r="F43" s="28"/>
      <c r="G43" s="27"/>
      <c r="H43" s="100"/>
      <c r="I43" s="27"/>
      <c r="J43" s="28"/>
      <c r="K43" s="100"/>
      <c r="L43" s="28"/>
      <c r="M43" s="151"/>
      <c r="N43" s="100"/>
      <c r="O43" s="27"/>
      <c r="P43" s="27"/>
      <c r="Q43" s="100"/>
      <c r="R43" s="27"/>
      <c r="S43" s="28"/>
      <c r="T43" s="100"/>
      <c r="U43" s="28"/>
      <c r="V43" s="365"/>
      <c r="W43" s="95" t="s">
        <v>12</v>
      </c>
      <c r="X43" s="104"/>
      <c r="Y43" s="118"/>
      <c r="Z43" s="132"/>
      <c r="AG43" s="68"/>
    </row>
    <row r="44" spans="2:33" ht="27.75" customHeight="1" thickBot="1">
      <c r="B44" s="170"/>
      <c r="C44" s="105"/>
      <c r="D44" s="120"/>
      <c r="E44" s="120"/>
      <c r="F44" s="121"/>
      <c r="G44" s="121"/>
      <c r="H44" s="120"/>
      <c r="I44" s="121"/>
      <c r="J44" s="27"/>
      <c r="K44" s="100"/>
      <c r="L44" s="27"/>
      <c r="M44" s="27"/>
      <c r="N44" s="100"/>
      <c r="O44" s="27"/>
      <c r="P44" s="121"/>
      <c r="Q44" s="120"/>
      <c r="R44" s="121"/>
      <c r="S44" s="121"/>
      <c r="T44" s="120"/>
      <c r="U44" s="121"/>
      <c r="V44" s="366"/>
      <c r="W44" s="142">
        <f>Y37*70+Y38*75+Y39*25+Y40*45+Y41*60+Y42*120</f>
        <v>710</v>
      </c>
      <c r="X44" s="122"/>
      <c r="Y44" s="123"/>
      <c r="Z44" s="66">
        <f aca="true" t="shared" si="3" ref="Z44:AG44">SUM(Z37:Z43)</f>
        <v>679.4</v>
      </c>
      <c r="AA44" s="66">
        <f t="shared" si="3"/>
        <v>0</v>
      </c>
      <c r="AB44" s="66">
        <f t="shared" si="3"/>
        <v>0</v>
      </c>
      <c r="AC44" s="66">
        <f t="shared" si="3"/>
        <v>0</v>
      </c>
      <c r="AD44" s="66">
        <f t="shared" si="3"/>
        <v>0</v>
      </c>
      <c r="AE44" s="66">
        <f t="shared" si="3"/>
        <v>0</v>
      </c>
      <c r="AF44" s="66">
        <f t="shared" si="3"/>
        <v>0</v>
      </c>
      <c r="AG44" s="66">
        <f t="shared" si="3"/>
        <v>100.00000000000001</v>
      </c>
    </row>
    <row r="45" spans="2:32" s="127" customFormat="1" ht="21.75" customHeight="1">
      <c r="B45" s="124"/>
      <c r="C45" s="68"/>
      <c r="D45" s="94"/>
      <c r="E45" s="125"/>
      <c r="F45" s="94"/>
      <c r="G45" s="94"/>
      <c r="H45" s="125"/>
      <c r="I45" s="94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126"/>
      <c r="AA45" s="114"/>
      <c r="AB45" s="112"/>
      <c r="AC45" s="114"/>
      <c r="AD45" s="114"/>
      <c r="AE45" s="114"/>
      <c r="AF45" s="114"/>
    </row>
    <row r="46" spans="2:25" ht="20.25">
      <c r="B46" s="112"/>
      <c r="C46" s="127"/>
      <c r="D46" s="368"/>
      <c r="E46" s="368"/>
      <c r="F46" s="369"/>
      <c r="G46" s="369"/>
      <c r="H46" s="128"/>
      <c r="I46" s="68"/>
      <c r="J46" s="68"/>
      <c r="K46" s="128"/>
      <c r="L46" s="68"/>
      <c r="N46" s="128"/>
      <c r="O46" s="68"/>
      <c r="Q46" s="128"/>
      <c r="R46" s="68"/>
      <c r="T46" s="128"/>
      <c r="U46" s="68"/>
      <c r="V46" s="129"/>
      <c r="Y46" s="132"/>
    </row>
    <row r="47" ht="20.25">
      <c r="Y47" s="132"/>
    </row>
    <row r="48" ht="20.25">
      <c r="Y48" s="132"/>
    </row>
    <row r="49" ht="20.25">
      <c r="Y49" s="132"/>
    </row>
    <row r="50" ht="20.25">
      <c r="Y50" s="132"/>
    </row>
    <row r="51" ht="20.25">
      <c r="Y51" s="132"/>
    </row>
    <row r="52" ht="20.25">
      <c r="Y52" s="132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3">
      <selection activeCell="M40" sqref="M40"/>
    </sheetView>
  </sheetViews>
  <sheetFormatPr defaultColWidth="9.00390625" defaultRowHeight="16.5"/>
  <cols>
    <col min="1" max="1" width="1.875" style="94" customWidth="1"/>
    <col min="2" max="2" width="4.875" style="124" customWidth="1"/>
    <col min="3" max="3" width="0" style="94" hidden="1" customWidth="1"/>
    <col min="4" max="4" width="18.625" style="94" customWidth="1"/>
    <col min="5" max="5" width="5.625" style="125" customWidth="1"/>
    <col min="6" max="6" width="9.625" style="94" customWidth="1"/>
    <col min="7" max="7" width="18.625" style="94" customWidth="1"/>
    <col min="8" max="8" width="5.625" style="125" customWidth="1"/>
    <col min="9" max="9" width="9.625" style="94" customWidth="1"/>
    <col min="10" max="10" width="18.625" style="94" customWidth="1"/>
    <col min="11" max="11" width="5.625" style="125" customWidth="1"/>
    <col min="12" max="12" width="9.625" style="94" customWidth="1"/>
    <col min="13" max="13" width="18.625" style="94" customWidth="1"/>
    <col min="14" max="14" width="5.625" style="125" customWidth="1"/>
    <col min="15" max="15" width="9.625" style="94" customWidth="1"/>
    <col min="16" max="16" width="18.625" style="94" customWidth="1"/>
    <col min="17" max="17" width="5.625" style="125" customWidth="1"/>
    <col min="18" max="18" width="9.625" style="94" customWidth="1"/>
    <col min="19" max="19" width="18.625" style="94" customWidth="1"/>
    <col min="20" max="20" width="5.625" style="125" customWidth="1"/>
    <col min="21" max="21" width="9.625" style="94" customWidth="1"/>
    <col min="22" max="22" width="5.25390625" style="133" customWidth="1"/>
    <col min="23" max="23" width="11.75390625" style="130" customWidth="1"/>
    <col min="24" max="24" width="11.25390625" style="131" customWidth="1"/>
    <col min="25" max="25" width="6.625" style="134" customWidth="1"/>
    <col min="26" max="26" width="6.625" style="94" customWidth="1"/>
    <col min="27" max="27" width="6.00390625" style="68" hidden="1" customWidth="1"/>
    <col min="28" max="28" width="5.50390625" style="69" hidden="1" customWidth="1"/>
    <col min="29" max="29" width="7.75390625" style="68" hidden="1" customWidth="1"/>
    <col min="30" max="30" width="8.00390625" style="68" hidden="1" customWidth="1"/>
    <col min="31" max="31" width="7.875" style="68" hidden="1" customWidth="1"/>
    <col min="32" max="32" width="7.50390625" style="68" hidden="1" customWidth="1"/>
    <col min="33" max="16384" width="9.00390625" style="94" customWidth="1"/>
  </cols>
  <sheetData>
    <row r="1" spans="2:28" s="55" customFormat="1" ht="38.25">
      <c r="B1" s="360" t="s">
        <v>310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54"/>
      <c r="AB1" s="56"/>
    </row>
    <row r="2" spans="2:28" s="55" customFormat="1" ht="9.75" customHeight="1">
      <c r="B2" s="361"/>
      <c r="C2" s="362"/>
      <c r="D2" s="362"/>
      <c r="E2" s="362"/>
      <c r="F2" s="362"/>
      <c r="G2" s="362"/>
      <c r="H2" s="57"/>
      <c r="I2" s="54"/>
      <c r="J2" s="54"/>
      <c r="K2" s="57"/>
      <c r="L2" s="54"/>
      <c r="M2" s="54"/>
      <c r="N2" s="57"/>
      <c r="O2" s="54"/>
      <c r="P2" s="54"/>
      <c r="Q2" s="57"/>
      <c r="R2" s="54"/>
      <c r="S2" s="54"/>
      <c r="T2" s="57"/>
      <c r="U2" s="54"/>
      <c r="V2" s="58"/>
      <c r="W2" s="59"/>
      <c r="X2" s="60"/>
      <c r="Y2" s="59"/>
      <c r="Z2" s="54"/>
      <c r="AB2" s="56"/>
    </row>
    <row r="3" spans="2:28" s="68" customFormat="1" ht="31.5" customHeight="1" thickBot="1">
      <c r="B3" s="136" t="s">
        <v>28</v>
      </c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55"/>
      <c r="T3" s="62"/>
      <c r="U3" s="62"/>
      <c r="V3" s="63"/>
      <c r="W3" s="64"/>
      <c r="X3" s="65"/>
      <c r="Y3" s="66"/>
      <c r="Z3" s="67"/>
      <c r="AB3" s="69"/>
    </row>
    <row r="4" spans="2:33" s="83" customFormat="1" ht="99">
      <c r="B4" s="70" t="s">
        <v>0</v>
      </c>
      <c r="C4" s="71" t="s">
        <v>1</v>
      </c>
      <c r="D4" s="72" t="s">
        <v>2</v>
      </c>
      <c r="E4" s="73" t="s">
        <v>26</v>
      </c>
      <c r="F4" s="72"/>
      <c r="G4" s="72" t="s">
        <v>3</v>
      </c>
      <c r="H4" s="73" t="s">
        <v>26</v>
      </c>
      <c r="I4" s="72"/>
      <c r="J4" s="72" t="s">
        <v>4</v>
      </c>
      <c r="K4" s="73" t="s">
        <v>26</v>
      </c>
      <c r="L4" s="74"/>
      <c r="M4" s="72" t="s">
        <v>4</v>
      </c>
      <c r="N4" s="73" t="s">
        <v>26</v>
      </c>
      <c r="O4" s="72"/>
      <c r="P4" s="72" t="s">
        <v>4</v>
      </c>
      <c r="Q4" s="73" t="s">
        <v>26</v>
      </c>
      <c r="R4" s="72"/>
      <c r="S4" s="75" t="s">
        <v>5</v>
      </c>
      <c r="T4" s="73" t="s">
        <v>26</v>
      </c>
      <c r="U4" s="72"/>
      <c r="V4" s="139" t="s">
        <v>33</v>
      </c>
      <c r="W4" s="76" t="s">
        <v>6</v>
      </c>
      <c r="X4" s="77" t="s">
        <v>13</v>
      </c>
      <c r="Y4" s="78" t="s">
        <v>14</v>
      </c>
      <c r="Z4" s="79" t="s">
        <v>64</v>
      </c>
      <c r="AA4" s="80"/>
      <c r="AB4" s="81"/>
      <c r="AC4" s="82"/>
      <c r="AD4" s="82"/>
      <c r="AE4" s="82"/>
      <c r="AF4" s="82"/>
      <c r="AG4" s="83" t="s">
        <v>65</v>
      </c>
    </row>
    <row r="5" spans="2:33" s="89" customFormat="1" ht="64.5" customHeight="1">
      <c r="B5" s="84">
        <v>6</v>
      </c>
      <c r="C5" s="363"/>
      <c r="D5" s="85" t="str">
        <f>'6月總表'!A13</f>
        <v>香Q白米飯</v>
      </c>
      <c r="E5" s="85" t="s">
        <v>15</v>
      </c>
      <c r="F5" s="21" t="s">
        <v>16</v>
      </c>
      <c r="G5" s="85" t="str">
        <f>'6月總表'!A14</f>
        <v>白醬馬鈴薯</v>
      </c>
      <c r="H5" s="85" t="s">
        <v>143</v>
      </c>
      <c r="I5" s="21" t="s">
        <v>16</v>
      </c>
      <c r="J5" s="85" t="str">
        <f>'6月總表'!A15</f>
        <v>紅燒豆腐(豆)</v>
      </c>
      <c r="K5" s="85" t="s">
        <v>143</v>
      </c>
      <c r="L5" s="21" t="s">
        <v>16</v>
      </c>
      <c r="M5" s="85" t="str">
        <f>'6月總表'!A16</f>
        <v>混炒烏龍麵</v>
      </c>
      <c r="N5" s="85" t="s">
        <v>197</v>
      </c>
      <c r="O5" s="21" t="s">
        <v>16</v>
      </c>
      <c r="P5" s="85" t="str">
        <f>'6月總表'!A17</f>
        <v>深色蔬菜</v>
      </c>
      <c r="Q5" s="85" t="s">
        <v>198</v>
      </c>
      <c r="R5" s="21" t="s">
        <v>16</v>
      </c>
      <c r="S5" s="85" t="str">
        <f>'6月總表'!A18</f>
        <v>味噌湯</v>
      </c>
      <c r="T5" s="85" t="s">
        <v>17</v>
      </c>
      <c r="U5" s="21" t="s">
        <v>16</v>
      </c>
      <c r="V5" s="364"/>
      <c r="W5" s="86" t="s">
        <v>7</v>
      </c>
      <c r="X5" s="87" t="s">
        <v>19</v>
      </c>
      <c r="Y5" s="88">
        <v>6.6</v>
      </c>
      <c r="Z5" s="132"/>
      <c r="AA5" s="68"/>
      <c r="AB5" s="69"/>
      <c r="AC5" s="68"/>
      <c r="AD5" s="68"/>
      <c r="AE5" s="68"/>
      <c r="AF5" s="68"/>
      <c r="AG5" s="166"/>
    </row>
    <row r="6" spans="2:33" ht="27.75" customHeight="1">
      <c r="B6" s="90" t="s">
        <v>8</v>
      </c>
      <c r="C6" s="363"/>
      <c r="D6" s="28" t="s">
        <v>125</v>
      </c>
      <c r="E6" s="28"/>
      <c r="F6" s="28"/>
      <c r="G6" s="27" t="s">
        <v>96</v>
      </c>
      <c r="H6" s="28"/>
      <c r="I6" s="27"/>
      <c r="J6" s="27" t="s">
        <v>191</v>
      </c>
      <c r="K6" s="27"/>
      <c r="L6" s="27"/>
      <c r="M6" s="28" t="s">
        <v>345</v>
      </c>
      <c r="N6" s="27"/>
      <c r="O6" s="27"/>
      <c r="P6" s="27" t="s">
        <v>66</v>
      </c>
      <c r="Q6" s="27"/>
      <c r="R6" s="27"/>
      <c r="S6" s="28" t="s">
        <v>203</v>
      </c>
      <c r="T6" s="27"/>
      <c r="U6" s="27"/>
      <c r="V6" s="365"/>
      <c r="W6" s="144">
        <f>Y5*15+Y7*5+Y9*15+Y10*12</f>
        <v>107</v>
      </c>
      <c r="X6" s="91" t="s">
        <v>20</v>
      </c>
      <c r="Y6" s="92">
        <v>1.8</v>
      </c>
      <c r="Z6" s="132">
        <f>W6*4</f>
        <v>428</v>
      </c>
      <c r="AA6" s="93"/>
      <c r="AC6" s="69"/>
      <c r="AD6" s="69"/>
      <c r="AE6" s="69"/>
      <c r="AF6" s="69"/>
      <c r="AG6" s="68">
        <f>Z6/Z12*100</f>
        <v>57.4805264571582</v>
      </c>
    </row>
    <row r="7" spans="2:33" ht="27.75" customHeight="1">
      <c r="B7" s="90">
        <v>6</v>
      </c>
      <c r="C7" s="363"/>
      <c r="D7" s="28"/>
      <c r="E7" s="28"/>
      <c r="F7" s="28"/>
      <c r="G7" s="27" t="s">
        <v>193</v>
      </c>
      <c r="H7" s="28"/>
      <c r="I7" s="27"/>
      <c r="J7" s="27"/>
      <c r="K7" s="27"/>
      <c r="L7" s="27"/>
      <c r="M7" s="28" t="s">
        <v>346</v>
      </c>
      <c r="N7" s="27"/>
      <c r="O7" s="27"/>
      <c r="P7" s="27"/>
      <c r="Q7" s="27"/>
      <c r="R7" s="27"/>
      <c r="S7" s="28" t="s">
        <v>204</v>
      </c>
      <c r="T7" s="27"/>
      <c r="U7" s="27"/>
      <c r="V7" s="365"/>
      <c r="W7" s="95" t="s">
        <v>9</v>
      </c>
      <c r="X7" s="96" t="s">
        <v>21</v>
      </c>
      <c r="Y7" s="92">
        <v>1.6</v>
      </c>
      <c r="Z7" s="132"/>
      <c r="AA7" s="97"/>
      <c r="AC7" s="98"/>
      <c r="AD7" s="69"/>
      <c r="AE7" s="69"/>
      <c r="AF7" s="99"/>
      <c r="AG7" s="68"/>
    </row>
    <row r="8" spans="2:33" ht="27.75" customHeight="1">
      <c r="B8" s="90" t="s">
        <v>10</v>
      </c>
      <c r="C8" s="363"/>
      <c r="D8" s="28"/>
      <c r="E8" s="28"/>
      <c r="F8" s="28"/>
      <c r="G8" s="27" t="s">
        <v>138</v>
      </c>
      <c r="H8" s="100"/>
      <c r="I8" s="27"/>
      <c r="J8" s="27"/>
      <c r="K8" s="100"/>
      <c r="L8" s="27"/>
      <c r="M8" s="28" t="s">
        <v>347</v>
      </c>
      <c r="N8" s="100"/>
      <c r="O8" s="27"/>
      <c r="P8" s="27"/>
      <c r="Q8" s="100"/>
      <c r="R8" s="27"/>
      <c r="S8" s="28" t="s">
        <v>22</v>
      </c>
      <c r="T8" s="100"/>
      <c r="U8" s="27"/>
      <c r="V8" s="365"/>
      <c r="W8" s="144">
        <f>Y6*5+Y8*5+Y10*4</f>
        <v>19</v>
      </c>
      <c r="X8" s="96" t="s">
        <v>23</v>
      </c>
      <c r="Y8" s="92">
        <v>2</v>
      </c>
      <c r="Z8" s="132">
        <f>23*9</f>
        <v>207</v>
      </c>
      <c r="AC8" s="69"/>
      <c r="AD8" s="69"/>
      <c r="AE8" s="69"/>
      <c r="AF8" s="69"/>
      <c r="AG8" s="68">
        <f>Z8/Z12*100</f>
        <v>27.800161160354552</v>
      </c>
    </row>
    <row r="9" spans="2:33" ht="27.75" customHeight="1">
      <c r="B9" s="367" t="s">
        <v>76</v>
      </c>
      <c r="C9" s="363"/>
      <c r="D9" s="28"/>
      <c r="E9" s="28"/>
      <c r="F9" s="28"/>
      <c r="G9" s="27" t="s">
        <v>201</v>
      </c>
      <c r="H9" s="100"/>
      <c r="I9" s="27"/>
      <c r="J9" s="27"/>
      <c r="K9" s="100"/>
      <c r="L9" s="27"/>
      <c r="M9" s="28" t="s">
        <v>348</v>
      </c>
      <c r="N9" s="100"/>
      <c r="O9" s="27"/>
      <c r="P9" s="27"/>
      <c r="Q9" s="100"/>
      <c r="R9" s="27"/>
      <c r="S9" s="28"/>
      <c r="T9" s="100"/>
      <c r="U9" s="27"/>
      <c r="V9" s="365"/>
      <c r="W9" s="95" t="s">
        <v>11</v>
      </c>
      <c r="X9" s="96" t="s">
        <v>24</v>
      </c>
      <c r="Y9" s="92">
        <f>AB10</f>
        <v>0</v>
      </c>
      <c r="Z9" s="132"/>
      <c r="AC9" s="69"/>
      <c r="AD9" s="69"/>
      <c r="AE9" s="69"/>
      <c r="AF9" s="69"/>
      <c r="AG9" s="68"/>
    </row>
    <row r="10" spans="2:33" ht="27.75" customHeight="1">
      <c r="B10" s="367"/>
      <c r="C10" s="363"/>
      <c r="D10" s="28"/>
      <c r="E10" s="28"/>
      <c r="F10" s="28"/>
      <c r="G10" s="27"/>
      <c r="H10" s="100"/>
      <c r="I10" s="27"/>
      <c r="J10" s="28"/>
      <c r="K10" s="100"/>
      <c r="L10" s="27"/>
      <c r="M10" s="28"/>
      <c r="N10" s="100"/>
      <c r="O10" s="27"/>
      <c r="P10" s="27"/>
      <c r="Q10" s="100"/>
      <c r="R10" s="27"/>
      <c r="S10" s="28"/>
      <c r="T10" s="100"/>
      <c r="U10" s="27"/>
      <c r="V10" s="365"/>
      <c r="W10" s="144">
        <f>Y5*2+Y6*7+Y7*1+Y10*8</f>
        <v>27.4</v>
      </c>
      <c r="X10" s="135" t="s">
        <v>27</v>
      </c>
      <c r="Y10" s="102">
        <v>0</v>
      </c>
      <c r="Z10" s="66">
        <f>W10*4</f>
        <v>109.6</v>
      </c>
      <c r="AG10" s="68">
        <f>Z10/Z12*100</f>
        <v>14.71931238248724</v>
      </c>
    </row>
    <row r="11" spans="2:33" ht="27.75" customHeight="1">
      <c r="B11" s="32" t="s">
        <v>77</v>
      </c>
      <c r="C11" s="103"/>
      <c r="D11" s="28"/>
      <c r="E11" s="100"/>
      <c r="F11" s="28"/>
      <c r="G11" s="27"/>
      <c r="H11" s="100"/>
      <c r="I11" s="27"/>
      <c r="J11" s="152"/>
      <c r="K11" s="100"/>
      <c r="L11" s="27"/>
      <c r="M11" s="27"/>
      <c r="N11" s="100"/>
      <c r="O11" s="27"/>
      <c r="P11" s="27"/>
      <c r="Q11" s="100"/>
      <c r="R11" s="27"/>
      <c r="S11" s="27"/>
      <c r="T11" s="100"/>
      <c r="U11" s="27"/>
      <c r="V11" s="365"/>
      <c r="W11" s="95" t="s">
        <v>12</v>
      </c>
      <c r="X11" s="104"/>
      <c r="Y11" s="92"/>
      <c r="Z11" s="132"/>
      <c r="AG11" s="68"/>
    </row>
    <row r="12" spans="2:33" ht="27.75" customHeight="1">
      <c r="B12" s="168"/>
      <c r="C12" s="105"/>
      <c r="D12" s="27"/>
      <c r="E12" s="100"/>
      <c r="F12" s="27"/>
      <c r="G12" s="27"/>
      <c r="H12" s="100"/>
      <c r="I12" s="27"/>
      <c r="J12" s="27"/>
      <c r="K12" s="100"/>
      <c r="L12" s="27"/>
      <c r="M12" s="27"/>
      <c r="N12" s="100"/>
      <c r="O12" s="27"/>
      <c r="P12" s="27"/>
      <c r="Q12" s="100"/>
      <c r="R12" s="27"/>
      <c r="S12" s="27"/>
      <c r="T12" s="100"/>
      <c r="U12" s="27"/>
      <c r="V12" s="366"/>
      <c r="W12" s="147">
        <f>Y5*70+Y6*75+Y7*25+Y8*45+Y9*60+Y10*120</f>
        <v>727</v>
      </c>
      <c r="X12" s="109"/>
      <c r="Y12" s="102"/>
      <c r="Z12" s="66">
        <f aca="true" t="shared" si="0" ref="Z12:AG12">SUM(Z5:Z11)</f>
        <v>744.6</v>
      </c>
      <c r="AA12" s="66">
        <f t="shared" si="0"/>
        <v>0</v>
      </c>
      <c r="AB12" s="66">
        <f t="shared" si="0"/>
        <v>0</v>
      </c>
      <c r="AC12" s="66">
        <f t="shared" si="0"/>
        <v>0</v>
      </c>
      <c r="AD12" s="66">
        <f t="shared" si="0"/>
        <v>0</v>
      </c>
      <c r="AE12" s="66">
        <f t="shared" si="0"/>
        <v>0</v>
      </c>
      <c r="AF12" s="66">
        <f t="shared" si="0"/>
        <v>0</v>
      </c>
      <c r="AG12" s="66">
        <f t="shared" si="0"/>
        <v>100</v>
      </c>
    </row>
    <row r="13" spans="2:33" s="89" customFormat="1" ht="27.75" customHeight="1">
      <c r="B13" s="84">
        <v>6</v>
      </c>
      <c r="C13" s="363"/>
      <c r="D13" s="85" t="str">
        <f>'6月總表'!E13</f>
        <v>五穀飯</v>
      </c>
      <c r="E13" s="85" t="s">
        <v>15</v>
      </c>
      <c r="F13" s="85"/>
      <c r="G13" s="85" t="str">
        <f>'6月總表'!E14</f>
        <v>照燒里肌肉</v>
      </c>
      <c r="H13" s="85" t="s">
        <v>144</v>
      </c>
      <c r="I13" s="85" t="s">
        <v>22</v>
      </c>
      <c r="J13" s="85" t="str">
        <f>'6月總表'!E15</f>
        <v>冬瓜鴨肉</v>
      </c>
      <c r="K13" s="85" t="s">
        <v>143</v>
      </c>
      <c r="L13" s="85" t="s">
        <v>51</v>
      </c>
      <c r="M13" s="85" t="str">
        <f>'6月總表'!E16</f>
        <v>玉米三色</v>
      </c>
      <c r="N13" s="85" t="s">
        <v>143</v>
      </c>
      <c r="O13" s="85"/>
      <c r="P13" s="85" t="str">
        <f>'6月總表'!E17</f>
        <v>深色蔬菜</v>
      </c>
      <c r="Q13" s="85" t="s">
        <v>198</v>
      </c>
      <c r="R13" s="85"/>
      <c r="S13" s="85" t="str">
        <f>'6月總表'!E18</f>
        <v>筍絲排骨湯</v>
      </c>
      <c r="T13" s="85" t="s">
        <v>17</v>
      </c>
      <c r="U13" s="85"/>
      <c r="V13" s="364" t="s">
        <v>319</v>
      </c>
      <c r="W13" s="86" t="s">
        <v>7</v>
      </c>
      <c r="X13" s="87" t="s">
        <v>19</v>
      </c>
      <c r="Y13" s="88">
        <v>5</v>
      </c>
      <c r="Z13" s="132"/>
      <c r="AA13" s="68"/>
      <c r="AB13" s="69"/>
      <c r="AC13" s="68"/>
      <c r="AD13" s="68"/>
      <c r="AE13" s="68"/>
      <c r="AF13" s="68"/>
      <c r="AG13" s="166"/>
    </row>
    <row r="14" spans="2:33" ht="27.75" customHeight="1">
      <c r="B14" s="90" t="s">
        <v>8</v>
      </c>
      <c r="C14" s="363"/>
      <c r="D14" s="27" t="s">
        <v>194</v>
      </c>
      <c r="E14" s="27"/>
      <c r="F14" s="27"/>
      <c r="G14" s="27" t="s">
        <v>137</v>
      </c>
      <c r="H14" s="28"/>
      <c r="I14" s="27"/>
      <c r="J14" s="27" t="s">
        <v>195</v>
      </c>
      <c r="K14" s="27"/>
      <c r="L14" s="27"/>
      <c r="M14" s="28" t="s">
        <v>189</v>
      </c>
      <c r="N14" s="27"/>
      <c r="O14" s="27"/>
      <c r="P14" s="27" t="s">
        <v>66</v>
      </c>
      <c r="Q14" s="27"/>
      <c r="R14" s="27"/>
      <c r="S14" s="28" t="s">
        <v>92</v>
      </c>
      <c r="T14" s="27"/>
      <c r="U14" s="27"/>
      <c r="V14" s="365"/>
      <c r="W14" s="144">
        <f>Y13*15+Y15*5+Y17*15+Y18*12</f>
        <v>97</v>
      </c>
      <c r="X14" s="91" t="s">
        <v>20</v>
      </c>
      <c r="Y14" s="92">
        <v>2.5</v>
      </c>
      <c r="Z14" s="132">
        <f>W14*4</f>
        <v>388</v>
      </c>
      <c r="AA14" s="93"/>
      <c r="AC14" s="69"/>
      <c r="AD14" s="69"/>
      <c r="AE14" s="69"/>
      <c r="AF14" s="69"/>
      <c r="AG14" s="68">
        <f>Z14/Z20*100</f>
        <v>52.080536912751676</v>
      </c>
    </row>
    <row r="15" spans="2:33" ht="27.75" customHeight="1">
      <c r="B15" s="90">
        <v>7</v>
      </c>
      <c r="C15" s="363"/>
      <c r="D15" s="27" t="s">
        <v>125</v>
      </c>
      <c r="E15" s="27"/>
      <c r="F15" s="27"/>
      <c r="G15" s="27"/>
      <c r="H15" s="28"/>
      <c r="I15" s="27"/>
      <c r="J15" s="27" t="s">
        <v>196</v>
      </c>
      <c r="K15" s="27"/>
      <c r="L15" s="27"/>
      <c r="M15" s="27"/>
      <c r="N15" s="27"/>
      <c r="O15" s="27"/>
      <c r="P15" s="27"/>
      <c r="Q15" s="27"/>
      <c r="R15" s="27"/>
      <c r="S15" s="28" t="s">
        <v>199</v>
      </c>
      <c r="T15" s="27"/>
      <c r="U15" s="27"/>
      <c r="V15" s="365"/>
      <c r="W15" s="95" t="s">
        <v>9</v>
      </c>
      <c r="X15" s="96" t="s">
        <v>21</v>
      </c>
      <c r="Y15" s="92">
        <v>2</v>
      </c>
      <c r="Z15" s="132"/>
      <c r="AA15" s="97"/>
      <c r="AC15" s="98"/>
      <c r="AD15" s="69"/>
      <c r="AE15" s="69"/>
      <c r="AF15" s="99"/>
      <c r="AG15" s="68"/>
    </row>
    <row r="16" spans="2:33" ht="27.75" customHeight="1">
      <c r="B16" s="90" t="s">
        <v>10</v>
      </c>
      <c r="C16" s="363"/>
      <c r="D16" s="100"/>
      <c r="E16" s="100"/>
      <c r="F16" s="27"/>
      <c r="G16" s="27"/>
      <c r="H16" s="100"/>
      <c r="I16" s="27"/>
      <c r="J16" s="27"/>
      <c r="K16" s="100"/>
      <c r="L16" s="27"/>
      <c r="M16" s="27"/>
      <c r="N16" s="100"/>
      <c r="O16" s="27"/>
      <c r="P16" s="27"/>
      <c r="Q16" s="100"/>
      <c r="R16" s="27"/>
      <c r="S16" s="28"/>
      <c r="T16" s="100"/>
      <c r="U16" s="27"/>
      <c r="V16" s="365"/>
      <c r="W16" s="144">
        <f>Y14*5+Y16*5+Y18*4</f>
        <v>24</v>
      </c>
      <c r="X16" s="96" t="s">
        <v>23</v>
      </c>
      <c r="Y16" s="92">
        <v>1.5</v>
      </c>
      <c r="Z16" s="132">
        <f>23*9</f>
        <v>207</v>
      </c>
      <c r="AC16" s="69"/>
      <c r="AD16" s="69"/>
      <c r="AE16" s="69"/>
      <c r="AF16" s="69"/>
      <c r="AG16" s="68">
        <f>Z16/Z20*100</f>
        <v>27.78523489932886</v>
      </c>
    </row>
    <row r="17" spans="2:33" ht="27.75" customHeight="1">
      <c r="B17" s="367" t="s">
        <v>78</v>
      </c>
      <c r="C17" s="363"/>
      <c r="D17" s="100"/>
      <c r="E17" s="100"/>
      <c r="F17" s="27"/>
      <c r="G17" s="27"/>
      <c r="H17" s="100"/>
      <c r="I17" s="27"/>
      <c r="J17" s="27"/>
      <c r="K17" s="100"/>
      <c r="L17" s="27"/>
      <c r="M17" s="28"/>
      <c r="N17" s="100"/>
      <c r="O17" s="27"/>
      <c r="P17" s="27"/>
      <c r="Q17" s="100"/>
      <c r="R17" s="27"/>
      <c r="S17" s="28"/>
      <c r="T17" s="100"/>
      <c r="U17" s="27"/>
      <c r="V17" s="365"/>
      <c r="W17" s="95" t="s">
        <v>11</v>
      </c>
      <c r="X17" s="96" t="s">
        <v>24</v>
      </c>
      <c r="Y17" s="92">
        <f>AB18</f>
        <v>0</v>
      </c>
      <c r="Z17" s="132"/>
      <c r="AC17" s="69"/>
      <c r="AD17" s="69"/>
      <c r="AE17" s="69"/>
      <c r="AF17" s="69"/>
      <c r="AG17" s="68"/>
    </row>
    <row r="18" spans="2:33" ht="27.75" customHeight="1">
      <c r="B18" s="367"/>
      <c r="C18" s="363"/>
      <c r="D18" s="100"/>
      <c r="E18" s="100"/>
      <c r="F18" s="27"/>
      <c r="G18" s="27"/>
      <c r="H18" s="100"/>
      <c r="I18" s="27"/>
      <c r="J18" s="27"/>
      <c r="K18" s="100"/>
      <c r="L18" s="27"/>
      <c r="M18" s="28"/>
      <c r="N18" s="100"/>
      <c r="O18" s="27"/>
      <c r="P18" s="27"/>
      <c r="Q18" s="100"/>
      <c r="R18" s="27"/>
      <c r="S18" s="28"/>
      <c r="T18" s="100"/>
      <c r="U18" s="27"/>
      <c r="V18" s="365"/>
      <c r="W18" s="144">
        <f>Y13*2+Y14*7+Y15*1+Y18*8</f>
        <v>37.5</v>
      </c>
      <c r="X18" s="135" t="s">
        <v>27</v>
      </c>
      <c r="Y18" s="102">
        <v>1</v>
      </c>
      <c r="Z18" s="66">
        <f>W18*4</f>
        <v>150</v>
      </c>
      <c r="AG18" s="68">
        <f>Z18/Z20*100</f>
        <v>20.13422818791946</v>
      </c>
    </row>
    <row r="19" spans="2:33" ht="27.75" customHeight="1">
      <c r="B19" s="32" t="s">
        <v>77</v>
      </c>
      <c r="C19" s="103"/>
      <c r="D19" s="100"/>
      <c r="E19" s="100"/>
      <c r="F19" s="27"/>
      <c r="G19" s="27"/>
      <c r="H19" s="100"/>
      <c r="I19" s="27"/>
      <c r="J19" s="27"/>
      <c r="K19" s="100"/>
      <c r="L19" s="27"/>
      <c r="M19" s="27"/>
      <c r="N19" s="100"/>
      <c r="O19" s="27"/>
      <c r="P19" s="27"/>
      <c r="Q19" s="100"/>
      <c r="R19" s="27"/>
      <c r="S19" s="27"/>
      <c r="T19" s="100"/>
      <c r="U19" s="27"/>
      <c r="V19" s="365"/>
      <c r="W19" s="95" t="s">
        <v>12</v>
      </c>
      <c r="X19" s="104"/>
      <c r="Y19" s="92"/>
      <c r="Z19" s="132"/>
      <c r="AG19" s="68"/>
    </row>
    <row r="20" spans="2:33" ht="27.75" customHeight="1">
      <c r="B20" s="168"/>
      <c r="C20" s="105"/>
      <c r="D20" s="100"/>
      <c r="E20" s="100"/>
      <c r="F20" s="27"/>
      <c r="G20" s="27"/>
      <c r="H20" s="100"/>
      <c r="I20" s="27"/>
      <c r="J20" s="27"/>
      <c r="K20" s="100"/>
      <c r="L20" s="27"/>
      <c r="M20" s="27"/>
      <c r="N20" s="100"/>
      <c r="O20" s="27"/>
      <c r="P20" s="27"/>
      <c r="Q20" s="100"/>
      <c r="R20" s="27"/>
      <c r="S20" s="27"/>
      <c r="T20" s="100"/>
      <c r="U20" s="27"/>
      <c r="V20" s="366"/>
      <c r="W20" s="147">
        <f>Y13*70+Y14*75+Y15*25+Y16*45+Y17*60+Y18*120</f>
        <v>775</v>
      </c>
      <c r="X20" s="101"/>
      <c r="Y20" s="102"/>
      <c r="Z20" s="66">
        <f>SUM(Z13:Z19)</f>
        <v>745</v>
      </c>
      <c r="AA20" s="66">
        <f aca="true" t="shared" si="1" ref="AA20:AG20">SUM(AA13:AA19)</f>
        <v>0</v>
      </c>
      <c r="AB20" s="66">
        <f t="shared" si="1"/>
        <v>0</v>
      </c>
      <c r="AC20" s="66">
        <f t="shared" si="1"/>
        <v>0</v>
      </c>
      <c r="AD20" s="66">
        <f t="shared" si="1"/>
        <v>0</v>
      </c>
      <c r="AE20" s="66">
        <f t="shared" si="1"/>
        <v>0</v>
      </c>
      <c r="AF20" s="66">
        <f t="shared" si="1"/>
        <v>0</v>
      </c>
      <c r="AG20" s="66">
        <f t="shared" si="1"/>
        <v>100</v>
      </c>
    </row>
    <row r="21" spans="2:33" s="89" customFormat="1" ht="27.75" customHeight="1">
      <c r="B21" s="110">
        <v>6</v>
      </c>
      <c r="C21" s="363"/>
      <c r="D21" s="85" t="str">
        <f>'6月總表'!I13</f>
        <v>香Q白米飯</v>
      </c>
      <c r="E21" s="85" t="s">
        <v>39</v>
      </c>
      <c r="F21" s="85"/>
      <c r="G21" s="85" t="str">
        <f>'6月總表'!I14</f>
        <v>卡拉雞腿(炸)</v>
      </c>
      <c r="H21" s="85" t="s">
        <v>63</v>
      </c>
      <c r="I21" s="85"/>
      <c r="J21" s="85" t="str">
        <f>'6月總表'!I15</f>
        <v>關東煮</v>
      </c>
      <c r="K21" s="85" t="s">
        <v>143</v>
      </c>
      <c r="L21" s="85"/>
      <c r="M21" s="85" t="str">
        <f>'6月總表'!I16</f>
        <v>肉燥豆腐(豆)</v>
      </c>
      <c r="N21" s="85" t="s">
        <v>144</v>
      </c>
      <c r="O21" s="85"/>
      <c r="P21" s="85" t="str">
        <f>'6月總表'!I17</f>
        <v>淺色蔬菜</v>
      </c>
      <c r="Q21" s="85" t="s">
        <v>198</v>
      </c>
      <c r="R21" s="85"/>
      <c r="S21" s="85" t="str">
        <f>'6月總表'!I18</f>
        <v>紫菜蛋花湯</v>
      </c>
      <c r="T21" s="85" t="s">
        <v>17</v>
      </c>
      <c r="U21" s="85"/>
      <c r="V21" s="364"/>
      <c r="W21" s="86" t="s">
        <v>7</v>
      </c>
      <c r="X21" s="87" t="s">
        <v>19</v>
      </c>
      <c r="Y21" s="88">
        <v>6.8</v>
      </c>
      <c r="Z21" s="132"/>
      <c r="AA21" s="68"/>
      <c r="AB21" s="69"/>
      <c r="AC21" s="68"/>
      <c r="AD21" s="68"/>
      <c r="AE21" s="68"/>
      <c r="AF21" s="68"/>
      <c r="AG21" s="166"/>
    </row>
    <row r="22" spans="2:33" s="113" customFormat="1" ht="27.75" customHeight="1">
      <c r="B22" s="111" t="s">
        <v>8</v>
      </c>
      <c r="C22" s="363"/>
      <c r="D22" s="27" t="s">
        <v>125</v>
      </c>
      <c r="E22" s="27"/>
      <c r="F22" s="27"/>
      <c r="G22" s="27" t="s">
        <v>127</v>
      </c>
      <c r="H22" s="27"/>
      <c r="I22" s="27"/>
      <c r="J22" s="27" t="s">
        <v>350</v>
      </c>
      <c r="K22" s="27"/>
      <c r="L22" s="27"/>
      <c r="M22" s="27" t="s">
        <v>128</v>
      </c>
      <c r="N22" s="155"/>
      <c r="O22" s="27"/>
      <c r="P22" s="27" t="s">
        <v>100</v>
      </c>
      <c r="Q22" s="27"/>
      <c r="R22" s="27"/>
      <c r="S22" s="27" t="s">
        <v>59</v>
      </c>
      <c r="T22" s="27"/>
      <c r="U22" s="27"/>
      <c r="V22" s="365"/>
      <c r="W22" s="144">
        <f>Y21*15+Y23*5+Y25*15+Y26*12</f>
        <v>111</v>
      </c>
      <c r="X22" s="91" t="s">
        <v>20</v>
      </c>
      <c r="Y22" s="92">
        <v>1.9</v>
      </c>
      <c r="Z22" s="132">
        <f>W22*4</f>
        <v>444</v>
      </c>
      <c r="AA22" s="93"/>
      <c r="AB22" s="69"/>
      <c r="AC22" s="69"/>
      <c r="AD22" s="69"/>
      <c r="AE22" s="69"/>
      <c r="AF22" s="69"/>
      <c r="AG22" s="68">
        <f>Z22/Z28*100</f>
        <v>57.97858448681118</v>
      </c>
    </row>
    <row r="23" spans="2:33" s="113" customFormat="1" ht="27.75" customHeight="1">
      <c r="B23" s="111">
        <v>8</v>
      </c>
      <c r="C23" s="363"/>
      <c r="D23" s="27"/>
      <c r="E23" s="27"/>
      <c r="F23" s="27"/>
      <c r="G23" s="27"/>
      <c r="H23" s="27"/>
      <c r="I23" s="27"/>
      <c r="J23" s="221" t="s">
        <v>171</v>
      </c>
      <c r="K23" s="27"/>
      <c r="L23" s="27"/>
      <c r="M23" s="27" t="s">
        <v>191</v>
      </c>
      <c r="N23" s="155"/>
      <c r="O23" s="27"/>
      <c r="P23" s="27"/>
      <c r="Q23" s="27"/>
      <c r="R23" s="27"/>
      <c r="S23" s="27"/>
      <c r="T23" s="27"/>
      <c r="U23" s="27"/>
      <c r="V23" s="365"/>
      <c r="W23" s="95" t="s">
        <v>9</v>
      </c>
      <c r="X23" s="96" t="s">
        <v>21</v>
      </c>
      <c r="Y23" s="92">
        <v>1.8</v>
      </c>
      <c r="Z23" s="132"/>
      <c r="AA23" s="97"/>
      <c r="AB23" s="69"/>
      <c r="AC23" s="98"/>
      <c r="AD23" s="69"/>
      <c r="AE23" s="69"/>
      <c r="AF23" s="99"/>
      <c r="AG23" s="68"/>
    </row>
    <row r="24" spans="2:33" s="113" customFormat="1" ht="27.75" customHeight="1">
      <c r="B24" s="111" t="s">
        <v>10</v>
      </c>
      <c r="C24" s="363"/>
      <c r="D24" s="27"/>
      <c r="E24" s="100"/>
      <c r="F24" s="27"/>
      <c r="G24" s="151"/>
      <c r="H24" s="100"/>
      <c r="I24" s="27"/>
      <c r="J24" s="221" t="s">
        <v>202</v>
      </c>
      <c r="K24" s="100"/>
      <c r="L24" s="27"/>
      <c r="M24" s="27"/>
      <c r="N24" s="156"/>
      <c r="O24" s="27"/>
      <c r="P24" s="27"/>
      <c r="Q24" s="100"/>
      <c r="R24" s="27"/>
      <c r="S24" s="28"/>
      <c r="T24" s="100"/>
      <c r="U24" s="27"/>
      <c r="V24" s="365"/>
      <c r="W24" s="144">
        <f>Y22*5+Y24*5+Y26*4</f>
        <v>22</v>
      </c>
      <c r="X24" s="96" t="s">
        <v>23</v>
      </c>
      <c r="Y24" s="92">
        <v>2.5</v>
      </c>
      <c r="Z24" s="132">
        <f>23*9</f>
        <v>207</v>
      </c>
      <c r="AA24" s="68"/>
      <c r="AB24" s="69"/>
      <c r="AC24" s="69"/>
      <c r="AD24" s="69"/>
      <c r="AE24" s="69"/>
      <c r="AF24" s="69"/>
      <c r="AG24" s="68">
        <f>Z24/Z28*100</f>
        <v>27.030556281013325</v>
      </c>
    </row>
    <row r="25" spans="2:33" s="113" customFormat="1" ht="27.75" customHeight="1">
      <c r="B25" s="371" t="s">
        <v>79</v>
      </c>
      <c r="C25" s="363"/>
      <c r="D25" s="28"/>
      <c r="E25" s="28"/>
      <c r="F25" s="27"/>
      <c r="G25" s="27"/>
      <c r="H25" s="100"/>
      <c r="I25" s="27"/>
      <c r="J25" s="221"/>
      <c r="K25" s="100"/>
      <c r="L25" s="27"/>
      <c r="M25" s="27"/>
      <c r="N25" s="156"/>
      <c r="O25" s="27"/>
      <c r="P25" s="27"/>
      <c r="Q25" s="100"/>
      <c r="R25" s="27"/>
      <c r="S25" s="27"/>
      <c r="T25" s="100"/>
      <c r="U25" s="27"/>
      <c r="V25" s="365"/>
      <c r="W25" s="95" t="s">
        <v>11</v>
      </c>
      <c r="X25" s="96" t="s">
        <v>24</v>
      </c>
      <c r="Y25" s="92">
        <f>AB26</f>
        <v>0</v>
      </c>
      <c r="Z25" s="132"/>
      <c r="AA25" s="68"/>
      <c r="AB25" s="69"/>
      <c r="AC25" s="69"/>
      <c r="AD25" s="69"/>
      <c r="AE25" s="69"/>
      <c r="AF25" s="69"/>
      <c r="AG25" s="68"/>
    </row>
    <row r="26" spans="2:33" s="113" customFormat="1" ht="27.75" customHeight="1">
      <c r="B26" s="371"/>
      <c r="C26" s="363"/>
      <c r="D26" s="100"/>
      <c r="E26" s="100"/>
      <c r="F26" s="27"/>
      <c r="G26" s="115"/>
      <c r="H26" s="100"/>
      <c r="I26" s="27"/>
      <c r="J26" s="27"/>
      <c r="K26" s="100"/>
      <c r="L26" s="27"/>
      <c r="M26" s="27"/>
      <c r="N26" s="156"/>
      <c r="O26" s="27"/>
      <c r="P26" s="27"/>
      <c r="Q26" s="100"/>
      <c r="R26" s="27"/>
      <c r="S26" s="27"/>
      <c r="T26" s="100"/>
      <c r="U26" s="27"/>
      <c r="V26" s="365"/>
      <c r="W26" s="144">
        <f>Y21*2+Y22*7+Y23*1+Y26*8</f>
        <v>28.7</v>
      </c>
      <c r="X26" s="135" t="s">
        <v>27</v>
      </c>
      <c r="Y26" s="102">
        <v>0</v>
      </c>
      <c r="Z26" s="66">
        <f>W26*4</f>
        <v>114.8</v>
      </c>
      <c r="AA26" s="68"/>
      <c r="AB26" s="69"/>
      <c r="AC26" s="68"/>
      <c r="AD26" s="68"/>
      <c r="AE26" s="68"/>
      <c r="AF26" s="68"/>
      <c r="AG26" s="68">
        <f>Z26/Z28*100</f>
        <v>14.990859232175504</v>
      </c>
    </row>
    <row r="27" spans="2:33" s="113" customFormat="1" ht="27.75" customHeight="1">
      <c r="B27" s="32" t="s">
        <v>77</v>
      </c>
      <c r="C27" s="116"/>
      <c r="D27" s="100"/>
      <c r="E27" s="100"/>
      <c r="F27" s="27"/>
      <c r="G27" s="27"/>
      <c r="H27" s="100"/>
      <c r="I27" s="27"/>
      <c r="J27" s="27"/>
      <c r="K27" s="100"/>
      <c r="L27" s="27"/>
      <c r="M27" s="27"/>
      <c r="N27" s="100"/>
      <c r="O27" s="27"/>
      <c r="P27" s="27"/>
      <c r="Q27" s="100"/>
      <c r="R27" s="27"/>
      <c r="S27" s="27"/>
      <c r="T27" s="100"/>
      <c r="U27" s="27"/>
      <c r="V27" s="365"/>
      <c r="W27" s="95" t="s">
        <v>12</v>
      </c>
      <c r="X27" s="104"/>
      <c r="Y27" s="92"/>
      <c r="Z27" s="132"/>
      <c r="AA27" s="68"/>
      <c r="AB27" s="69"/>
      <c r="AC27" s="68"/>
      <c r="AD27" s="68"/>
      <c r="AE27" s="68"/>
      <c r="AF27" s="68"/>
      <c r="AG27" s="68"/>
    </row>
    <row r="28" spans="2:33" s="113" customFormat="1" ht="27.75" customHeight="1" thickBot="1">
      <c r="B28" s="169"/>
      <c r="C28" s="117"/>
      <c r="D28" s="120"/>
      <c r="E28" s="120"/>
      <c r="F28" s="121"/>
      <c r="G28" s="27"/>
      <c r="H28" s="100"/>
      <c r="I28" s="27"/>
      <c r="J28" s="121"/>
      <c r="K28" s="120"/>
      <c r="L28" s="121"/>
      <c r="M28" s="27"/>
      <c r="N28" s="100"/>
      <c r="O28" s="121"/>
      <c r="P28" s="27"/>
      <c r="Q28" s="100"/>
      <c r="R28" s="27"/>
      <c r="S28" s="27"/>
      <c r="T28" s="100"/>
      <c r="U28" s="27"/>
      <c r="V28" s="366"/>
      <c r="W28" s="147">
        <f>Y21*70+Y22*75+Y23*25+Y24*45+Y25*60+Y26*120</f>
        <v>776</v>
      </c>
      <c r="X28" s="109"/>
      <c r="Y28" s="92"/>
      <c r="Z28" s="66">
        <f>SUM(Z21:Z27)</f>
        <v>765.8</v>
      </c>
      <c r="AA28" s="66">
        <f aca="true" t="shared" si="2" ref="AA28:AG28">SUM(AA21:AA27)</f>
        <v>0</v>
      </c>
      <c r="AB28" s="66">
        <f t="shared" si="2"/>
        <v>0</v>
      </c>
      <c r="AC28" s="66">
        <f t="shared" si="2"/>
        <v>0</v>
      </c>
      <c r="AD28" s="66">
        <f t="shared" si="2"/>
        <v>0</v>
      </c>
      <c r="AE28" s="66">
        <f t="shared" si="2"/>
        <v>0</v>
      </c>
      <c r="AF28" s="66">
        <f t="shared" si="2"/>
        <v>0</v>
      </c>
      <c r="AG28" s="66">
        <f t="shared" si="2"/>
        <v>100.00000000000001</v>
      </c>
    </row>
    <row r="29" spans="2:33" s="89" customFormat="1" ht="27.75" customHeight="1">
      <c r="B29" s="84">
        <v>6</v>
      </c>
      <c r="C29" s="363"/>
      <c r="D29" s="85">
        <f>'6月總表'!M13</f>
        <v>0</v>
      </c>
      <c r="E29" s="85" t="s">
        <v>15</v>
      </c>
      <c r="F29" s="85" t="s">
        <v>81</v>
      </c>
      <c r="G29" s="85">
        <f>'6月總表'!M14</f>
        <v>0</v>
      </c>
      <c r="H29" s="85" t="s">
        <v>38</v>
      </c>
      <c r="I29" s="85"/>
      <c r="J29" s="85">
        <f>'6月總表'!M15</f>
        <v>0</v>
      </c>
      <c r="K29" s="85" t="s">
        <v>89</v>
      </c>
      <c r="L29" s="85" t="s">
        <v>81</v>
      </c>
      <c r="M29" s="85">
        <f>'6月總表'!M16</f>
        <v>0</v>
      </c>
      <c r="N29" s="85" t="s">
        <v>98</v>
      </c>
      <c r="O29" s="85"/>
      <c r="P29" s="85">
        <f>'6月總表'!M17</f>
        <v>0</v>
      </c>
      <c r="Q29" s="85" t="s">
        <v>18</v>
      </c>
      <c r="R29" s="85"/>
      <c r="S29" s="85">
        <f>'6月總表'!M18</f>
        <v>0</v>
      </c>
      <c r="T29" s="85" t="s">
        <v>17</v>
      </c>
      <c r="U29" s="85"/>
      <c r="V29" s="364"/>
      <c r="W29" s="86" t="s">
        <v>7</v>
      </c>
      <c r="X29" s="87" t="s">
        <v>19</v>
      </c>
      <c r="Y29" s="88">
        <v>5.9</v>
      </c>
      <c r="Z29" s="132"/>
      <c r="AA29" s="68"/>
      <c r="AB29" s="69"/>
      <c r="AC29" s="68"/>
      <c r="AD29" s="68"/>
      <c r="AE29" s="68"/>
      <c r="AF29" s="68"/>
      <c r="AG29" s="166"/>
    </row>
    <row r="30" spans="2:33" ht="27.75" customHeight="1">
      <c r="B30" s="90" t="s">
        <v>8</v>
      </c>
      <c r="C30" s="363"/>
      <c r="D30" s="221" t="s">
        <v>188</v>
      </c>
      <c r="E30" s="27"/>
      <c r="F30" s="27"/>
      <c r="G30" s="27"/>
      <c r="H30" s="27"/>
      <c r="I30" s="27"/>
      <c r="J30" s="28"/>
      <c r="K30" s="28"/>
      <c r="L30" s="28"/>
      <c r="M30" s="28"/>
      <c r="N30" s="28"/>
      <c r="O30" s="28"/>
      <c r="P30" s="27"/>
      <c r="Q30" s="27"/>
      <c r="R30" s="27"/>
      <c r="S30" s="119"/>
      <c r="T30" s="27"/>
      <c r="U30" s="27"/>
      <c r="V30" s="365"/>
      <c r="W30" s="144">
        <f>Y29*15+Y31*5+Y33*15+Y34*12</f>
        <v>96.5</v>
      </c>
      <c r="X30" s="91" t="s">
        <v>20</v>
      </c>
      <c r="Y30" s="92">
        <v>2.2</v>
      </c>
      <c r="Z30" s="132">
        <f>W30*4</f>
        <v>386</v>
      </c>
      <c r="AA30" s="93"/>
      <c r="AC30" s="69"/>
      <c r="AD30" s="69"/>
      <c r="AE30" s="69"/>
      <c r="AF30" s="69"/>
      <c r="AG30" s="68">
        <f>Z30/Z36*100</f>
        <v>54.504377294549556</v>
      </c>
    </row>
    <row r="31" spans="2:33" ht="27.75" customHeight="1">
      <c r="B31" s="90">
        <v>9</v>
      </c>
      <c r="C31" s="363"/>
      <c r="D31" s="27"/>
      <c r="E31" s="27"/>
      <c r="F31" s="27"/>
      <c r="G31" s="27"/>
      <c r="H31" s="27"/>
      <c r="I31" s="27"/>
      <c r="J31" s="28"/>
      <c r="K31" s="28"/>
      <c r="L31" s="28"/>
      <c r="M31" s="28"/>
      <c r="N31" s="28"/>
      <c r="O31" s="28"/>
      <c r="P31" s="27"/>
      <c r="Q31" s="27"/>
      <c r="R31" s="27"/>
      <c r="S31" s="27"/>
      <c r="T31" s="27"/>
      <c r="U31" s="27"/>
      <c r="V31" s="365"/>
      <c r="W31" s="95" t="s">
        <v>9</v>
      </c>
      <c r="X31" s="96" t="s">
        <v>21</v>
      </c>
      <c r="Y31" s="92">
        <v>1.6</v>
      </c>
      <c r="Z31" s="132"/>
      <c r="AA31" s="97"/>
      <c r="AC31" s="98"/>
      <c r="AD31" s="69"/>
      <c r="AE31" s="69"/>
      <c r="AF31" s="99"/>
      <c r="AG31" s="68"/>
    </row>
    <row r="32" spans="2:33" ht="27.75" customHeight="1">
      <c r="B32" s="90" t="s">
        <v>10</v>
      </c>
      <c r="C32" s="363"/>
      <c r="D32" s="100"/>
      <c r="E32" s="100"/>
      <c r="F32" s="27"/>
      <c r="G32" s="27"/>
      <c r="H32" s="100"/>
      <c r="I32" s="27"/>
      <c r="J32" s="28"/>
      <c r="K32" s="28"/>
      <c r="L32" s="28"/>
      <c r="M32" s="28"/>
      <c r="N32" s="28"/>
      <c r="O32" s="28"/>
      <c r="P32" s="27"/>
      <c r="Q32" s="100"/>
      <c r="R32" s="27"/>
      <c r="S32" s="28"/>
      <c r="T32" s="27"/>
      <c r="U32" s="27"/>
      <c r="V32" s="365"/>
      <c r="W32" s="144">
        <f>Y30*5+Y32*5+Y34*4</f>
        <v>18.5</v>
      </c>
      <c r="X32" s="96" t="s">
        <v>23</v>
      </c>
      <c r="Y32" s="92">
        <v>1.5</v>
      </c>
      <c r="Z32" s="132">
        <f>23*9</f>
        <v>207</v>
      </c>
      <c r="AC32" s="69"/>
      <c r="AD32" s="69"/>
      <c r="AE32" s="69"/>
      <c r="AF32" s="69"/>
      <c r="AG32" s="68">
        <f>Z32/Z36*100</f>
        <v>29.229031347077093</v>
      </c>
    </row>
    <row r="33" spans="2:33" ht="27.75" customHeight="1">
      <c r="B33" s="367" t="s">
        <v>80</v>
      </c>
      <c r="C33" s="363"/>
      <c r="D33" s="100"/>
      <c r="E33" s="100"/>
      <c r="F33" s="27"/>
      <c r="G33" s="27"/>
      <c r="H33" s="100"/>
      <c r="I33" s="27"/>
      <c r="J33" s="28"/>
      <c r="K33" s="28"/>
      <c r="L33" s="28"/>
      <c r="M33" s="28"/>
      <c r="N33" s="28"/>
      <c r="O33" s="28"/>
      <c r="P33" s="27"/>
      <c r="Q33" s="100"/>
      <c r="R33" s="27"/>
      <c r="S33" s="28"/>
      <c r="T33" s="27"/>
      <c r="U33" s="27"/>
      <c r="V33" s="365"/>
      <c r="W33" s="95" t="s">
        <v>11</v>
      </c>
      <c r="X33" s="96" t="s">
        <v>24</v>
      </c>
      <c r="Y33" s="92">
        <f>AB34</f>
        <v>0</v>
      </c>
      <c r="Z33" s="132"/>
      <c r="AC33" s="69"/>
      <c r="AD33" s="69"/>
      <c r="AE33" s="69"/>
      <c r="AF33" s="69"/>
      <c r="AG33" s="68"/>
    </row>
    <row r="34" spans="2:33" ht="27.75" customHeight="1">
      <c r="B34" s="367"/>
      <c r="C34" s="363"/>
      <c r="D34" s="100"/>
      <c r="E34" s="100"/>
      <c r="F34" s="27"/>
      <c r="G34" s="27"/>
      <c r="H34" s="100"/>
      <c r="I34" s="27"/>
      <c r="J34" s="28"/>
      <c r="K34" s="100"/>
      <c r="L34" s="28"/>
      <c r="M34" s="28"/>
      <c r="N34" s="100"/>
      <c r="O34" s="28"/>
      <c r="P34" s="27"/>
      <c r="Q34" s="100"/>
      <c r="R34" s="27"/>
      <c r="S34" s="28"/>
      <c r="T34" s="100"/>
      <c r="U34" s="27"/>
      <c r="V34" s="365"/>
      <c r="W34" s="144">
        <f>Y29*2+Y30*7+Y31*1+Y34*8</f>
        <v>28.800000000000004</v>
      </c>
      <c r="X34" s="135" t="s">
        <v>27</v>
      </c>
      <c r="Y34" s="102">
        <v>0</v>
      </c>
      <c r="Z34" s="66">
        <f>W34*4</f>
        <v>115.20000000000002</v>
      </c>
      <c r="AG34" s="68">
        <f>Z34/Z36*100</f>
        <v>16.266591358373343</v>
      </c>
    </row>
    <row r="35" spans="2:33" ht="27.75" customHeight="1">
      <c r="B35" s="32" t="s">
        <v>77</v>
      </c>
      <c r="C35" s="103"/>
      <c r="D35" s="100"/>
      <c r="E35" s="100"/>
      <c r="F35" s="27"/>
      <c r="G35" s="27"/>
      <c r="H35" s="100"/>
      <c r="I35" s="27"/>
      <c r="J35" s="27"/>
      <c r="K35" s="100"/>
      <c r="L35" s="27"/>
      <c r="M35" s="27"/>
      <c r="N35" s="100"/>
      <c r="O35" s="27"/>
      <c r="P35" s="27"/>
      <c r="Q35" s="100"/>
      <c r="R35" s="27"/>
      <c r="S35" s="27"/>
      <c r="T35" s="27"/>
      <c r="U35" s="27"/>
      <c r="V35" s="365"/>
      <c r="W35" s="95" t="s">
        <v>12</v>
      </c>
      <c r="X35" s="104"/>
      <c r="Y35" s="92"/>
      <c r="Z35" s="132"/>
      <c r="AG35" s="68"/>
    </row>
    <row r="36" spans="2:33" ht="27.75" customHeight="1">
      <c r="B36" s="168"/>
      <c r="C36" s="105"/>
      <c r="D36" s="100"/>
      <c r="E36" s="100"/>
      <c r="F36" s="27"/>
      <c r="G36" s="27"/>
      <c r="H36" s="100"/>
      <c r="I36" s="27"/>
      <c r="J36" s="27"/>
      <c r="K36" s="100"/>
      <c r="L36" s="27"/>
      <c r="M36" s="27"/>
      <c r="N36" s="100"/>
      <c r="O36" s="27"/>
      <c r="P36" s="27"/>
      <c r="Q36" s="100"/>
      <c r="R36" s="27"/>
      <c r="S36" s="27"/>
      <c r="T36" s="100"/>
      <c r="U36" s="27"/>
      <c r="V36" s="366"/>
      <c r="W36" s="147">
        <f>Y29*70+Y30*75+Y31*25+Y32*45+Y33*60+Y34*120</f>
        <v>685.5</v>
      </c>
      <c r="X36" s="101"/>
      <c r="Y36" s="92"/>
      <c r="Z36" s="66">
        <f>SUM(Z29:Z35)</f>
        <v>708.2</v>
      </c>
      <c r="AA36" s="66">
        <f aca="true" t="shared" si="3" ref="AA36:AG36">SUM(AA29:AA35)</f>
        <v>0</v>
      </c>
      <c r="AB36" s="66">
        <f t="shared" si="3"/>
        <v>0</v>
      </c>
      <c r="AC36" s="66">
        <f t="shared" si="3"/>
        <v>0</v>
      </c>
      <c r="AD36" s="66">
        <f t="shared" si="3"/>
        <v>0</v>
      </c>
      <c r="AE36" s="66">
        <f t="shared" si="3"/>
        <v>0</v>
      </c>
      <c r="AF36" s="66">
        <f t="shared" si="3"/>
        <v>0</v>
      </c>
      <c r="AG36" s="66">
        <f t="shared" si="3"/>
        <v>100</v>
      </c>
    </row>
    <row r="37" spans="2:33" s="89" customFormat="1" ht="27.75" customHeight="1">
      <c r="B37" s="216">
        <v>6</v>
      </c>
      <c r="C37" s="363"/>
      <c r="D37" s="85" t="str">
        <f>'6月總表'!Q13</f>
        <v>香Q白米飯</v>
      </c>
      <c r="E37" s="85" t="s">
        <v>126</v>
      </c>
      <c r="F37" s="85"/>
      <c r="G37" s="85" t="str">
        <f>'6月總表'!Q14</f>
        <v>日式豬排</v>
      </c>
      <c r="H37" s="85" t="s">
        <v>144</v>
      </c>
      <c r="I37" s="85"/>
      <c r="J37" s="85" t="str">
        <f>'6月總表'!Q15</f>
        <v>玉米炒蛋</v>
      </c>
      <c r="K37" s="85" t="s">
        <v>167</v>
      </c>
      <c r="L37" s="85"/>
      <c r="M37" s="85" t="str">
        <f>'6月總表'!Q16</f>
        <v>京醬肉絲</v>
      </c>
      <c r="N37" s="85" t="s">
        <v>94</v>
      </c>
      <c r="O37" s="85"/>
      <c r="P37" s="85" t="str">
        <f>'6月總表'!Q17</f>
        <v>深色蔬菜</v>
      </c>
      <c r="Q37" s="85" t="s">
        <v>18</v>
      </c>
      <c r="R37" s="85"/>
      <c r="S37" s="85" t="str">
        <f>'6月總表'!Q18</f>
        <v>美味白玉湯</v>
      </c>
      <c r="T37" s="85" t="s">
        <v>17</v>
      </c>
      <c r="U37" s="85"/>
      <c r="V37" s="364"/>
      <c r="W37" s="86" t="s">
        <v>7</v>
      </c>
      <c r="X37" s="87" t="s">
        <v>19</v>
      </c>
      <c r="Y37" s="88">
        <v>4.2</v>
      </c>
      <c r="Z37" s="132"/>
      <c r="AA37" s="68"/>
      <c r="AB37" s="69"/>
      <c r="AC37" s="68"/>
      <c r="AD37" s="68"/>
      <c r="AE37" s="68"/>
      <c r="AF37" s="68"/>
      <c r="AG37" s="166"/>
    </row>
    <row r="38" spans="2:33" ht="27.75" customHeight="1">
      <c r="B38" s="217" t="s">
        <v>8</v>
      </c>
      <c r="C38" s="363"/>
      <c r="D38" s="27" t="s">
        <v>125</v>
      </c>
      <c r="E38" s="27"/>
      <c r="F38" s="27"/>
      <c r="G38" s="27" t="s">
        <v>137</v>
      </c>
      <c r="H38" s="28"/>
      <c r="I38" s="27"/>
      <c r="J38" s="155" t="s">
        <v>169</v>
      </c>
      <c r="K38" s="155"/>
      <c r="L38" s="155"/>
      <c r="M38" s="222" t="s">
        <v>137</v>
      </c>
      <c r="N38" s="27"/>
      <c r="O38" s="27"/>
      <c r="P38" s="27" t="s">
        <v>66</v>
      </c>
      <c r="Q38" s="28"/>
      <c r="R38" s="27"/>
      <c r="S38" s="28" t="s">
        <v>171</v>
      </c>
      <c r="T38" s="28"/>
      <c r="U38" s="28"/>
      <c r="V38" s="365"/>
      <c r="W38" s="144">
        <f>Y37*15+Y39*5+Y41*15+Y42*12</f>
        <v>69.5</v>
      </c>
      <c r="X38" s="91" t="s">
        <v>20</v>
      </c>
      <c r="Y38" s="92">
        <v>2.7</v>
      </c>
      <c r="Z38" s="132">
        <f>W38*4</f>
        <v>278</v>
      </c>
      <c r="AA38" s="93"/>
      <c r="AC38" s="69"/>
      <c r="AD38" s="69"/>
      <c r="AE38" s="69"/>
      <c r="AF38" s="69"/>
      <c r="AG38" s="68">
        <f>Z38/Z44*100</f>
        <v>46.37971304637972</v>
      </c>
    </row>
    <row r="39" spans="2:33" ht="27.75" customHeight="1">
      <c r="B39" s="217">
        <v>4</v>
      </c>
      <c r="C39" s="363"/>
      <c r="D39" s="27"/>
      <c r="E39" s="27"/>
      <c r="F39" s="27"/>
      <c r="G39" s="27"/>
      <c r="H39" s="28"/>
      <c r="I39" s="27"/>
      <c r="J39" s="155" t="s">
        <v>151</v>
      </c>
      <c r="K39" s="155"/>
      <c r="L39" s="155"/>
      <c r="M39" s="222" t="s">
        <v>170</v>
      </c>
      <c r="N39" s="151"/>
      <c r="O39" s="27"/>
      <c r="P39" s="27"/>
      <c r="Q39" s="28"/>
      <c r="R39" s="27"/>
      <c r="S39" s="28" t="s">
        <v>135</v>
      </c>
      <c r="T39" s="152"/>
      <c r="U39" s="28"/>
      <c r="V39" s="365"/>
      <c r="W39" s="95" t="s">
        <v>9</v>
      </c>
      <c r="X39" s="96" t="s">
        <v>21</v>
      </c>
      <c r="Y39" s="92">
        <v>1.3</v>
      </c>
      <c r="Z39" s="132"/>
      <c r="AA39" s="97"/>
      <c r="AC39" s="98"/>
      <c r="AD39" s="69"/>
      <c r="AE39" s="69"/>
      <c r="AF39" s="99"/>
      <c r="AG39" s="68"/>
    </row>
    <row r="40" spans="2:33" ht="27.75" customHeight="1">
      <c r="B40" s="217" t="s">
        <v>10</v>
      </c>
      <c r="C40" s="363"/>
      <c r="D40" s="220" t="s">
        <v>172</v>
      </c>
      <c r="E40" s="100"/>
      <c r="F40" s="27"/>
      <c r="G40" s="27"/>
      <c r="H40" s="28"/>
      <c r="I40" s="27"/>
      <c r="J40" s="27" t="s">
        <v>166</v>
      </c>
      <c r="K40" s="100"/>
      <c r="L40" s="27"/>
      <c r="M40" s="221" t="s">
        <v>22</v>
      </c>
      <c r="N40" s="100"/>
      <c r="O40" s="27"/>
      <c r="P40" s="151"/>
      <c r="Q40" s="28"/>
      <c r="R40" s="27"/>
      <c r="S40" s="28" t="s">
        <v>140</v>
      </c>
      <c r="T40" s="28"/>
      <c r="U40" s="28"/>
      <c r="V40" s="365"/>
      <c r="W40" s="144">
        <f>Y38*5+Y40*5+Y42*4</f>
        <v>23.5</v>
      </c>
      <c r="X40" s="96" t="s">
        <v>23</v>
      </c>
      <c r="Y40" s="92">
        <v>2</v>
      </c>
      <c r="Z40" s="132">
        <f>23*9</f>
        <v>207</v>
      </c>
      <c r="AC40" s="69"/>
      <c r="AD40" s="69"/>
      <c r="AE40" s="69"/>
      <c r="AF40" s="69"/>
      <c r="AG40" s="68">
        <f>Z40/Z44*100</f>
        <v>34.53453453453454</v>
      </c>
    </row>
    <row r="41" spans="2:33" ht="27.75" customHeight="1">
      <c r="B41" s="372" t="s">
        <v>165</v>
      </c>
      <c r="C41" s="363"/>
      <c r="D41" s="100"/>
      <c r="E41" s="100"/>
      <c r="F41" s="27"/>
      <c r="G41" s="27"/>
      <c r="H41" s="28"/>
      <c r="I41" s="27"/>
      <c r="J41" s="27"/>
      <c r="K41" s="100"/>
      <c r="L41" s="27"/>
      <c r="M41" s="27" t="s">
        <v>362</v>
      </c>
      <c r="N41" s="100" t="s">
        <v>22</v>
      </c>
      <c r="O41" s="27"/>
      <c r="P41" s="27"/>
      <c r="Q41" s="28"/>
      <c r="R41" s="27"/>
      <c r="S41" s="28"/>
      <c r="T41" s="28"/>
      <c r="U41" s="28"/>
      <c r="V41" s="365"/>
      <c r="W41" s="95" t="s">
        <v>11</v>
      </c>
      <c r="X41" s="96" t="s">
        <v>24</v>
      </c>
      <c r="Y41" s="92">
        <f>AB42</f>
        <v>0</v>
      </c>
      <c r="Z41" s="132"/>
      <c r="AC41" s="69"/>
      <c r="AD41" s="69"/>
      <c r="AE41" s="69"/>
      <c r="AF41" s="69"/>
      <c r="AG41" s="68"/>
    </row>
    <row r="42" spans="2:33" ht="27.75" customHeight="1">
      <c r="B42" s="372"/>
      <c r="C42" s="363"/>
      <c r="D42" s="100"/>
      <c r="E42" s="100"/>
      <c r="F42" s="27"/>
      <c r="G42" s="27"/>
      <c r="H42" s="100"/>
      <c r="I42" s="27"/>
      <c r="J42" s="27"/>
      <c r="K42" s="100"/>
      <c r="L42" s="27"/>
      <c r="M42" s="27" t="s">
        <v>353</v>
      </c>
      <c r="N42" s="100"/>
      <c r="O42" s="27"/>
      <c r="P42" s="27"/>
      <c r="Q42" s="100"/>
      <c r="R42" s="27"/>
      <c r="S42" s="28"/>
      <c r="T42" s="100"/>
      <c r="U42" s="28"/>
      <c r="V42" s="365"/>
      <c r="W42" s="144">
        <f>Y37*2+Y38*7+Y39*1+Y42*8</f>
        <v>28.600000000000005</v>
      </c>
      <c r="X42" s="135" t="s">
        <v>27</v>
      </c>
      <c r="Y42" s="102">
        <v>0</v>
      </c>
      <c r="Z42" s="66">
        <f>W42*4</f>
        <v>114.40000000000002</v>
      </c>
      <c r="AG42" s="68">
        <f>Z42/Z44*100</f>
        <v>19.085752419085754</v>
      </c>
    </row>
    <row r="43" spans="2:33" ht="27.75" customHeight="1">
      <c r="B43" s="218" t="s">
        <v>77</v>
      </c>
      <c r="C43" s="103"/>
      <c r="D43" s="27"/>
      <c r="E43" s="100"/>
      <c r="F43" s="27"/>
      <c r="G43" s="27"/>
      <c r="H43" s="100"/>
      <c r="I43" s="27"/>
      <c r="J43" s="27"/>
      <c r="K43" s="100"/>
      <c r="L43" s="27"/>
      <c r="M43" s="27"/>
      <c r="N43" s="100"/>
      <c r="O43" s="27"/>
      <c r="P43" s="27"/>
      <c r="Q43" s="100"/>
      <c r="R43" s="27"/>
      <c r="S43" s="28"/>
      <c r="T43" s="100"/>
      <c r="U43" s="28"/>
      <c r="V43" s="365"/>
      <c r="W43" s="95" t="s">
        <v>12</v>
      </c>
      <c r="X43" s="104"/>
      <c r="Y43" s="118"/>
      <c r="Z43" s="132"/>
      <c r="AG43" s="68"/>
    </row>
    <row r="44" spans="2:33" ht="27.75" customHeight="1" thickBot="1">
      <c r="B44" s="219"/>
      <c r="C44" s="105"/>
      <c r="D44" s="120"/>
      <c r="E44" s="120"/>
      <c r="F44" s="121"/>
      <c r="G44" s="121"/>
      <c r="H44" s="120"/>
      <c r="I44" s="121"/>
      <c r="J44" s="120"/>
      <c r="K44" s="120"/>
      <c r="L44" s="121"/>
      <c r="M44" s="121"/>
      <c r="N44" s="100"/>
      <c r="O44" s="27"/>
      <c r="P44" s="121"/>
      <c r="Q44" s="120"/>
      <c r="R44" s="121"/>
      <c r="S44" s="121"/>
      <c r="T44" s="120"/>
      <c r="U44" s="121"/>
      <c r="V44" s="366"/>
      <c r="W44" s="146">
        <f>Y37*70+Y38*75+Y39*25+Y40*45+Y41*60+Y42*120</f>
        <v>619</v>
      </c>
      <c r="X44" s="122"/>
      <c r="Y44" s="123"/>
      <c r="Z44" s="66">
        <f>SUM(Z37:Z43)</f>
        <v>599.4</v>
      </c>
      <c r="AA44" s="66">
        <f aca="true" t="shared" si="4" ref="AA44:AG44">SUM(AA37:AA43)</f>
        <v>0</v>
      </c>
      <c r="AB44" s="66">
        <f t="shared" si="4"/>
        <v>0</v>
      </c>
      <c r="AC44" s="66">
        <f t="shared" si="4"/>
        <v>0</v>
      </c>
      <c r="AD44" s="66">
        <f t="shared" si="4"/>
        <v>0</v>
      </c>
      <c r="AE44" s="66">
        <f t="shared" si="4"/>
        <v>0</v>
      </c>
      <c r="AF44" s="66">
        <f t="shared" si="4"/>
        <v>0</v>
      </c>
      <c r="AG44" s="66">
        <f t="shared" si="4"/>
        <v>100.00000000000001</v>
      </c>
    </row>
    <row r="45" spans="2:32" s="127" customFormat="1" ht="21.75" customHeight="1">
      <c r="B45" s="124"/>
      <c r="C45" s="68"/>
      <c r="D45" s="94"/>
      <c r="E45" s="125"/>
      <c r="F45" s="94"/>
      <c r="G45" s="94"/>
      <c r="H45" s="125"/>
      <c r="I45" s="94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126"/>
      <c r="AA45" s="114"/>
      <c r="AB45" s="112"/>
      <c r="AC45" s="114"/>
      <c r="AD45" s="114"/>
      <c r="AE45" s="114"/>
      <c r="AF45" s="114"/>
    </row>
    <row r="46" spans="2:25" ht="20.25">
      <c r="B46" s="112"/>
      <c r="C46" s="127"/>
      <c r="D46" s="368"/>
      <c r="E46" s="368"/>
      <c r="F46" s="369"/>
      <c r="G46" s="369"/>
      <c r="H46" s="128"/>
      <c r="I46" s="68"/>
      <c r="J46" s="68"/>
      <c r="K46" s="128"/>
      <c r="L46" s="68"/>
      <c r="N46" s="128"/>
      <c r="O46" s="68"/>
      <c r="Q46" s="128"/>
      <c r="R46" s="68"/>
      <c r="T46" s="128"/>
      <c r="U46" s="68"/>
      <c r="V46" s="129"/>
      <c r="Y46" s="132"/>
    </row>
    <row r="47" ht="20.25">
      <c r="Y47" s="132"/>
    </row>
    <row r="48" ht="20.25">
      <c r="Y48" s="132"/>
    </row>
    <row r="49" ht="20.25">
      <c r="Y49" s="132"/>
    </row>
    <row r="50" ht="20.25">
      <c r="Y50" s="132"/>
    </row>
    <row r="51" ht="20.25">
      <c r="Y51" s="132"/>
    </row>
    <row r="52" ht="20.25">
      <c r="Y52" s="132"/>
    </row>
  </sheetData>
  <sheetProtection/>
  <mergeCells count="19"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  <mergeCell ref="B25:B26"/>
    <mergeCell ref="C21:C26"/>
    <mergeCell ref="B1:Y1"/>
    <mergeCell ref="B2:G2"/>
    <mergeCell ref="C5:C10"/>
    <mergeCell ref="V5:V12"/>
    <mergeCell ref="B9:B10"/>
    <mergeCell ref="C13:C18"/>
    <mergeCell ref="V13:V20"/>
  </mergeCells>
  <printOptions/>
  <pageMargins left="0.97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25">
      <selection activeCell="N38" sqref="N38"/>
    </sheetView>
  </sheetViews>
  <sheetFormatPr defaultColWidth="9.00390625" defaultRowHeight="16.5"/>
  <cols>
    <col min="1" max="1" width="1.875" style="94" customWidth="1"/>
    <col min="2" max="2" width="4.875" style="124" customWidth="1"/>
    <col min="3" max="3" width="0" style="94" hidden="1" customWidth="1"/>
    <col min="4" max="4" width="18.625" style="94" customWidth="1"/>
    <col min="5" max="5" width="5.625" style="125" customWidth="1"/>
    <col min="6" max="6" width="9.625" style="94" customWidth="1"/>
    <col min="7" max="7" width="18.625" style="94" customWidth="1"/>
    <col min="8" max="8" width="5.625" style="125" customWidth="1"/>
    <col min="9" max="9" width="9.625" style="94" customWidth="1"/>
    <col min="10" max="10" width="18.625" style="94" customWidth="1"/>
    <col min="11" max="11" width="5.625" style="125" customWidth="1"/>
    <col min="12" max="12" width="9.625" style="94" customWidth="1"/>
    <col min="13" max="13" width="18.625" style="94" customWidth="1"/>
    <col min="14" max="14" width="5.625" style="125" customWidth="1"/>
    <col min="15" max="15" width="9.625" style="94" customWidth="1"/>
    <col min="16" max="16" width="18.625" style="94" customWidth="1"/>
    <col min="17" max="17" width="5.625" style="125" customWidth="1"/>
    <col min="18" max="18" width="9.625" style="94" customWidth="1"/>
    <col min="19" max="19" width="18.625" style="94" customWidth="1"/>
    <col min="20" max="20" width="5.625" style="125" customWidth="1"/>
    <col min="21" max="21" width="9.625" style="94" customWidth="1"/>
    <col min="22" max="22" width="5.25390625" style="133" customWidth="1"/>
    <col min="23" max="23" width="11.75390625" style="130" customWidth="1"/>
    <col min="24" max="24" width="11.25390625" style="131" customWidth="1"/>
    <col min="25" max="25" width="6.625" style="134" customWidth="1"/>
    <col min="26" max="26" width="6.625" style="94" customWidth="1"/>
    <col min="27" max="27" width="6.00390625" style="68" hidden="1" customWidth="1"/>
    <col min="28" max="28" width="5.50390625" style="69" hidden="1" customWidth="1"/>
    <col min="29" max="29" width="7.75390625" style="68" hidden="1" customWidth="1"/>
    <col min="30" max="30" width="8.00390625" style="68" hidden="1" customWidth="1"/>
    <col min="31" max="31" width="7.875" style="68" hidden="1" customWidth="1"/>
    <col min="32" max="32" width="7.50390625" style="68" hidden="1" customWidth="1"/>
    <col min="33" max="16384" width="9.00390625" style="94" customWidth="1"/>
  </cols>
  <sheetData>
    <row r="1" spans="2:28" s="55" customFormat="1" ht="38.25">
      <c r="B1" s="360" t="s">
        <v>311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54"/>
      <c r="AB1" s="56"/>
    </row>
    <row r="2" spans="2:28" s="55" customFormat="1" ht="13.5" customHeight="1">
      <c r="B2" s="361"/>
      <c r="C2" s="362"/>
      <c r="D2" s="362"/>
      <c r="E2" s="362"/>
      <c r="F2" s="362"/>
      <c r="G2" s="362"/>
      <c r="H2" s="57"/>
      <c r="I2" s="54"/>
      <c r="J2" s="54"/>
      <c r="K2" s="57"/>
      <c r="L2" s="54"/>
      <c r="M2" s="54"/>
      <c r="N2" s="57"/>
      <c r="O2" s="54"/>
      <c r="P2" s="54"/>
      <c r="Q2" s="57"/>
      <c r="R2" s="54"/>
      <c r="S2" s="54"/>
      <c r="T2" s="57"/>
      <c r="U2" s="54"/>
      <c r="V2" s="58"/>
      <c r="W2" s="59"/>
      <c r="X2" s="60"/>
      <c r="Y2" s="59"/>
      <c r="Z2" s="54"/>
      <c r="AB2" s="56"/>
    </row>
    <row r="3" spans="2:28" s="68" customFormat="1" ht="32.25" customHeight="1" thickBot="1">
      <c r="B3" s="136" t="s">
        <v>28</v>
      </c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55"/>
      <c r="T3" s="62"/>
      <c r="U3" s="62"/>
      <c r="V3" s="63"/>
      <c r="W3" s="64"/>
      <c r="X3" s="65"/>
      <c r="Y3" s="66"/>
      <c r="Z3" s="67"/>
      <c r="AB3" s="69"/>
    </row>
    <row r="4" spans="2:33" s="83" customFormat="1" ht="99">
      <c r="B4" s="70" t="s">
        <v>0</v>
      </c>
      <c r="C4" s="71" t="s">
        <v>1</v>
      </c>
      <c r="D4" s="72" t="s">
        <v>2</v>
      </c>
      <c r="E4" s="73" t="s">
        <v>26</v>
      </c>
      <c r="F4" s="72"/>
      <c r="G4" s="72" t="s">
        <v>3</v>
      </c>
      <c r="H4" s="73" t="s">
        <v>26</v>
      </c>
      <c r="I4" s="72"/>
      <c r="J4" s="72" t="s">
        <v>4</v>
      </c>
      <c r="K4" s="73" t="s">
        <v>26</v>
      </c>
      <c r="L4" s="74"/>
      <c r="M4" s="72" t="s">
        <v>4</v>
      </c>
      <c r="N4" s="73" t="s">
        <v>26</v>
      </c>
      <c r="O4" s="72"/>
      <c r="P4" s="72" t="s">
        <v>4</v>
      </c>
      <c r="Q4" s="73" t="s">
        <v>26</v>
      </c>
      <c r="R4" s="72"/>
      <c r="S4" s="75" t="s">
        <v>5</v>
      </c>
      <c r="T4" s="73" t="s">
        <v>26</v>
      </c>
      <c r="U4" s="72"/>
      <c r="V4" s="139" t="s">
        <v>33</v>
      </c>
      <c r="W4" s="76" t="s">
        <v>6</v>
      </c>
      <c r="X4" s="77" t="s">
        <v>13</v>
      </c>
      <c r="Y4" s="78" t="s">
        <v>14</v>
      </c>
      <c r="Z4" s="79" t="s">
        <v>64</v>
      </c>
      <c r="AA4" s="80"/>
      <c r="AB4" s="81"/>
      <c r="AC4" s="82"/>
      <c r="AD4" s="82"/>
      <c r="AE4" s="82"/>
      <c r="AF4" s="82"/>
      <c r="AG4" s="83" t="s">
        <v>65</v>
      </c>
    </row>
    <row r="5" spans="2:33" s="89" customFormat="1" ht="64.5" customHeight="1">
      <c r="B5" s="164">
        <v>6</v>
      </c>
      <c r="C5" s="363"/>
      <c r="D5" s="85" t="str">
        <f>'6月總表'!A22</f>
        <v>香Q白米飯</v>
      </c>
      <c r="E5" s="85" t="s">
        <v>15</v>
      </c>
      <c r="F5" s="85" t="s">
        <v>16</v>
      </c>
      <c r="G5" s="85" t="str">
        <f>'6月總表'!A23</f>
        <v>奶油通心麵</v>
      </c>
      <c r="H5" s="85" t="s">
        <v>143</v>
      </c>
      <c r="I5" s="85" t="s">
        <v>16</v>
      </c>
      <c r="J5" s="85" t="str">
        <f>'6月總表'!A24</f>
        <v>家常豆腐(豆)</v>
      </c>
      <c r="K5" s="85" t="s">
        <v>83</v>
      </c>
      <c r="L5" s="85" t="s">
        <v>16</v>
      </c>
      <c r="M5" s="85" t="str">
        <f>'6月總表'!A25</f>
        <v>泡菜什錦</v>
      </c>
      <c r="N5" s="85" t="s">
        <v>143</v>
      </c>
      <c r="O5" s="85" t="s">
        <v>49</v>
      </c>
      <c r="P5" s="85" t="str">
        <f>'6月總表'!A26</f>
        <v>深色蔬菜</v>
      </c>
      <c r="Q5" s="85" t="s">
        <v>18</v>
      </c>
      <c r="R5" s="85" t="s">
        <v>49</v>
      </c>
      <c r="S5" s="85" t="str">
        <f>'6月總表'!A27</f>
        <v>蘿蔔湯</v>
      </c>
      <c r="T5" s="85" t="s">
        <v>17</v>
      </c>
      <c r="U5" s="85" t="s">
        <v>16</v>
      </c>
      <c r="V5" s="364"/>
      <c r="W5" s="86" t="s">
        <v>7</v>
      </c>
      <c r="X5" s="87" t="s">
        <v>19</v>
      </c>
      <c r="Y5" s="88">
        <v>5.9</v>
      </c>
      <c r="Z5" s="132"/>
      <c r="AA5" s="68"/>
      <c r="AB5" s="69"/>
      <c r="AC5" s="68"/>
      <c r="AD5" s="68"/>
      <c r="AE5" s="68"/>
      <c r="AF5" s="68"/>
      <c r="AG5" s="166"/>
    </row>
    <row r="6" spans="2:33" ht="27.75" customHeight="1">
      <c r="B6" s="165" t="s">
        <v>8</v>
      </c>
      <c r="C6" s="363"/>
      <c r="D6" s="27" t="s">
        <v>125</v>
      </c>
      <c r="E6" s="28"/>
      <c r="F6" s="27"/>
      <c r="G6" s="27" t="s">
        <v>228</v>
      </c>
      <c r="H6" s="28"/>
      <c r="I6" s="27"/>
      <c r="J6" s="27" t="s">
        <v>153</v>
      </c>
      <c r="K6" s="27" t="s">
        <v>124</v>
      </c>
      <c r="L6" s="27"/>
      <c r="M6" s="27" t="s">
        <v>229</v>
      </c>
      <c r="N6" s="27"/>
      <c r="O6" s="27"/>
      <c r="P6" s="27" t="s">
        <v>66</v>
      </c>
      <c r="Q6" s="27"/>
      <c r="R6" s="27"/>
      <c r="S6" s="28" t="s">
        <v>82</v>
      </c>
      <c r="T6" s="27"/>
      <c r="U6" s="27"/>
      <c r="V6" s="365"/>
      <c r="W6" s="144">
        <f>Y5*15+Y7*5+Y9*15+Y10*12</f>
        <v>97.5</v>
      </c>
      <c r="X6" s="91" t="s">
        <v>20</v>
      </c>
      <c r="Y6" s="92">
        <v>2</v>
      </c>
      <c r="Z6" s="132">
        <f>W6*4</f>
        <v>390</v>
      </c>
      <c r="AA6" s="93"/>
      <c r="AC6" s="69"/>
      <c r="AD6" s="69"/>
      <c r="AE6" s="69"/>
      <c r="AF6" s="69"/>
      <c r="AG6" s="68">
        <f>Z6/Z12*100</f>
        <v>55.13146734520781</v>
      </c>
    </row>
    <row r="7" spans="2:33" ht="27.75" customHeight="1">
      <c r="B7" s="165">
        <v>13</v>
      </c>
      <c r="C7" s="363"/>
      <c r="D7" s="27"/>
      <c r="E7" s="28"/>
      <c r="F7" s="27"/>
      <c r="G7" s="27" t="s">
        <v>303</v>
      </c>
      <c r="H7" s="28"/>
      <c r="I7" s="27"/>
      <c r="J7" s="27"/>
      <c r="K7" s="27"/>
      <c r="L7" s="27"/>
      <c r="M7" s="27" t="s">
        <v>230</v>
      </c>
      <c r="N7" s="100"/>
      <c r="O7" s="27"/>
      <c r="P7" s="27"/>
      <c r="Q7" s="27"/>
      <c r="R7" s="27"/>
      <c r="S7" s="28"/>
      <c r="T7" s="27"/>
      <c r="U7" s="27"/>
      <c r="V7" s="365"/>
      <c r="W7" s="95" t="s">
        <v>9</v>
      </c>
      <c r="X7" s="96" t="s">
        <v>21</v>
      </c>
      <c r="Y7" s="92">
        <v>1.8</v>
      </c>
      <c r="Z7" s="132"/>
      <c r="AA7" s="97"/>
      <c r="AC7" s="98"/>
      <c r="AD7" s="69"/>
      <c r="AE7" s="69"/>
      <c r="AF7" s="99"/>
      <c r="AG7" s="68"/>
    </row>
    <row r="8" spans="2:33" ht="27.75" customHeight="1">
      <c r="B8" s="165" t="s">
        <v>10</v>
      </c>
      <c r="C8" s="363"/>
      <c r="D8" s="27"/>
      <c r="E8" s="28"/>
      <c r="F8" s="27"/>
      <c r="G8" s="27" t="s">
        <v>302</v>
      </c>
      <c r="H8" s="100"/>
      <c r="I8" s="27"/>
      <c r="J8" s="27"/>
      <c r="K8" s="100"/>
      <c r="L8" s="27"/>
      <c r="M8" s="27"/>
      <c r="N8" s="100"/>
      <c r="O8" s="27"/>
      <c r="P8" s="27"/>
      <c r="Q8" s="100"/>
      <c r="R8" s="27"/>
      <c r="S8" s="28"/>
      <c r="T8" s="27"/>
      <c r="U8" s="27"/>
      <c r="V8" s="365"/>
      <c r="W8" s="144">
        <f>Y6*5+Y8*5+Y10*4</f>
        <v>20</v>
      </c>
      <c r="X8" s="96" t="s">
        <v>23</v>
      </c>
      <c r="Y8" s="92">
        <v>2</v>
      </c>
      <c r="Z8" s="132">
        <f>23*9</f>
        <v>207</v>
      </c>
      <c r="AC8" s="69"/>
      <c r="AD8" s="69"/>
      <c r="AE8" s="69"/>
      <c r="AF8" s="69"/>
      <c r="AG8" s="68">
        <f>Z8/Z12*100</f>
        <v>29.262086513994912</v>
      </c>
    </row>
    <row r="9" spans="2:33" ht="27.75" customHeight="1">
      <c r="B9" s="373" t="s">
        <v>70</v>
      </c>
      <c r="C9" s="363"/>
      <c r="D9" s="28"/>
      <c r="E9" s="28"/>
      <c r="F9" s="28"/>
      <c r="G9" s="27"/>
      <c r="H9" s="100"/>
      <c r="I9" s="27"/>
      <c r="J9" s="27"/>
      <c r="K9" s="100"/>
      <c r="L9" s="27"/>
      <c r="M9" s="27"/>
      <c r="N9" s="100"/>
      <c r="O9" s="27"/>
      <c r="P9" s="27"/>
      <c r="Q9" s="100"/>
      <c r="R9" s="27"/>
      <c r="S9" s="28"/>
      <c r="T9" s="100"/>
      <c r="U9" s="27"/>
      <c r="V9" s="365"/>
      <c r="W9" s="95" t="s">
        <v>11</v>
      </c>
      <c r="X9" s="96" t="s">
        <v>24</v>
      </c>
      <c r="Y9" s="92">
        <f>AB10</f>
        <v>0</v>
      </c>
      <c r="Z9" s="132"/>
      <c r="AC9" s="69"/>
      <c r="AD9" s="69"/>
      <c r="AE9" s="69"/>
      <c r="AF9" s="69"/>
      <c r="AG9" s="68"/>
    </row>
    <row r="10" spans="2:33" ht="27.75" customHeight="1">
      <c r="B10" s="373"/>
      <c r="C10" s="363"/>
      <c r="D10" s="161"/>
      <c r="E10" s="28"/>
      <c r="F10" s="28"/>
      <c r="G10" s="27"/>
      <c r="H10" s="100"/>
      <c r="I10" s="27"/>
      <c r="J10" s="27"/>
      <c r="K10" s="100"/>
      <c r="L10" s="27"/>
      <c r="M10" s="28"/>
      <c r="N10" s="100"/>
      <c r="O10" s="27"/>
      <c r="P10" s="27"/>
      <c r="Q10" s="100"/>
      <c r="R10" s="27"/>
      <c r="S10" s="28"/>
      <c r="T10" s="100"/>
      <c r="U10" s="27"/>
      <c r="V10" s="365"/>
      <c r="W10" s="144">
        <f>Y5*2+Y6*7+Y7*1+Y10*8</f>
        <v>27.6</v>
      </c>
      <c r="X10" s="135" t="s">
        <v>27</v>
      </c>
      <c r="Y10" s="102">
        <v>0</v>
      </c>
      <c r="Z10" s="66">
        <f>W10*4</f>
        <v>110.4</v>
      </c>
      <c r="AG10" s="68">
        <f>Z10/Z12*100</f>
        <v>15.606446140797287</v>
      </c>
    </row>
    <row r="11" spans="2:33" ht="27.75" customHeight="1">
      <c r="B11" s="171" t="s">
        <v>71</v>
      </c>
      <c r="C11" s="103"/>
      <c r="D11" s="28"/>
      <c r="E11" s="100"/>
      <c r="F11" s="28"/>
      <c r="G11" s="27"/>
      <c r="H11" s="100"/>
      <c r="I11" s="27"/>
      <c r="J11" s="27"/>
      <c r="K11" s="100"/>
      <c r="L11" s="27"/>
      <c r="M11" s="27"/>
      <c r="N11" s="100"/>
      <c r="O11" s="27"/>
      <c r="P11" s="27"/>
      <c r="Q11" s="100"/>
      <c r="R11" s="27"/>
      <c r="S11" s="27"/>
      <c r="T11" s="100"/>
      <c r="U11" s="27"/>
      <c r="V11" s="365"/>
      <c r="W11" s="95" t="s">
        <v>12</v>
      </c>
      <c r="X11" s="104"/>
      <c r="Y11" s="92"/>
      <c r="Z11" s="132"/>
      <c r="AG11" s="68"/>
    </row>
    <row r="12" spans="2:33" ht="27.75" customHeight="1">
      <c r="B12" s="172"/>
      <c r="C12" s="105"/>
      <c r="D12" s="100"/>
      <c r="E12" s="100"/>
      <c r="F12" s="27"/>
      <c r="G12" s="27"/>
      <c r="H12" s="100"/>
      <c r="I12" s="27"/>
      <c r="J12" s="27"/>
      <c r="K12" s="100"/>
      <c r="L12" s="27"/>
      <c r="M12" s="27"/>
      <c r="N12" s="100"/>
      <c r="O12" s="27"/>
      <c r="P12" s="27"/>
      <c r="Q12" s="100"/>
      <c r="R12" s="27"/>
      <c r="S12" s="27"/>
      <c r="T12" s="100"/>
      <c r="U12" s="27"/>
      <c r="V12" s="366"/>
      <c r="W12" s="147">
        <f>Y5*70+Y6*75+Y7*25+Y8*45+Y9*60+Y10*120</f>
        <v>698</v>
      </c>
      <c r="X12" s="109"/>
      <c r="Y12" s="102"/>
      <c r="Z12" s="66">
        <f>SUM(Z5:Z11)</f>
        <v>707.4</v>
      </c>
      <c r="AA12" s="66">
        <f aca="true" t="shared" si="0" ref="AA12:AG12">SUM(AA5:AA11)</f>
        <v>0</v>
      </c>
      <c r="AB12" s="66">
        <f t="shared" si="0"/>
        <v>0</v>
      </c>
      <c r="AC12" s="66">
        <f t="shared" si="0"/>
        <v>0</v>
      </c>
      <c r="AD12" s="66">
        <f t="shared" si="0"/>
        <v>0</v>
      </c>
      <c r="AE12" s="66">
        <f t="shared" si="0"/>
        <v>0</v>
      </c>
      <c r="AF12" s="66">
        <f t="shared" si="0"/>
        <v>0</v>
      </c>
      <c r="AG12" s="66">
        <f t="shared" si="0"/>
        <v>100.00000000000001</v>
      </c>
    </row>
    <row r="13" spans="2:33" s="89" customFormat="1" ht="27.75" customHeight="1">
      <c r="B13" s="84">
        <v>6</v>
      </c>
      <c r="C13" s="363"/>
      <c r="D13" s="85" t="str">
        <f>'6月總表'!E22</f>
        <v>胚芽米飯</v>
      </c>
      <c r="E13" s="85" t="s">
        <v>15</v>
      </c>
      <c r="F13" s="85" t="s">
        <v>22</v>
      </c>
      <c r="G13" s="85" t="str">
        <f>'6月總表'!E23</f>
        <v>照燒雞排</v>
      </c>
      <c r="H13" s="85" t="s">
        <v>233</v>
      </c>
      <c r="I13" s="85" t="s">
        <v>22</v>
      </c>
      <c r="J13" s="85" t="str">
        <f>'6月總表'!E24</f>
        <v>南洋咖哩雞</v>
      </c>
      <c r="K13" s="85" t="s">
        <v>143</v>
      </c>
      <c r="L13" s="85"/>
      <c r="M13" s="85" t="str">
        <f>'6月總表'!E25</f>
        <v>烤蝦捲(加)</v>
      </c>
      <c r="N13" s="85" t="s">
        <v>233</v>
      </c>
      <c r="O13" s="85"/>
      <c r="P13" s="85" t="str">
        <f>'6月總表'!E26</f>
        <v>深色蔬菜</v>
      </c>
      <c r="Q13" s="85" t="s">
        <v>18</v>
      </c>
      <c r="R13" s="85"/>
      <c r="S13" s="85" t="str">
        <f>'6月總表'!E27</f>
        <v>豬血湯(醃)</v>
      </c>
      <c r="T13" s="85" t="s">
        <v>17</v>
      </c>
      <c r="U13" s="85"/>
      <c r="V13" s="364" t="s">
        <v>320</v>
      </c>
      <c r="W13" s="86" t="s">
        <v>7</v>
      </c>
      <c r="X13" s="87" t="s">
        <v>19</v>
      </c>
      <c r="Y13" s="88">
        <v>5.6</v>
      </c>
      <c r="Z13" s="132"/>
      <c r="AA13" s="68"/>
      <c r="AB13" s="69"/>
      <c r="AC13" s="68"/>
      <c r="AD13" s="68"/>
      <c r="AE13" s="68"/>
      <c r="AF13" s="68"/>
      <c r="AG13" s="166"/>
    </row>
    <row r="14" spans="2:33" ht="27.75" customHeight="1">
      <c r="B14" s="90" t="s">
        <v>8</v>
      </c>
      <c r="C14" s="363"/>
      <c r="D14" s="27" t="s">
        <v>97</v>
      </c>
      <c r="E14" s="27"/>
      <c r="F14" s="27"/>
      <c r="G14" s="27" t="s">
        <v>127</v>
      </c>
      <c r="H14" s="28"/>
      <c r="I14" s="27"/>
      <c r="J14" s="28" t="s">
        <v>127</v>
      </c>
      <c r="K14" s="27"/>
      <c r="L14" s="28"/>
      <c r="M14" s="28" t="s">
        <v>231</v>
      </c>
      <c r="N14" s="27"/>
      <c r="O14" s="27"/>
      <c r="P14" s="27" t="s">
        <v>66</v>
      </c>
      <c r="Q14" s="27"/>
      <c r="R14" s="27"/>
      <c r="S14" s="27" t="s">
        <v>146</v>
      </c>
      <c r="T14" s="28"/>
      <c r="U14" s="27"/>
      <c r="V14" s="365"/>
      <c r="W14" s="144">
        <f>Y13*15+Y15*5+Y17*15+Y18*12</f>
        <v>104.5</v>
      </c>
      <c r="X14" s="91" t="s">
        <v>20</v>
      </c>
      <c r="Y14" s="92">
        <v>2.2</v>
      </c>
      <c r="Z14" s="132">
        <f>W14*4</f>
        <v>418</v>
      </c>
      <c r="AA14" s="93"/>
      <c r="AC14" s="69"/>
      <c r="AD14" s="69"/>
      <c r="AE14" s="69"/>
      <c r="AF14" s="69"/>
      <c r="AG14" s="68">
        <f>Z14/Z20*100</f>
        <v>54.27161776162035</v>
      </c>
    </row>
    <row r="15" spans="2:33" ht="27.75" customHeight="1">
      <c r="B15" s="90">
        <v>14</v>
      </c>
      <c r="C15" s="363"/>
      <c r="D15" s="27" t="s">
        <v>125</v>
      </c>
      <c r="E15" s="27"/>
      <c r="F15" s="27"/>
      <c r="G15" s="27"/>
      <c r="H15" s="28"/>
      <c r="I15" s="27"/>
      <c r="J15" s="28" t="s">
        <v>190</v>
      </c>
      <c r="K15" s="27"/>
      <c r="L15" s="28"/>
      <c r="M15" s="28"/>
      <c r="N15" s="27"/>
      <c r="O15" s="27"/>
      <c r="P15" s="27"/>
      <c r="Q15" s="27"/>
      <c r="R15" s="27"/>
      <c r="S15" s="27" t="s">
        <v>232</v>
      </c>
      <c r="T15" s="28"/>
      <c r="U15" s="27"/>
      <c r="V15" s="365"/>
      <c r="W15" s="95" t="s">
        <v>9</v>
      </c>
      <c r="X15" s="96" t="s">
        <v>21</v>
      </c>
      <c r="Y15" s="92">
        <v>1.7</v>
      </c>
      <c r="Z15" s="132"/>
      <c r="AA15" s="97"/>
      <c r="AC15" s="98"/>
      <c r="AD15" s="69"/>
      <c r="AE15" s="69"/>
      <c r="AF15" s="99"/>
      <c r="AG15" s="68"/>
    </row>
    <row r="16" spans="2:33" ht="27.75" customHeight="1">
      <c r="B16" s="90" t="s">
        <v>10</v>
      </c>
      <c r="C16" s="363"/>
      <c r="D16" s="100"/>
      <c r="E16" s="100"/>
      <c r="F16" s="27"/>
      <c r="G16" s="27"/>
      <c r="H16" s="100"/>
      <c r="I16" s="27"/>
      <c r="J16" s="28" t="s">
        <v>138</v>
      </c>
      <c r="K16" s="100"/>
      <c r="L16" s="28"/>
      <c r="M16" s="28"/>
      <c r="N16" s="100"/>
      <c r="O16" s="27"/>
      <c r="P16" s="27"/>
      <c r="Q16" s="100"/>
      <c r="R16" s="27"/>
      <c r="S16" s="27"/>
      <c r="T16" s="154"/>
      <c r="U16" s="154"/>
      <c r="V16" s="365"/>
      <c r="W16" s="144">
        <f>Y14*5+Y16*5+Y18*4</f>
        <v>27.5</v>
      </c>
      <c r="X16" s="96" t="s">
        <v>23</v>
      </c>
      <c r="Y16" s="92">
        <v>2.5</v>
      </c>
      <c r="Z16" s="132">
        <f>23*9</f>
        <v>207</v>
      </c>
      <c r="AC16" s="69"/>
      <c r="AD16" s="69"/>
      <c r="AE16" s="69"/>
      <c r="AF16" s="69"/>
      <c r="AG16" s="68">
        <f>Z16/Z20*100</f>
        <v>26.87613606855362</v>
      </c>
    </row>
    <row r="17" spans="2:33" ht="27.75" customHeight="1">
      <c r="B17" s="367" t="s">
        <v>72</v>
      </c>
      <c r="C17" s="363"/>
      <c r="D17" s="100"/>
      <c r="E17" s="100"/>
      <c r="F17" s="27"/>
      <c r="G17" s="27"/>
      <c r="H17" s="100"/>
      <c r="I17" s="27"/>
      <c r="J17" s="28" t="s">
        <v>139</v>
      </c>
      <c r="K17" s="100"/>
      <c r="L17" s="28"/>
      <c r="M17" s="28"/>
      <c r="N17" s="100"/>
      <c r="O17" s="27"/>
      <c r="P17" s="27"/>
      <c r="Q17" s="100"/>
      <c r="R17" s="27"/>
      <c r="S17" s="154"/>
      <c r="T17" s="154"/>
      <c r="U17" s="154"/>
      <c r="V17" s="365"/>
      <c r="W17" s="95" t="s">
        <v>11</v>
      </c>
      <c r="X17" s="96" t="s">
        <v>24</v>
      </c>
      <c r="Y17" s="92">
        <f>AB18</f>
        <v>0</v>
      </c>
      <c r="Z17" s="132"/>
      <c r="AC17" s="69"/>
      <c r="AD17" s="69"/>
      <c r="AE17" s="69"/>
      <c r="AF17" s="69"/>
      <c r="AG17" s="68"/>
    </row>
    <row r="18" spans="2:33" ht="27.75" customHeight="1">
      <c r="B18" s="367"/>
      <c r="C18" s="363"/>
      <c r="D18" s="100"/>
      <c r="E18" s="100"/>
      <c r="F18" s="27"/>
      <c r="G18" s="27"/>
      <c r="H18" s="100"/>
      <c r="I18" s="27"/>
      <c r="J18" s="27"/>
      <c r="K18" s="100"/>
      <c r="L18" s="27"/>
      <c r="M18" s="28"/>
      <c r="N18" s="100"/>
      <c r="O18" s="27"/>
      <c r="P18" s="27"/>
      <c r="Q18" s="100"/>
      <c r="R18" s="27"/>
      <c r="S18" s="154"/>
      <c r="T18" s="154"/>
      <c r="U18" s="154"/>
      <c r="V18" s="365"/>
      <c r="W18" s="144">
        <f>Y13*2+Y14*7+Y15*1+Y18*8</f>
        <v>36.3</v>
      </c>
      <c r="X18" s="135" t="s">
        <v>27</v>
      </c>
      <c r="Y18" s="102">
        <v>1</v>
      </c>
      <c r="Z18" s="66">
        <f>W18*4</f>
        <v>145.2</v>
      </c>
      <c r="AG18" s="68">
        <f>Z18/Z20*100</f>
        <v>18.852246169826017</v>
      </c>
    </row>
    <row r="19" spans="2:33" ht="27.75" customHeight="1">
      <c r="B19" s="32" t="s">
        <v>71</v>
      </c>
      <c r="C19" s="103"/>
      <c r="D19" s="100"/>
      <c r="E19" s="100"/>
      <c r="F19" s="27"/>
      <c r="G19" s="27"/>
      <c r="H19" s="100"/>
      <c r="I19" s="27"/>
      <c r="J19" s="27"/>
      <c r="K19" s="100"/>
      <c r="L19" s="27"/>
      <c r="M19" s="27"/>
      <c r="N19" s="100"/>
      <c r="O19" s="27"/>
      <c r="P19" s="27"/>
      <c r="Q19" s="100"/>
      <c r="R19" s="27"/>
      <c r="S19" s="28"/>
      <c r="T19" s="154"/>
      <c r="U19" s="154"/>
      <c r="V19" s="365"/>
      <c r="W19" s="95" t="s">
        <v>12</v>
      </c>
      <c r="X19" s="104"/>
      <c r="Y19" s="92"/>
      <c r="Z19" s="132"/>
      <c r="AG19" s="68"/>
    </row>
    <row r="20" spans="2:33" ht="27.75" customHeight="1">
      <c r="B20" s="168"/>
      <c r="C20" s="105"/>
      <c r="D20" s="100"/>
      <c r="E20" s="100"/>
      <c r="F20" s="27"/>
      <c r="G20" s="27"/>
      <c r="H20" s="100"/>
      <c r="I20" s="27"/>
      <c r="J20" s="27"/>
      <c r="K20" s="100"/>
      <c r="L20" s="27"/>
      <c r="M20" s="27"/>
      <c r="N20" s="100"/>
      <c r="O20" s="27"/>
      <c r="P20" s="27"/>
      <c r="Q20" s="100"/>
      <c r="R20" s="27"/>
      <c r="S20" s="27"/>
      <c r="T20" s="100"/>
      <c r="U20" s="27"/>
      <c r="V20" s="366"/>
      <c r="W20" s="147">
        <f>Y13*70+Y14*75+Y15*25+Y16*45+Y17*60+Y18*120</f>
        <v>832</v>
      </c>
      <c r="X20" s="101"/>
      <c r="Y20" s="102"/>
      <c r="Z20" s="66">
        <f>SUM(Z13:Z19)</f>
        <v>770.2</v>
      </c>
      <c r="AA20" s="66">
        <f aca="true" t="shared" si="1" ref="AA20:AG20">SUM(AA13:AA19)</f>
        <v>0</v>
      </c>
      <c r="AB20" s="66">
        <f t="shared" si="1"/>
        <v>0</v>
      </c>
      <c r="AC20" s="66">
        <f t="shared" si="1"/>
        <v>0</v>
      </c>
      <c r="AD20" s="66">
        <f t="shared" si="1"/>
        <v>0</v>
      </c>
      <c r="AE20" s="66">
        <f t="shared" si="1"/>
        <v>0</v>
      </c>
      <c r="AF20" s="66">
        <f t="shared" si="1"/>
        <v>0</v>
      </c>
      <c r="AG20" s="66">
        <f t="shared" si="1"/>
        <v>99.99999999999999</v>
      </c>
    </row>
    <row r="21" spans="2:33" s="89" customFormat="1" ht="27.75" customHeight="1">
      <c r="B21" s="110">
        <v>6</v>
      </c>
      <c r="C21" s="363"/>
      <c r="D21" s="85" t="str">
        <f>'6月總表'!I22</f>
        <v>香Q白米飯</v>
      </c>
      <c r="E21" s="85" t="s">
        <v>126</v>
      </c>
      <c r="F21" s="85" t="s">
        <v>22</v>
      </c>
      <c r="G21" s="85" t="str">
        <f>'6月總表'!I23</f>
        <v>椒鹽鹹酥雞(炸)</v>
      </c>
      <c r="H21" s="85" t="s">
        <v>63</v>
      </c>
      <c r="I21" s="85"/>
      <c r="J21" s="85" t="str">
        <f>'6月總表'!I24</f>
        <v>黑胡椒豬柳</v>
      </c>
      <c r="K21" s="85" t="s">
        <v>143</v>
      </c>
      <c r="L21" s="85" t="s">
        <v>22</v>
      </c>
      <c r="M21" s="85" t="str">
        <f>'6月總表'!I25</f>
        <v>香香肉燥(豆)</v>
      </c>
      <c r="N21" s="85" t="s">
        <v>144</v>
      </c>
      <c r="O21" s="85"/>
      <c r="P21" s="85" t="str">
        <f>'6月總表'!I26</f>
        <v>淺色蔬菜</v>
      </c>
      <c r="Q21" s="85" t="s">
        <v>18</v>
      </c>
      <c r="R21" s="85"/>
      <c r="S21" s="85" t="str">
        <f>'6月總表'!I27</f>
        <v>冬瓜薑絲湯</v>
      </c>
      <c r="T21" s="85" t="s">
        <v>17</v>
      </c>
      <c r="U21" s="85"/>
      <c r="V21" s="364"/>
      <c r="W21" s="86" t="s">
        <v>7</v>
      </c>
      <c r="X21" s="87" t="s">
        <v>19</v>
      </c>
      <c r="Y21" s="88">
        <v>5.5</v>
      </c>
      <c r="Z21" s="132"/>
      <c r="AA21" s="68"/>
      <c r="AB21" s="69"/>
      <c r="AC21" s="68"/>
      <c r="AD21" s="68"/>
      <c r="AE21" s="68"/>
      <c r="AF21" s="68"/>
      <c r="AG21" s="166"/>
    </row>
    <row r="22" spans="2:33" s="113" customFormat="1" ht="27.75" customHeight="1">
      <c r="B22" s="111" t="s">
        <v>8</v>
      </c>
      <c r="C22" s="363"/>
      <c r="D22" s="28" t="s">
        <v>125</v>
      </c>
      <c r="E22" s="28"/>
      <c r="F22" s="27"/>
      <c r="G22" s="27" t="s">
        <v>127</v>
      </c>
      <c r="H22" s="100"/>
      <c r="I22" s="27"/>
      <c r="J22" s="28" t="s">
        <v>137</v>
      </c>
      <c r="K22" s="27"/>
      <c r="L22" s="28"/>
      <c r="M22" s="27" t="s">
        <v>234</v>
      </c>
      <c r="N22" s="27"/>
      <c r="O22" s="27"/>
      <c r="P22" s="27" t="s">
        <v>100</v>
      </c>
      <c r="Q22" s="27"/>
      <c r="R22" s="27"/>
      <c r="S22" s="27" t="s">
        <v>61</v>
      </c>
      <c r="T22" s="151"/>
      <c r="U22" s="27"/>
      <c r="V22" s="365"/>
      <c r="W22" s="144">
        <f>Y21*15+Y23*5+Y25*15+Y26*12</f>
        <v>91.5</v>
      </c>
      <c r="X22" s="91" t="s">
        <v>20</v>
      </c>
      <c r="Y22" s="92">
        <v>2.3</v>
      </c>
      <c r="Z22" s="132">
        <f>W22*4</f>
        <v>366</v>
      </c>
      <c r="AA22" s="93"/>
      <c r="AB22" s="69"/>
      <c r="AC22" s="69"/>
      <c r="AD22" s="69"/>
      <c r="AE22" s="69"/>
      <c r="AF22" s="69"/>
      <c r="AG22" s="68">
        <f>Z22/Z28*100</f>
        <v>53.15132152192855</v>
      </c>
    </row>
    <row r="23" spans="2:33" s="113" customFormat="1" ht="27.75" customHeight="1">
      <c r="B23" s="111">
        <v>15</v>
      </c>
      <c r="C23" s="363"/>
      <c r="D23" s="28"/>
      <c r="E23" s="28"/>
      <c r="F23" s="27"/>
      <c r="G23" s="27"/>
      <c r="H23" s="27"/>
      <c r="I23" s="27"/>
      <c r="J23" s="28" t="s">
        <v>139</v>
      </c>
      <c r="K23" s="27"/>
      <c r="L23" s="28"/>
      <c r="M23" s="27" t="s">
        <v>128</v>
      </c>
      <c r="N23" s="27"/>
      <c r="O23" s="27"/>
      <c r="P23" s="27"/>
      <c r="Q23" s="27"/>
      <c r="R23" s="27"/>
      <c r="S23" s="27" t="s">
        <v>235</v>
      </c>
      <c r="T23" s="27"/>
      <c r="U23" s="27"/>
      <c r="V23" s="365"/>
      <c r="W23" s="95" t="s">
        <v>9</v>
      </c>
      <c r="X23" s="96" t="s">
        <v>21</v>
      </c>
      <c r="Y23" s="92">
        <v>1.8</v>
      </c>
      <c r="Z23" s="132"/>
      <c r="AA23" s="97"/>
      <c r="AB23" s="69"/>
      <c r="AC23" s="98"/>
      <c r="AD23" s="69"/>
      <c r="AE23" s="69"/>
      <c r="AF23" s="99"/>
      <c r="AG23" s="68"/>
    </row>
    <row r="24" spans="2:33" s="113" customFormat="1" ht="27.75" customHeight="1">
      <c r="B24" s="111" t="s">
        <v>10</v>
      </c>
      <c r="C24" s="363"/>
      <c r="D24" s="28"/>
      <c r="E24" s="28"/>
      <c r="F24" s="27"/>
      <c r="G24" s="27"/>
      <c r="H24" s="100"/>
      <c r="I24" s="27"/>
      <c r="J24" s="28"/>
      <c r="K24" s="100"/>
      <c r="L24" s="28"/>
      <c r="M24" s="27"/>
      <c r="N24" s="100"/>
      <c r="O24" s="27"/>
      <c r="P24" s="27"/>
      <c r="Q24" s="100"/>
      <c r="R24" s="27"/>
      <c r="S24" s="28"/>
      <c r="T24" s="100"/>
      <c r="U24" s="27"/>
      <c r="V24" s="365"/>
      <c r="W24" s="144">
        <f>Y22*5+Y24*5+Y26*4</f>
        <v>21.5</v>
      </c>
      <c r="X24" s="96" t="s">
        <v>23</v>
      </c>
      <c r="Y24" s="92">
        <v>2</v>
      </c>
      <c r="Z24" s="132">
        <f>23*9</f>
        <v>207</v>
      </c>
      <c r="AA24" s="68"/>
      <c r="AB24" s="69"/>
      <c r="AC24" s="69"/>
      <c r="AD24" s="69"/>
      <c r="AE24" s="69"/>
      <c r="AF24" s="69"/>
      <c r="AG24" s="68">
        <f>Z24/Z28*100</f>
        <v>30.06099331977926</v>
      </c>
    </row>
    <row r="25" spans="2:33" s="113" customFormat="1" ht="27.75" customHeight="1">
      <c r="B25" s="371" t="s">
        <v>73</v>
      </c>
      <c r="C25" s="363"/>
      <c r="D25" s="28"/>
      <c r="E25" s="28"/>
      <c r="F25" s="27"/>
      <c r="G25" s="27"/>
      <c r="H25" s="100"/>
      <c r="I25" s="27"/>
      <c r="J25" s="28"/>
      <c r="K25" s="100"/>
      <c r="L25" s="28"/>
      <c r="M25" s="27"/>
      <c r="N25" s="100"/>
      <c r="O25" s="27"/>
      <c r="P25" s="27"/>
      <c r="Q25" s="100"/>
      <c r="R25" s="27"/>
      <c r="S25" s="27"/>
      <c r="T25" s="100"/>
      <c r="U25" s="27"/>
      <c r="V25" s="365"/>
      <c r="W25" s="95" t="s">
        <v>11</v>
      </c>
      <c r="X25" s="96" t="s">
        <v>24</v>
      </c>
      <c r="Y25" s="92">
        <f>AB26</f>
        <v>0</v>
      </c>
      <c r="Z25" s="132"/>
      <c r="AA25" s="68"/>
      <c r="AB25" s="69"/>
      <c r="AC25" s="69"/>
      <c r="AD25" s="69"/>
      <c r="AE25" s="69"/>
      <c r="AF25" s="69"/>
      <c r="AG25" s="68"/>
    </row>
    <row r="26" spans="2:33" s="113" customFormat="1" ht="27.75" customHeight="1">
      <c r="B26" s="371"/>
      <c r="C26" s="363"/>
      <c r="D26" s="28"/>
      <c r="E26" s="100"/>
      <c r="F26" s="27"/>
      <c r="G26" s="115"/>
      <c r="H26" s="100"/>
      <c r="I26" s="27"/>
      <c r="J26" s="27"/>
      <c r="K26" s="100"/>
      <c r="L26" s="27"/>
      <c r="M26" s="27"/>
      <c r="N26" s="100"/>
      <c r="O26" s="27"/>
      <c r="P26" s="27"/>
      <c r="Q26" s="100"/>
      <c r="R26" s="27"/>
      <c r="S26" s="27"/>
      <c r="T26" s="100"/>
      <c r="U26" s="27"/>
      <c r="V26" s="365"/>
      <c r="W26" s="145">
        <f>Y21*2+Y22*7+Y23*1+Y26*8</f>
        <v>28.9</v>
      </c>
      <c r="X26" s="135" t="s">
        <v>27</v>
      </c>
      <c r="Y26" s="102">
        <v>0</v>
      </c>
      <c r="Z26" s="66">
        <f>W26*4</f>
        <v>115.6</v>
      </c>
      <c r="AA26" s="68"/>
      <c r="AB26" s="69"/>
      <c r="AC26" s="68"/>
      <c r="AD26" s="68"/>
      <c r="AE26" s="68"/>
      <c r="AF26" s="68"/>
      <c r="AG26" s="68">
        <f>Z26/Z28*100</f>
        <v>16.787685158292184</v>
      </c>
    </row>
    <row r="27" spans="2:33" s="113" customFormat="1" ht="27.75" customHeight="1">
      <c r="B27" s="32" t="s">
        <v>71</v>
      </c>
      <c r="C27" s="116"/>
      <c r="D27" s="27"/>
      <c r="E27" s="100"/>
      <c r="F27" s="27"/>
      <c r="G27" s="27"/>
      <c r="H27" s="100"/>
      <c r="I27" s="27"/>
      <c r="J27" s="28"/>
      <c r="K27" s="100"/>
      <c r="L27" s="28"/>
      <c r="M27" s="27"/>
      <c r="N27" s="100"/>
      <c r="O27" s="27"/>
      <c r="P27" s="27"/>
      <c r="Q27" s="100"/>
      <c r="R27" s="27"/>
      <c r="S27" s="27"/>
      <c r="T27" s="100"/>
      <c r="U27" s="27"/>
      <c r="V27" s="365"/>
      <c r="W27" s="95" t="s">
        <v>12</v>
      </c>
      <c r="X27" s="104"/>
      <c r="Y27" s="92"/>
      <c r="Z27" s="132"/>
      <c r="AA27" s="68"/>
      <c r="AB27" s="69"/>
      <c r="AC27" s="68"/>
      <c r="AD27" s="68"/>
      <c r="AE27" s="68"/>
      <c r="AF27" s="68"/>
      <c r="AG27" s="68"/>
    </row>
    <row r="28" spans="2:33" s="113" customFormat="1" ht="27.75" customHeight="1" thickBot="1">
      <c r="B28" s="169"/>
      <c r="C28" s="117"/>
      <c r="D28" s="100"/>
      <c r="E28" s="100"/>
      <c r="F28" s="27"/>
      <c r="G28" s="27"/>
      <c r="H28" s="100"/>
      <c r="I28" s="27"/>
      <c r="J28" s="27"/>
      <c r="K28" s="100"/>
      <c r="L28" s="27"/>
      <c r="M28" s="27"/>
      <c r="N28" s="100"/>
      <c r="O28" s="27"/>
      <c r="P28" s="27"/>
      <c r="Q28" s="100"/>
      <c r="R28" s="27"/>
      <c r="S28" s="27"/>
      <c r="T28" s="100"/>
      <c r="U28" s="27"/>
      <c r="V28" s="366"/>
      <c r="W28" s="147">
        <f>Y21*70+Y22*75+Y23*25+Y24*45+Y25*60+Y26*120</f>
        <v>692.5</v>
      </c>
      <c r="X28" s="109"/>
      <c r="Y28" s="92"/>
      <c r="Z28" s="66">
        <f>SUM(Z21:Z27)</f>
        <v>688.6</v>
      </c>
      <c r="AA28" s="66">
        <f aca="true" t="shared" si="2" ref="AA28:AG28">SUM(AA21:AA27)</f>
        <v>0</v>
      </c>
      <c r="AB28" s="66">
        <f t="shared" si="2"/>
        <v>0</v>
      </c>
      <c r="AC28" s="66">
        <f t="shared" si="2"/>
        <v>0</v>
      </c>
      <c r="AD28" s="66">
        <f t="shared" si="2"/>
        <v>0</v>
      </c>
      <c r="AE28" s="66">
        <f t="shared" si="2"/>
        <v>0</v>
      </c>
      <c r="AF28" s="66">
        <f t="shared" si="2"/>
        <v>0</v>
      </c>
      <c r="AG28" s="66">
        <f t="shared" si="2"/>
        <v>100</v>
      </c>
    </row>
    <row r="29" spans="2:33" s="89" customFormat="1" ht="27.75" customHeight="1">
      <c r="B29" s="84">
        <v>6</v>
      </c>
      <c r="C29" s="363"/>
      <c r="D29" s="85" t="str">
        <f>'6月總表'!M22</f>
        <v>地瓜飯</v>
      </c>
      <c r="E29" s="85" t="s">
        <v>15</v>
      </c>
      <c r="F29" s="85" t="s">
        <v>22</v>
      </c>
      <c r="G29" s="85" t="str">
        <f>'6月總表'!M23</f>
        <v>紅燒肉排</v>
      </c>
      <c r="H29" s="85" t="s">
        <v>144</v>
      </c>
      <c r="I29" s="85"/>
      <c r="J29" s="85" t="str">
        <f>'6月總表'!M24</f>
        <v>日式壽喜燒</v>
      </c>
      <c r="K29" s="85" t="s">
        <v>17</v>
      </c>
      <c r="L29" s="85"/>
      <c r="M29" s="85" t="str">
        <f>'6月總表'!M25</f>
        <v>茶碗蒸</v>
      </c>
      <c r="N29" s="85" t="s">
        <v>126</v>
      </c>
      <c r="O29" s="85"/>
      <c r="P29" s="85" t="str">
        <f>'6月總表'!M26</f>
        <v>深色蔬菜</v>
      </c>
      <c r="Q29" s="85" t="s">
        <v>18</v>
      </c>
      <c r="R29" s="85"/>
      <c r="S29" s="85" t="str">
        <f>'6月總表'!M27</f>
        <v>味噌海芽湯</v>
      </c>
      <c r="T29" s="85" t="s">
        <v>17</v>
      </c>
      <c r="U29" s="85"/>
      <c r="V29" s="364"/>
      <c r="W29" s="86" t="s">
        <v>7</v>
      </c>
      <c r="X29" s="87" t="s">
        <v>19</v>
      </c>
      <c r="Y29" s="88">
        <v>5</v>
      </c>
      <c r="Z29" s="132"/>
      <c r="AA29" s="68"/>
      <c r="AB29" s="69"/>
      <c r="AC29" s="68"/>
      <c r="AD29" s="68"/>
      <c r="AE29" s="68"/>
      <c r="AF29" s="68"/>
      <c r="AG29" s="166"/>
    </row>
    <row r="30" spans="2:33" ht="27.75" customHeight="1">
      <c r="B30" s="90" t="s">
        <v>8</v>
      </c>
      <c r="C30" s="363"/>
      <c r="D30" s="27" t="s">
        <v>136</v>
      </c>
      <c r="E30" s="27"/>
      <c r="F30" s="27"/>
      <c r="G30" s="27" t="s">
        <v>236</v>
      </c>
      <c r="H30" s="27"/>
      <c r="I30" s="27"/>
      <c r="J30" s="28" t="s">
        <v>150</v>
      </c>
      <c r="K30" s="28"/>
      <c r="L30" s="28"/>
      <c r="M30" s="27" t="s">
        <v>151</v>
      </c>
      <c r="N30" s="27"/>
      <c r="O30" s="27"/>
      <c r="P30" s="27" t="s">
        <v>66</v>
      </c>
      <c r="Q30" s="27"/>
      <c r="R30" s="27"/>
      <c r="S30" s="28" t="s">
        <v>84</v>
      </c>
      <c r="T30" s="27"/>
      <c r="U30" s="27"/>
      <c r="V30" s="365"/>
      <c r="W30" s="144">
        <f>Y29*15+Y31*5+Y33*15+Y34*12</f>
        <v>86.5</v>
      </c>
      <c r="X30" s="91" t="s">
        <v>20</v>
      </c>
      <c r="Y30" s="92">
        <v>2.2</v>
      </c>
      <c r="Z30" s="132">
        <f>W30*4</f>
        <v>346</v>
      </c>
      <c r="AA30" s="93"/>
      <c r="AC30" s="69"/>
      <c r="AD30" s="69"/>
      <c r="AE30" s="69"/>
      <c r="AF30" s="69"/>
      <c r="AG30" s="68">
        <f>Z30/Z36*100</f>
        <v>52.1241337752335</v>
      </c>
    </row>
    <row r="31" spans="2:33" ht="27.75" customHeight="1">
      <c r="B31" s="90">
        <v>16</v>
      </c>
      <c r="C31" s="363"/>
      <c r="D31" s="27" t="s">
        <v>125</v>
      </c>
      <c r="E31" s="27"/>
      <c r="F31" s="27"/>
      <c r="G31" s="27"/>
      <c r="H31" s="27"/>
      <c r="I31" s="27"/>
      <c r="J31" s="28" t="s">
        <v>139</v>
      </c>
      <c r="K31" s="28"/>
      <c r="L31" s="28"/>
      <c r="M31" s="27"/>
      <c r="N31" s="27"/>
      <c r="O31" s="27"/>
      <c r="P31" s="151"/>
      <c r="Q31" s="27"/>
      <c r="R31" s="27"/>
      <c r="S31" s="28" t="s">
        <v>237</v>
      </c>
      <c r="T31" s="27"/>
      <c r="U31" s="27"/>
      <c r="V31" s="365"/>
      <c r="W31" s="95" t="s">
        <v>9</v>
      </c>
      <c r="X31" s="96" t="s">
        <v>21</v>
      </c>
      <c r="Y31" s="92">
        <v>2.3</v>
      </c>
      <c r="Z31" s="132"/>
      <c r="AA31" s="97"/>
      <c r="AC31" s="98"/>
      <c r="AD31" s="69"/>
      <c r="AE31" s="69"/>
      <c r="AF31" s="99"/>
      <c r="AG31" s="68"/>
    </row>
    <row r="32" spans="2:33" ht="27.75" customHeight="1">
      <c r="B32" s="90" t="s">
        <v>10</v>
      </c>
      <c r="C32" s="363"/>
      <c r="D32" s="100"/>
      <c r="E32" s="100"/>
      <c r="F32" s="27"/>
      <c r="G32" s="27"/>
      <c r="H32" s="100"/>
      <c r="I32" s="27"/>
      <c r="J32" s="28"/>
      <c r="K32" s="28"/>
      <c r="L32" s="28"/>
      <c r="M32" s="27"/>
      <c r="N32" s="100"/>
      <c r="O32" s="27"/>
      <c r="P32" s="27"/>
      <c r="Q32" s="100"/>
      <c r="R32" s="27"/>
      <c r="S32" s="27"/>
      <c r="T32" s="152"/>
      <c r="U32" s="27"/>
      <c r="V32" s="365"/>
      <c r="W32" s="144">
        <f>Y30*5+Y32*5+Y34*4</f>
        <v>21</v>
      </c>
      <c r="X32" s="96" t="s">
        <v>23</v>
      </c>
      <c r="Y32" s="92">
        <v>2</v>
      </c>
      <c r="Z32" s="132">
        <f>23*9</f>
        <v>207</v>
      </c>
      <c r="AC32" s="69"/>
      <c r="AD32" s="69"/>
      <c r="AE32" s="69"/>
      <c r="AF32" s="69"/>
      <c r="AG32" s="68">
        <f>Z32/Z36*100</f>
        <v>31.184091593853573</v>
      </c>
    </row>
    <row r="33" spans="2:33" ht="27.75" customHeight="1">
      <c r="B33" s="367" t="s">
        <v>74</v>
      </c>
      <c r="C33" s="363"/>
      <c r="D33" s="100"/>
      <c r="E33" s="100"/>
      <c r="F33" s="27"/>
      <c r="G33" s="27"/>
      <c r="H33" s="100"/>
      <c r="I33" s="27"/>
      <c r="J33" s="28"/>
      <c r="K33" s="28"/>
      <c r="L33" s="28"/>
      <c r="M33" s="27"/>
      <c r="N33" s="100"/>
      <c r="O33" s="27"/>
      <c r="P33" s="27"/>
      <c r="Q33" s="100"/>
      <c r="R33" s="27"/>
      <c r="S33" s="28"/>
      <c r="T33" s="100"/>
      <c r="U33" s="27"/>
      <c r="V33" s="365"/>
      <c r="W33" s="95" t="s">
        <v>11</v>
      </c>
      <c r="X33" s="96" t="s">
        <v>24</v>
      </c>
      <c r="Y33" s="92">
        <f>AB34</f>
        <v>0</v>
      </c>
      <c r="Z33" s="132"/>
      <c r="AC33" s="69"/>
      <c r="AD33" s="69"/>
      <c r="AE33" s="69"/>
      <c r="AF33" s="69"/>
      <c r="AG33" s="68"/>
    </row>
    <row r="34" spans="2:33" ht="27.75" customHeight="1">
      <c r="B34" s="367"/>
      <c r="C34" s="363"/>
      <c r="D34" s="100"/>
      <c r="E34" s="100"/>
      <c r="F34" s="27"/>
      <c r="G34" s="27"/>
      <c r="H34" s="100"/>
      <c r="I34" s="27"/>
      <c r="J34" s="28"/>
      <c r="K34" s="100"/>
      <c r="L34" s="28"/>
      <c r="M34" s="27"/>
      <c r="N34" s="100"/>
      <c r="O34" s="27"/>
      <c r="P34" s="27"/>
      <c r="Q34" s="100"/>
      <c r="R34" s="27"/>
      <c r="S34" s="28"/>
      <c r="T34" s="100"/>
      <c r="U34" s="27"/>
      <c r="V34" s="365"/>
      <c r="W34" s="144">
        <f>Y29*2+Y30*7+Y31*1+Y34*8</f>
        <v>27.700000000000003</v>
      </c>
      <c r="X34" s="135" t="s">
        <v>27</v>
      </c>
      <c r="Y34" s="102">
        <v>0</v>
      </c>
      <c r="Z34" s="66">
        <f>W34*4</f>
        <v>110.80000000000001</v>
      </c>
      <c r="AG34" s="68">
        <f>Z34/Z36*100</f>
        <v>16.691774630912928</v>
      </c>
    </row>
    <row r="35" spans="2:33" ht="27.75" customHeight="1">
      <c r="B35" s="32" t="s">
        <v>71</v>
      </c>
      <c r="C35" s="103"/>
      <c r="D35" s="100"/>
      <c r="E35" s="100"/>
      <c r="F35" s="27"/>
      <c r="G35" s="27"/>
      <c r="H35" s="100"/>
      <c r="I35" s="27"/>
      <c r="J35" s="27"/>
      <c r="K35" s="100"/>
      <c r="L35" s="27"/>
      <c r="M35" s="27"/>
      <c r="N35" s="100"/>
      <c r="O35" s="27"/>
      <c r="P35" s="27"/>
      <c r="Q35" s="100"/>
      <c r="R35" s="27"/>
      <c r="S35" s="27"/>
      <c r="T35" s="100"/>
      <c r="U35" s="27"/>
      <c r="V35" s="365"/>
      <c r="W35" s="95" t="s">
        <v>12</v>
      </c>
      <c r="X35" s="104"/>
      <c r="Y35" s="92"/>
      <c r="Z35" s="132"/>
      <c r="AG35" s="68"/>
    </row>
    <row r="36" spans="2:33" ht="27.75" customHeight="1">
      <c r="B36" s="168"/>
      <c r="C36" s="105"/>
      <c r="D36" s="100"/>
      <c r="E36" s="100"/>
      <c r="F36" s="27"/>
      <c r="G36" s="27"/>
      <c r="H36" s="100"/>
      <c r="I36" s="27"/>
      <c r="J36" s="27"/>
      <c r="K36" s="100"/>
      <c r="L36" s="27"/>
      <c r="M36" s="27"/>
      <c r="N36" s="100"/>
      <c r="O36" s="27"/>
      <c r="P36" s="27"/>
      <c r="Q36" s="100"/>
      <c r="R36" s="27"/>
      <c r="S36" s="27"/>
      <c r="T36" s="100"/>
      <c r="U36" s="27"/>
      <c r="V36" s="366"/>
      <c r="W36" s="147">
        <f>Y29*70+Y30*75+Y31*25+Y32*45+Y33*60+Y34*120</f>
        <v>662.5</v>
      </c>
      <c r="X36" s="101"/>
      <c r="Y36" s="92"/>
      <c r="Z36" s="66">
        <f>SUM(Z29:Z35)</f>
        <v>663.8</v>
      </c>
      <c r="AA36" s="66">
        <f aca="true" t="shared" si="3" ref="AA36:AG36">SUM(AA29:AA35)</f>
        <v>0</v>
      </c>
      <c r="AB36" s="66">
        <f t="shared" si="3"/>
        <v>0</v>
      </c>
      <c r="AC36" s="66">
        <f t="shared" si="3"/>
        <v>0</v>
      </c>
      <c r="AD36" s="66">
        <f t="shared" si="3"/>
        <v>0</v>
      </c>
      <c r="AE36" s="66">
        <f t="shared" si="3"/>
        <v>0</v>
      </c>
      <c r="AF36" s="66">
        <f t="shared" si="3"/>
        <v>0</v>
      </c>
      <c r="AG36" s="66">
        <f t="shared" si="3"/>
        <v>100</v>
      </c>
    </row>
    <row r="37" spans="2:33" s="89" customFormat="1" ht="27.75" customHeight="1">
      <c r="B37" s="84">
        <v>6</v>
      </c>
      <c r="C37" s="363"/>
      <c r="D37" s="85" t="str">
        <f>'6月總表'!Q22</f>
        <v>什錦蛋炒飯</v>
      </c>
      <c r="E37" s="85" t="s">
        <v>102</v>
      </c>
      <c r="F37" s="85" t="s">
        <v>81</v>
      </c>
      <c r="G37" s="85" t="str">
        <f>'6月總表'!Q23</f>
        <v>韓式雞胸肉</v>
      </c>
      <c r="H37" s="85" t="s">
        <v>233</v>
      </c>
      <c r="I37" s="85" t="s">
        <v>50</v>
      </c>
      <c r="J37" s="85" t="str">
        <f>'6月總表'!Q24</f>
        <v>芹香魷魚(海)</v>
      </c>
      <c r="K37" s="85" t="s">
        <v>167</v>
      </c>
      <c r="L37" s="85"/>
      <c r="M37" s="85" t="str">
        <f>'6月總表'!Q25</f>
        <v>炸花枝排(加)</v>
      </c>
      <c r="N37" s="85" t="s">
        <v>356</v>
      </c>
      <c r="O37" s="85"/>
      <c r="P37" s="85" t="str">
        <f>'6月總表'!Q26</f>
        <v>淺色蔬菜</v>
      </c>
      <c r="Q37" s="85" t="s">
        <v>18</v>
      </c>
      <c r="R37" s="85"/>
      <c r="S37" s="85" t="str">
        <f>'6月總表'!Q27</f>
        <v>筍片排骨湯</v>
      </c>
      <c r="T37" s="85" t="s">
        <v>17</v>
      </c>
      <c r="U37" s="85"/>
      <c r="V37" s="364" t="s">
        <v>41</v>
      </c>
      <c r="W37" s="86" t="s">
        <v>7</v>
      </c>
      <c r="X37" s="87" t="s">
        <v>19</v>
      </c>
      <c r="Y37" s="88">
        <v>5</v>
      </c>
      <c r="Z37" s="132"/>
      <c r="AA37" s="68"/>
      <c r="AB37" s="69"/>
      <c r="AC37" s="68"/>
      <c r="AD37" s="68"/>
      <c r="AE37" s="68"/>
      <c r="AF37" s="68"/>
      <c r="AG37" s="166"/>
    </row>
    <row r="38" spans="2:33" ht="27.75" customHeight="1">
      <c r="B38" s="90" t="s">
        <v>8</v>
      </c>
      <c r="C38" s="363"/>
      <c r="D38" s="28" t="s">
        <v>125</v>
      </c>
      <c r="E38" s="28"/>
      <c r="F38" s="27"/>
      <c r="G38" s="27" t="s">
        <v>127</v>
      </c>
      <c r="H38" s="28"/>
      <c r="I38" s="27"/>
      <c r="J38" s="27" t="s">
        <v>140</v>
      </c>
      <c r="K38" s="27"/>
      <c r="L38" s="27"/>
      <c r="M38" s="27" t="s">
        <v>355</v>
      </c>
      <c r="N38" s="28"/>
      <c r="O38" s="27"/>
      <c r="P38" s="27" t="s">
        <v>100</v>
      </c>
      <c r="Q38" s="28"/>
      <c r="R38" s="27"/>
      <c r="S38" s="28" t="s">
        <v>60</v>
      </c>
      <c r="T38" s="28"/>
      <c r="U38" s="28"/>
      <c r="V38" s="365"/>
      <c r="W38" s="144">
        <f>Y37*15+Y39*5+Y41*15+Y42*12</f>
        <v>81.5</v>
      </c>
      <c r="X38" s="91" t="s">
        <v>20</v>
      </c>
      <c r="Y38" s="92">
        <v>2</v>
      </c>
      <c r="Z38" s="132">
        <f>W38*4</f>
        <v>326</v>
      </c>
      <c r="AA38" s="93"/>
      <c r="AC38" s="69"/>
      <c r="AD38" s="69"/>
      <c r="AE38" s="69"/>
      <c r="AF38" s="69"/>
      <c r="AG38" s="68">
        <f>Z38/Z44*100</f>
        <v>51.40334279407127</v>
      </c>
    </row>
    <row r="39" spans="2:33" ht="27.75" customHeight="1">
      <c r="B39" s="90">
        <v>17</v>
      </c>
      <c r="C39" s="363"/>
      <c r="D39" s="28" t="s">
        <v>148</v>
      </c>
      <c r="E39" s="28"/>
      <c r="F39" s="27"/>
      <c r="G39" s="27"/>
      <c r="H39" s="28"/>
      <c r="I39" s="27"/>
      <c r="J39" s="27" t="s">
        <v>141</v>
      </c>
      <c r="K39" s="27" t="s">
        <v>142</v>
      </c>
      <c r="L39" s="27"/>
      <c r="M39" s="27"/>
      <c r="N39" s="28"/>
      <c r="O39" s="27"/>
      <c r="P39" s="27"/>
      <c r="Q39" s="28"/>
      <c r="R39" s="27"/>
      <c r="S39" s="28" t="s">
        <v>199</v>
      </c>
      <c r="T39" s="28"/>
      <c r="U39" s="28"/>
      <c r="V39" s="365"/>
      <c r="W39" s="95" t="s">
        <v>9</v>
      </c>
      <c r="X39" s="96" t="s">
        <v>21</v>
      </c>
      <c r="Y39" s="92">
        <v>1.3</v>
      </c>
      <c r="Z39" s="132"/>
      <c r="AA39" s="97"/>
      <c r="AC39" s="98"/>
      <c r="AD39" s="69"/>
      <c r="AE39" s="69"/>
      <c r="AF39" s="99"/>
      <c r="AG39" s="68"/>
    </row>
    <row r="40" spans="2:33" ht="27.75" customHeight="1">
      <c r="B40" s="90" t="s">
        <v>10</v>
      </c>
      <c r="C40" s="363"/>
      <c r="D40" s="28" t="s">
        <v>151</v>
      </c>
      <c r="E40" s="28"/>
      <c r="F40" s="27"/>
      <c r="G40" s="27"/>
      <c r="H40" s="28"/>
      <c r="I40" s="27"/>
      <c r="J40" s="27"/>
      <c r="K40" s="100"/>
      <c r="L40" s="27"/>
      <c r="M40" s="27"/>
      <c r="N40" s="28"/>
      <c r="O40" s="27"/>
      <c r="P40" s="27"/>
      <c r="Q40" s="28"/>
      <c r="R40" s="27"/>
      <c r="S40" s="28"/>
      <c r="T40" s="28"/>
      <c r="U40" s="28"/>
      <c r="V40" s="365"/>
      <c r="W40" s="144">
        <f>Y38*5+Y40*5+Y42*4</f>
        <v>22.5</v>
      </c>
      <c r="X40" s="96" t="s">
        <v>23</v>
      </c>
      <c r="Y40" s="92">
        <v>2.5</v>
      </c>
      <c r="Z40" s="132">
        <f>23*9</f>
        <v>207</v>
      </c>
      <c r="AC40" s="69"/>
      <c r="AD40" s="69"/>
      <c r="AE40" s="69"/>
      <c r="AF40" s="69"/>
      <c r="AG40" s="68">
        <f>Z40/Z44*100</f>
        <v>32.63954588457899</v>
      </c>
    </row>
    <row r="41" spans="2:33" ht="27.75" customHeight="1">
      <c r="B41" s="367" t="s">
        <v>75</v>
      </c>
      <c r="C41" s="363"/>
      <c r="D41" s="28" t="s">
        <v>301</v>
      </c>
      <c r="E41" s="28"/>
      <c r="F41" s="27"/>
      <c r="G41" s="27"/>
      <c r="H41" s="28"/>
      <c r="I41" s="27"/>
      <c r="J41" s="27"/>
      <c r="K41" s="100"/>
      <c r="L41" s="27"/>
      <c r="M41" s="27"/>
      <c r="N41" s="28"/>
      <c r="O41" s="27"/>
      <c r="P41" s="27"/>
      <c r="Q41" s="28"/>
      <c r="R41" s="27"/>
      <c r="S41" s="28"/>
      <c r="T41" s="28"/>
      <c r="U41" s="28"/>
      <c r="V41" s="365"/>
      <c r="W41" s="95" t="s">
        <v>11</v>
      </c>
      <c r="X41" s="96" t="s">
        <v>24</v>
      </c>
      <c r="Y41" s="92">
        <f>AB42</f>
        <v>0</v>
      </c>
      <c r="Z41" s="132"/>
      <c r="AC41" s="69"/>
      <c r="AD41" s="69"/>
      <c r="AE41" s="69"/>
      <c r="AF41" s="69"/>
      <c r="AG41" s="68"/>
    </row>
    <row r="42" spans="2:33" ht="27.75" customHeight="1">
      <c r="B42" s="367"/>
      <c r="C42" s="363"/>
      <c r="D42" s="28" t="s">
        <v>302</v>
      </c>
      <c r="E42" s="100"/>
      <c r="F42" s="27"/>
      <c r="G42" s="27"/>
      <c r="H42" s="100"/>
      <c r="I42" s="27"/>
      <c r="J42" s="115"/>
      <c r="K42" s="100"/>
      <c r="L42" s="27"/>
      <c r="M42" s="151"/>
      <c r="N42" s="100"/>
      <c r="O42" s="27"/>
      <c r="P42" s="27"/>
      <c r="Q42" s="100"/>
      <c r="R42" s="27"/>
      <c r="S42" s="28"/>
      <c r="T42" s="100"/>
      <c r="U42" s="28"/>
      <c r="V42" s="365"/>
      <c r="W42" s="144">
        <f>Y37*2+Y38*7+Y39*1+Y42*8</f>
        <v>25.3</v>
      </c>
      <c r="X42" s="135" t="s">
        <v>27</v>
      </c>
      <c r="Y42" s="102">
        <v>0</v>
      </c>
      <c r="Z42" s="66">
        <f>W42*4</f>
        <v>101.2</v>
      </c>
      <c r="AG42" s="68">
        <f>Z42/Z44*100</f>
        <v>15.957111321349732</v>
      </c>
    </row>
    <row r="43" spans="2:33" ht="27.75" customHeight="1">
      <c r="B43" s="32" t="s">
        <v>71</v>
      </c>
      <c r="C43" s="103"/>
      <c r="D43" s="100"/>
      <c r="E43" s="100"/>
      <c r="F43" s="27"/>
      <c r="G43" s="27"/>
      <c r="H43" s="100"/>
      <c r="I43" s="27"/>
      <c r="J43" s="27"/>
      <c r="K43" s="100"/>
      <c r="L43" s="27"/>
      <c r="M43" s="27"/>
      <c r="N43" s="100"/>
      <c r="O43" s="27"/>
      <c r="P43" s="27"/>
      <c r="Q43" s="100"/>
      <c r="R43" s="27"/>
      <c r="S43" s="28"/>
      <c r="T43" s="100"/>
      <c r="U43" s="28"/>
      <c r="V43" s="365"/>
      <c r="W43" s="95" t="s">
        <v>12</v>
      </c>
      <c r="X43" s="104"/>
      <c r="Y43" s="118"/>
      <c r="Z43" s="132"/>
      <c r="AG43" s="68"/>
    </row>
    <row r="44" spans="2:33" ht="27.75" customHeight="1" thickBot="1">
      <c r="B44" s="170"/>
      <c r="C44" s="105"/>
      <c r="D44" s="120"/>
      <c r="E44" s="120"/>
      <c r="F44" s="121"/>
      <c r="G44" s="121"/>
      <c r="H44" s="120"/>
      <c r="I44" s="121"/>
      <c r="J44" s="27"/>
      <c r="K44" s="100"/>
      <c r="L44" s="27"/>
      <c r="M44" s="27"/>
      <c r="N44" s="100"/>
      <c r="O44" s="27"/>
      <c r="P44" s="121"/>
      <c r="Q44" s="120"/>
      <c r="R44" s="121"/>
      <c r="S44" s="121"/>
      <c r="T44" s="120"/>
      <c r="U44" s="121"/>
      <c r="V44" s="366"/>
      <c r="W44" s="146">
        <v>660</v>
      </c>
      <c r="X44" s="122"/>
      <c r="Y44" s="123"/>
      <c r="Z44" s="66">
        <f>SUM(Z37:Z43)</f>
        <v>634.2</v>
      </c>
      <c r="AA44" s="66">
        <f aca="true" t="shared" si="4" ref="AA44:AG44">SUM(AA37:AA43)</f>
        <v>0</v>
      </c>
      <c r="AB44" s="66">
        <f t="shared" si="4"/>
        <v>0</v>
      </c>
      <c r="AC44" s="66">
        <f t="shared" si="4"/>
        <v>0</v>
      </c>
      <c r="AD44" s="66">
        <f t="shared" si="4"/>
        <v>0</v>
      </c>
      <c r="AE44" s="66">
        <f t="shared" si="4"/>
        <v>0</v>
      </c>
      <c r="AF44" s="66">
        <f t="shared" si="4"/>
        <v>0</v>
      </c>
      <c r="AG44" s="66">
        <f t="shared" si="4"/>
        <v>99.99999999999999</v>
      </c>
    </row>
    <row r="45" spans="2:32" s="127" customFormat="1" ht="21.75" customHeight="1">
      <c r="B45" s="124"/>
      <c r="C45" s="68"/>
      <c r="D45" s="94"/>
      <c r="E45" s="125"/>
      <c r="F45" s="94"/>
      <c r="G45" s="94"/>
      <c r="H45" s="125"/>
      <c r="I45" s="94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126"/>
      <c r="AA45" s="114"/>
      <c r="AB45" s="112"/>
      <c r="AC45" s="114"/>
      <c r="AD45" s="114"/>
      <c r="AE45" s="114"/>
      <c r="AF45" s="114"/>
    </row>
    <row r="46" spans="2:25" ht="20.25">
      <c r="B46" s="112"/>
      <c r="C46" s="127"/>
      <c r="D46" s="368"/>
      <c r="E46" s="368"/>
      <c r="F46" s="369"/>
      <c r="G46" s="369"/>
      <c r="H46" s="128"/>
      <c r="I46" s="68"/>
      <c r="J46" s="68"/>
      <c r="K46" s="128"/>
      <c r="L46" s="68"/>
      <c r="N46" s="128"/>
      <c r="O46" s="68"/>
      <c r="Q46" s="128"/>
      <c r="R46" s="68"/>
      <c r="T46" s="128"/>
      <c r="U46" s="68"/>
      <c r="V46" s="129"/>
      <c r="Y46" s="132"/>
    </row>
    <row r="47" ht="20.25">
      <c r="Y47" s="132"/>
    </row>
    <row r="48" ht="20.25">
      <c r="Y48" s="132"/>
    </row>
    <row r="49" ht="20.25">
      <c r="Y49" s="132"/>
    </row>
    <row r="50" ht="20.25">
      <c r="Y50" s="132"/>
    </row>
    <row r="51" ht="20.25">
      <c r="Y51" s="132"/>
    </row>
    <row r="52" ht="20.25">
      <c r="Y52" s="132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3">
      <selection activeCell="J23" sqref="J23"/>
    </sheetView>
  </sheetViews>
  <sheetFormatPr defaultColWidth="9.00390625" defaultRowHeight="16.5"/>
  <cols>
    <col min="1" max="1" width="1.875" style="29" customWidth="1"/>
    <col min="2" max="2" width="4.875" style="47" customWidth="1"/>
    <col min="3" max="3" width="0" style="29" hidden="1" customWidth="1"/>
    <col min="4" max="4" width="18.625" style="29" customWidth="1"/>
    <col min="5" max="5" width="5.625" style="48" customWidth="1"/>
    <col min="6" max="6" width="9.625" style="29" customWidth="1"/>
    <col min="7" max="7" width="18.625" style="29" customWidth="1"/>
    <col min="8" max="8" width="5.625" style="48" customWidth="1"/>
    <col min="9" max="9" width="9.625" style="29" customWidth="1"/>
    <col min="10" max="10" width="18.625" style="29" customWidth="1"/>
    <col min="11" max="11" width="5.625" style="48" customWidth="1"/>
    <col min="12" max="12" width="9.625" style="29" customWidth="1"/>
    <col min="13" max="13" width="18.625" style="29" customWidth="1"/>
    <col min="14" max="14" width="5.625" style="48" customWidth="1"/>
    <col min="15" max="15" width="9.625" style="29" customWidth="1"/>
    <col min="16" max="16" width="18.625" style="29" customWidth="1"/>
    <col min="17" max="17" width="5.625" style="48" customWidth="1"/>
    <col min="18" max="18" width="9.625" style="29" customWidth="1"/>
    <col min="19" max="19" width="18.625" style="29" customWidth="1"/>
    <col min="20" max="20" width="5.625" style="48" customWidth="1"/>
    <col min="21" max="21" width="9.625" style="29" customWidth="1"/>
    <col min="22" max="22" width="5.25390625" style="53" customWidth="1"/>
    <col min="23" max="23" width="11.75390625" style="52" customWidth="1"/>
    <col min="24" max="24" width="11.25390625" style="131" customWidth="1"/>
    <col min="25" max="25" width="6.625" style="134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360" t="s">
        <v>312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1"/>
      <c r="AB1" s="3"/>
    </row>
    <row r="2" spans="2:28" s="2" customFormat="1" ht="16.5" customHeight="1">
      <c r="B2" s="376"/>
      <c r="C2" s="377"/>
      <c r="D2" s="377"/>
      <c r="E2" s="377"/>
      <c r="F2" s="377"/>
      <c r="G2" s="377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0"/>
      <c r="Y2" s="59"/>
      <c r="Z2" s="1"/>
      <c r="AB2" s="3"/>
    </row>
    <row r="3" spans="2:28" s="2" customFormat="1" ht="31.5" customHeight="1" thickBot="1">
      <c r="B3" s="136" t="s">
        <v>28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5"/>
      <c r="Y3" s="66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3" t="s">
        <v>26</v>
      </c>
      <c r="F4" s="14"/>
      <c r="G4" s="14" t="s">
        <v>3</v>
      </c>
      <c r="H4" s="73" t="s">
        <v>26</v>
      </c>
      <c r="I4" s="14"/>
      <c r="J4" s="14" t="s">
        <v>4</v>
      </c>
      <c r="K4" s="73" t="s">
        <v>26</v>
      </c>
      <c r="L4" s="15"/>
      <c r="M4" s="14" t="s">
        <v>4</v>
      </c>
      <c r="N4" s="73" t="s">
        <v>26</v>
      </c>
      <c r="O4" s="14"/>
      <c r="P4" s="14" t="s">
        <v>4</v>
      </c>
      <c r="Q4" s="73" t="s">
        <v>26</v>
      </c>
      <c r="R4" s="14"/>
      <c r="S4" s="16" t="s">
        <v>5</v>
      </c>
      <c r="T4" s="73" t="s">
        <v>26</v>
      </c>
      <c r="U4" s="14"/>
      <c r="V4" s="139" t="s">
        <v>33</v>
      </c>
      <c r="W4" s="17" t="s">
        <v>6</v>
      </c>
      <c r="X4" s="77" t="s">
        <v>13</v>
      </c>
      <c r="Y4" s="78" t="s">
        <v>14</v>
      </c>
      <c r="Z4" s="79" t="s">
        <v>64</v>
      </c>
      <c r="AA4" s="80"/>
      <c r="AB4" s="81"/>
      <c r="AC4" s="82"/>
      <c r="AD4" s="82"/>
      <c r="AE4" s="82"/>
      <c r="AF4" s="82"/>
      <c r="AG4" s="83" t="s">
        <v>65</v>
      </c>
    </row>
    <row r="5" spans="2:33" s="23" customFormat="1" ht="64.5" customHeight="1">
      <c r="B5" s="19">
        <v>6</v>
      </c>
      <c r="C5" s="375"/>
      <c r="D5" s="20" t="str">
        <f>'6月總表'!A31</f>
        <v>香Q白米飯</v>
      </c>
      <c r="E5" s="20" t="s">
        <v>15</v>
      </c>
      <c r="F5" s="21" t="s">
        <v>16</v>
      </c>
      <c r="G5" s="20" t="str">
        <f>'6月總表'!A32</f>
        <v>蔥花煎蛋</v>
      </c>
      <c r="H5" s="20" t="s">
        <v>197</v>
      </c>
      <c r="I5" s="21" t="s">
        <v>16</v>
      </c>
      <c r="J5" s="20" t="str">
        <f>'6月總表'!A33</f>
        <v>黑胡椒豆腐(豆)</v>
      </c>
      <c r="K5" s="20" t="s">
        <v>143</v>
      </c>
      <c r="L5" s="21" t="s">
        <v>16</v>
      </c>
      <c r="M5" s="20" t="str">
        <f>'6月總表'!A34</f>
        <v>螞蟻上樹</v>
      </c>
      <c r="N5" s="20" t="s">
        <v>167</v>
      </c>
      <c r="O5" s="21" t="s">
        <v>16</v>
      </c>
      <c r="P5" s="20" t="str">
        <f>'6月總表'!A35</f>
        <v>深色蔬菜</v>
      </c>
      <c r="Q5" s="20" t="s">
        <v>18</v>
      </c>
      <c r="R5" s="21" t="s">
        <v>16</v>
      </c>
      <c r="S5" s="20" t="str">
        <f>'6月總表'!A36</f>
        <v>筍片湯</v>
      </c>
      <c r="T5" s="20" t="s">
        <v>17</v>
      </c>
      <c r="U5" s="21" t="s">
        <v>16</v>
      </c>
      <c r="V5" s="378"/>
      <c r="W5" s="22" t="s">
        <v>7</v>
      </c>
      <c r="X5" s="87" t="s">
        <v>19</v>
      </c>
      <c r="Y5" s="88">
        <v>6</v>
      </c>
      <c r="Z5" s="132"/>
      <c r="AA5" s="68"/>
      <c r="AB5" s="69"/>
      <c r="AC5" s="68"/>
      <c r="AD5" s="68"/>
      <c r="AE5" s="68"/>
      <c r="AF5" s="68"/>
      <c r="AG5" s="166"/>
    </row>
    <row r="6" spans="2:33" ht="27.75" customHeight="1">
      <c r="B6" s="24" t="s">
        <v>8</v>
      </c>
      <c r="C6" s="375"/>
      <c r="D6" s="25" t="s">
        <v>125</v>
      </c>
      <c r="E6" s="25"/>
      <c r="F6" s="25"/>
      <c r="G6" s="27" t="s">
        <v>151</v>
      </c>
      <c r="H6" s="28"/>
      <c r="I6" s="27"/>
      <c r="J6" s="26" t="s">
        <v>153</v>
      </c>
      <c r="K6" s="26"/>
      <c r="L6" s="26"/>
      <c r="M6" s="28" t="s">
        <v>256</v>
      </c>
      <c r="N6" s="26"/>
      <c r="O6" s="27"/>
      <c r="P6" s="26" t="s">
        <v>66</v>
      </c>
      <c r="Q6" s="26"/>
      <c r="R6" s="26"/>
      <c r="S6" s="25" t="s">
        <v>257</v>
      </c>
      <c r="T6" s="26"/>
      <c r="U6" s="26"/>
      <c r="V6" s="379"/>
      <c r="W6" s="148">
        <f>Y5*15+Y7*5+Y9*15+Y10*12</f>
        <v>101.5</v>
      </c>
      <c r="X6" s="91" t="s">
        <v>20</v>
      </c>
      <c r="Y6" s="92">
        <v>1</v>
      </c>
      <c r="Z6" s="132">
        <f>W6*4</f>
        <v>406</v>
      </c>
      <c r="AA6" s="93"/>
      <c r="AB6" s="69"/>
      <c r="AC6" s="69"/>
      <c r="AD6" s="69"/>
      <c r="AE6" s="69"/>
      <c r="AF6" s="69"/>
      <c r="AG6" s="68">
        <f>Z6/Z12*100</f>
        <v>58.14952735605843</v>
      </c>
    </row>
    <row r="7" spans="2:33" ht="27.75" customHeight="1">
      <c r="B7" s="24">
        <v>20</v>
      </c>
      <c r="C7" s="375"/>
      <c r="D7" s="25"/>
      <c r="E7" s="25"/>
      <c r="F7" s="25"/>
      <c r="G7" s="27" t="s">
        <v>192</v>
      </c>
      <c r="H7" s="25"/>
      <c r="I7" s="27"/>
      <c r="J7" s="26"/>
      <c r="K7" s="26"/>
      <c r="L7" s="26"/>
      <c r="M7" s="28" t="s">
        <v>229</v>
      </c>
      <c r="N7" s="26"/>
      <c r="O7" s="27"/>
      <c r="P7" s="26"/>
      <c r="Q7" s="26"/>
      <c r="R7" s="26"/>
      <c r="S7" s="25"/>
      <c r="T7" s="26"/>
      <c r="U7" s="26"/>
      <c r="V7" s="379"/>
      <c r="W7" s="30" t="s">
        <v>9</v>
      </c>
      <c r="X7" s="96" t="s">
        <v>21</v>
      </c>
      <c r="Y7" s="92">
        <v>2.3</v>
      </c>
      <c r="Z7" s="132"/>
      <c r="AA7" s="97"/>
      <c r="AB7" s="69"/>
      <c r="AC7" s="98"/>
      <c r="AD7" s="69"/>
      <c r="AE7" s="69"/>
      <c r="AF7" s="99"/>
      <c r="AG7" s="68"/>
    </row>
    <row r="8" spans="2:33" ht="27.75" customHeight="1">
      <c r="B8" s="24" t="s">
        <v>10</v>
      </c>
      <c r="C8" s="375"/>
      <c r="D8" s="25"/>
      <c r="E8" s="25"/>
      <c r="F8" s="25"/>
      <c r="G8" s="26"/>
      <c r="H8" s="31"/>
      <c r="I8" s="26"/>
      <c r="J8" s="26"/>
      <c r="K8" s="27"/>
      <c r="L8" s="26"/>
      <c r="M8" s="28" t="s">
        <v>138</v>
      </c>
      <c r="N8" s="31"/>
      <c r="O8" s="27"/>
      <c r="P8" s="26"/>
      <c r="Q8" s="31"/>
      <c r="R8" s="26"/>
      <c r="S8" s="28"/>
      <c r="T8" s="31"/>
      <c r="U8" s="26"/>
      <c r="V8" s="379"/>
      <c r="W8" s="148">
        <f>Y6*5+Y8*5+Y10*4</f>
        <v>17.5</v>
      </c>
      <c r="X8" s="96" t="s">
        <v>23</v>
      </c>
      <c r="Y8" s="92">
        <v>2.5</v>
      </c>
      <c r="Z8" s="132">
        <f>23*9</f>
        <v>207</v>
      </c>
      <c r="AA8" s="68"/>
      <c r="AB8" s="69"/>
      <c r="AC8" s="69"/>
      <c r="AD8" s="69"/>
      <c r="AE8" s="69"/>
      <c r="AF8" s="69"/>
      <c r="AG8" s="68">
        <f>Z8/Z12*100</f>
        <v>29.647665425379543</v>
      </c>
    </row>
    <row r="9" spans="2:33" ht="27.75" customHeight="1">
      <c r="B9" s="381" t="s">
        <v>70</v>
      </c>
      <c r="C9" s="375"/>
      <c r="D9" s="25"/>
      <c r="E9" s="25"/>
      <c r="F9" s="25"/>
      <c r="G9" s="26"/>
      <c r="H9" s="31"/>
      <c r="I9" s="26"/>
      <c r="J9" s="26"/>
      <c r="K9" s="31"/>
      <c r="L9" s="26"/>
      <c r="M9" s="28" t="s">
        <v>132</v>
      </c>
      <c r="N9" s="31"/>
      <c r="O9" s="27"/>
      <c r="P9" s="26"/>
      <c r="Q9" s="31"/>
      <c r="R9" s="26"/>
      <c r="S9" s="25"/>
      <c r="T9" s="31"/>
      <c r="U9" s="26"/>
      <c r="V9" s="379"/>
      <c r="W9" s="30" t="s">
        <v>11</v>
      </c>
      <c r="X9" s="96" t="s">
        <v>24</v>
      </c>
      <c r="Y9" s="92">
        <f>AB10</f>
        <v>0</v>
      </c>
      <c r="Z9" s="132"/>
      <c r="AA9" s="68"/>
      <c r="AB9" s="69"/>
      <c r="AC9" s="69"/>
      <c r="AD9" s="69"/>
      <c r="AE9" s="69"/>
      <c r="AF9" s="69"/>
      <c r="AG9" s="68"/>
    </row>
    <row r="10" spans="2:33" ht="27.75" customHeight="1">
      <c r="B10" s="381"/>
      <c r="C10" s="375"/>
      <c r="D10" s="25"/>
      <c r="E10" s="25"/>
      <c r="F10" s="25"/>
      <c r="G10" s="26"/>
      <c r="H10" s="31"/>
      <c r="I10" s="26"/>
      <c r="J10" s="26"/>
      <c r="K10" s="31"/>
      <c r="L10" s="26"/>
      <c r="M10" s="28"/>
      <c r="N10" s="31"/>
      <c r="O10" s="27"/>
      <c r="P10" s="26"/>
      <c r="Q10" s="31"/>
      <c r="R10" s="26"/>
      <c r="S10" s="25"/>
      <c r="T10" s="31"/>
      <c r="U10" s="26"/>
      <c r="V10" s="379"/>
      <c r="W10" s="148">
        <f>Y5*2+Y6*7+Y7*1+Y10*8</f>
        <v>21.3</v>
      </c>
      <c r="X10" s="135" t="s">
        <v>27</v>
      </c>
      <c r="Y10" s="102">
        <v>0</v>
      </c>
      <c r="Z10" s="66">
        <f>W10*4</f>
        <v>85.2</v>
      </c>
      <c r="AA10" s="68"/>
      <c r="AB10" s="69"/>
      <c r="AC10" s="68"/>
      <c r="AD10" s="68"/>
      <c r="AE10" s="68"/>
      <c r="AF10" s="68"/>
      <c r="AG10" s="68">
        <f>Z10/Z12*100</f>
        <v>12.202807218562016</v>
      </c>
    </row>
    <row r="11" spans="2:33" ht="27.75" customHeight="1">
      <c r="B11" s="32" t="s">
        <v>71</v>
      </c>
      <c r="C11" s="33"/>
      <c r="D11" s="25"/>
      <c r="E11" s="31"/>
      <c r="F11" s="25"/>
      <c r="G11" s="26"/>
      <c r="H11" s="31"/>
      <c r="I11" s="26"/>
      <c r="J11" s="26"/>
      <c r="K11" s="31"/>
      <c r="L11" s="26"/>
      <c r="M11" s="27"/>
      <c r="N11" s="31"/>
      <c r="O11" s="27"/>
      <c r="P11" s="26"/>
      <c r="Q11" s="31"/>
      <c r="R11" s="26"/>
      <c r="S11" s="26"/>
      <c r="T11" s="31"/>
      <c r="U11" s="26"/>
      <c r="V11" s="379"/>
      <c r="W11" s="30" t="s">
        <v>12</v>
      </c>
      <c r="X11" s="104"/>
      <c r="Y11" s="92"/>
      <c r="Z11" s="132"/>
      <c r="AA11" s="68"/>
      <c r="AB11" s="69"/>
      <c r="AC11" s="68"/>
      <c r="AD11" s="68"/>
      <c r="AE11" s="68"/>
      <c r="AF11" s="68"/>
      <c r="AG11" s="68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6"/>
      <c r="T12" s="31"/>
      <c r="U12" s="26"/>
      <c r="V12" s="380"/>
      <c r="W12" s="149">
        <f>Y5*70+Y6*75+Y7*25+Y8*45+Y9*60+Y10*120</f>
        <v>665</v>
      </c>
      <c r="X12" s="109"/>
      <c r="Y12" s="102"/>
      <c r="Z12" s="66">
        <f>SUM(Z5:Z11)</f>
        <v>698.2</v>
      </c>
      <c r="AA12" s="66">
        <f aca="true" t="shared" si="0" ref="AA12:AG12">SUM(AA5:AA11)</f>
        <v>0</v>
      </c>
      <c r="AB12" s="66">
        <f t="shared" si="0"/>
        <v>0</v>
      </c>
      <c r="AC12" s="66">
        <f t="shared" si="0"/>
        <v>0</v>
      </c>
      <c r="AD12" s="66">
        <f t="shared" si="0"/>
        <v>0</v>
      </c>
      <c r="AE12" s="66">
        <f t="shared" si="0"/>
        <v>0</v>
      </c>
      <c r="AF12" s="66">
        <f t="shared" si="0"/>
        <v>0</v>
      </c>
      <c r="AG12" s="66">
        <f t="shared" si="0"/>
        <v>99.99999999999999</v>
      </c>
    </row>
    <row r="13" spans="2:33" s="23" customFormat="1" ht="27.75" customHeight="1">
      <c r="B13" s="19">
        <v>6</v>
      </c>
      <c r="C13" s="375"/>
      <c r="D13" s="20" t="str">
        <f>'6月總表'!E31</f>
        <v>紫米飯</v>
      </c>
      <c r="E13" s="20" t="s">
        <v>15</v>
      </c>
      <c r="F13" s="20"/>
      <c r="G13" s="20" t="str">
        <f>'6月總表'!E32</f>
        <v>勁辣雞腿</v>
      </c>
      <c r="H13" s="20" t="s">
        <v>233</v>
      </c>
      <c r="I13" s="20"/>
      <c r="J13" s="20" t="str">
        <f>'6月總表'!E33</f>
        <v>蒸蛋</v>
      </c>
      <c r="K13" s="20" t="s">
        <v>126</v>
      </c>
      <c r="L13" s="20"/>
      <c r="M13" s="20" t="str">
        <f>'6月總表'!E34</f>
        <v>滷味(豆)</v>
      </c>
      <c r="N13" s="20" t="s">
        <v>144</v>
      </c>
      <c r="O13" s="20"/>
      <c r="P13" s="20" t="str">
        <f>'6月總表'!E35</f>
        <v>深色蔬菜</v>
      </c>
      <c r="Q13" s="20" t="s">
        <v>18</v>
      </c>
      <c r="R13" s="20"/>
      <c r="S13" s="20" t="str">
        <f>'6月總表'!E36</f>
        <v>味噌湯</v>
      </c>
      <c r="T13" s="20" t="s">
        <v>17</v>
      </c>
      <c r="U13" s="20"/>
      <c r="V13" s="378" t="s">
        <v>320</v>
      </c>
      <c r="W13" s="22" t="s">
        <v>7</v>
      </c>
      <c r="X13" s="87" t="s">
        <v>19</v>
      </c>
      <c r="Y13" s="88">
        <v>5.5</v>
      </c>
      <c r="Z13" s="132"/>
      <c r="AA13" s="68"/>
      <c r="AB13" s="69"/>
      <c r="AC13" s="68"/>
      <c r="AD13" s="68"/>
      <c r="AE13" s="68"/>
      <c r="AF13" s="68"/>
      <c r="AG13" s="166"/>
    </row>
    <row r="14" spans="2:33" ht="27.75" customHeight="1">
      <c r="B14" s="24" t="s">
        <v>8</v>
      </c>
      <c r="C14" s="375"/>
      <c r="D14" s="26" t="s">
        <v>258</v>
      </c>
      <c r="E14" s="26"/>
      <c r="F14" s="26"/>
      <c r="G14" s="27" t="s">
        <v>259</v>
      </c>
      <c r="H14" s="25"/>
      <c r="I14" s="27"/>
      <c r="J14" s="25" t="s">
        <v>151</v>
      </c>
      <c r="K14" s="26"/>
      <c r="L14" s="25"/>
      <c r="M14" s="28" t="s">
        <v>260</v>
      </c>
      <c r="N14" s="31"/>
      <c r="O14" s="27"/>
      <c r="P14" s="26" t="s">
        <v>66</v>
      </c>
      <c r="Q14" s="26"/>
      <c r="R14" s="26"/>
      <c r="S14" s="25" t="s">
        <v>203</v>
      </c>
      <c r="T14" s="27"/>
      <c r="U14" s="26"/>
      <c r="V14" s="379"/>
      <c r="W14" s="148">
        <f>Y13*15+Y15*5+Y17*15+Y18*12</f>
        <v>101.5</v>
      </c>
      <c r="X14" s="91" t="s">
        <v>20</v>
      </c>
      <c r="Y14" s="92">
        <v>2.7</v>
      </c>
      <c r="Z14" s="132">
        <f>W14*4</f>
        <v>406</v>
      </c>
      <c r="AA14" s="93"/>
      <c r="AB14" s="69"/>
      <c r="AC14" s="69"/>
      <c r="AD14" s="69"/>
      <c r="AE14" s="69"/>
      <c r="AF14" s="69"/>
      <c r="AG14" s="68">
        <f>Z14/Z20*100</f>
        <v>52.71358088808101</v>
      </c>
    </row>
    <row r="15" spans="2:33" ht="27.75" customHeight="1">
      <c r="B15" s="24">
        <v>21</v>
      </c>
      <c r="C15" s="375"/>
      <c r="D15" s="26" t="s">
        <v>125</v>
      </c>
      <c r="E15" s="26"/>
      <c r="F15" s="26"/>
      <c r="G15" s="27"/>
      <c r="H15" s="25"/>
      <c r="I15" s="27"/>
      <c r="J15" s="25"/>
      <c r="K15" s="26"/>
      <c r="L15" s="25"/>
      <c r="M15" s="28" t="s">
        <v>261</v>
      </c>
      <c r="N15" s="26"/>
      <c r="O15" s="27"/>
      <c r="P15" s="26"/>
      <c r="Q15" s="26"/>
      <c r="R15" s="26"/>
      <c r="S15" s="25" t="s">
        <v>267</v>
      </c>
      <c r="T15" s="26"/>
      <c r="U15" s="26"/>
      <c r="V15" s="379"/>
      <c r="W15" s="30" t="s">
        <v>9</v>
      </c>
      <c r="X15" s="96" t="s">
        <v>21</v>
      </c>
      <c r="Y15" s="92">
        <v>1.4</v>
      </c>
      <c r="Z15" s="132"/>
      <c r="AA15" s="97"/>
      <c r="AB15" s="69"/>
      <c r="AC15" s="98"/>
      <c r="AD15" s="69"/>
      <c r="AE15" s="69"/>
      <c r="AF15" s="99"/>
      <c r="AG15" s="68"/>
    </row>
    <row r="16" spans="2:33" ht="27.75" customHeight="1">
      <c r="B16" s="24" t="s">
        <v>10</v>
      </c>
      <c r="C16" s="375"/>
      <c r="D16" s="31"/>
      <c r="E16" s="31"/>
      <c r="F16" s="26"/>
      <c r="G16" s="26"/>
      <c r="H16" s="31"/>
      <c r="I16" s="26"/>
      <c r="J16" s="25"/>
      <c r="K16" s="31"/>
      <c r="L16" s="25"/>
      <c r="M16" s="28"/>
      <c r="N16" s="31"/>
      <c r="O16" s="27"/>
      <c r="P16" s="26"/>
      <c r="Q16" s="31"/>
      <c r="R16" s="26"/>
      <c r="S16" s="25"/>
      <c r="T16" s="31"/>
      <c r="U16" s="26"/>
      <c r="V16" s="379"/>
      <c r="W16" s="148">
        <f>Y14*5+Y16*5+Y18*4</f>
        <v>30</v>
      </c>
      <c r="X16" s="96" t="s">
        <v>23</v>
      </c>
      <c r="Y16" s="92">
        <v>2.5</v>
      </c>
      <c r="Z16" s="132">
        <f>23*9</f>
        <v>207</v>
      </c>
      <c r="AA16" s="68"/>
      <c r="AB16" s="69"/>
      <c r="AC16" s="69"/>
      <c r="AD16" s="69"/>
      <c r="AE16" s="69"/>
      <c r="AF16" s="69"/>
      <c r="AG16" s="68">
        <f>Z16/Z20*100</f>
        <v>26.87613606855362</v>
      </c>
    </row>
    <row r="17" spans="2:33" ht="27.75" customHeight="1">
      <c r="B17" s="381" t="s">
        <v>72</v>
      </c>
      <c r="C17" s="375"/>
      <c r="D17" s="31"/>
      <c r="E17" s="31"/>
      <c r="F17" s="26"/>
      <c r="G17" s="26"/>
      <c r="H17" s="31"/>
      <c r="I17" s="26"/>
      <c r="J17" s="152"/>
      <c r="K17" s="31"/>
      <c r="L17" s="25"/>
      <c r="M17" s="28"/>
      <c r="N17" s="31"/>
      <c r="O17" s="27"/>
      <c r="P17" s="26"/>
      <c r="Q17" s="31"/>
      <c r="R17" s="26"/>
      <c r="S17" s="25"/>
      <c r="T17" s="31"/>
      <c r="U17" s="26"/>
      <c r="V17" s="379"/>
      <c r="W17" s="30" t="s">
        <v>11</v>
      </c>
      <c r="X17" s="96" t="s">
        <v>24</v>
      </c>
      <c r="Y17" s="92">
        <f>AB18</f>
        <v>0</v>
      </c>
      <c r="Z17" s="132"/>
      <c r="AA17" s="68"/>
      <c r="AB17" s="69"/>
      <c r="AC17" s="69"/>
      <c r="AD17" s="69"/>
      <c r="AE17" s="69"/>
      <c r="AF17" s="69"/>
      <c r="AG17" s="68"/>
    </row>
    <row r="18" spans="2:33" ht="27.75" customHeight="1">
      <c r="B18" s="381"/>
      <c r="C18" s="375"/>
      <c r="D18" s="31"/>
      <c r="E18" s="31"/>
      <c r="F18" s="26"/>
      <c r="G18" s="26"/>
      <c r="H18" s="31"/>
      <c r="I18" s="26"/>
      <c r="J18" s="26"/>
      <c r="K18" s="31"/>
      <c r="L18" s="26"/>
      <c r="M18" s="28"/>
      <c r="N18" s="31"/>
      <c r="O18" s="27"/>
      <c r="P18" s="26"/>
      <c r="Q18" s="31"/>
      <c r="R18" s="26"/>
      <c r="S18" s="25"/>
      <c r="T18" s="31"/>
      <c r="U18" s="26"/>
      <c r="V18" s="379"/>
      <c r="W18" s="148">
        <f>Y13*2+Y14*7+Y15*1+Y18*8</f>
        <v>39.3</v>
      </c>
      <c r="X18" s="135" t="s">
        <v>27</v>
      </c>
      <c r="Y18" s="102">
        <v>1</v>
      </c>
      <c r="Z18" s="66">
        <f>W18*4</f>
        <v>157.2</v>
      </c>
      <c r="AA18" s="68"/>
      <c r="AB18" s="69"/>
      <c r="AC18" s="68"/>
      <c r="AD18" s="68"/>
      <c r="AE18" s="68"/>
      <c r="AF18" s="68"/>
      <c r="AG18" s="68">
        <f>Z18/Z20*100</f>
        <v>20.410283043365357</v>
      </c>
    </row>
    <row r="19" spans="2:33" ht="27.75" customHeight="1">
      <c r="B19" s="32" t="s">
        <v>71</v>
      </c>
      <c r="C19" s="33"/>
      <c r="D19" s="31"/>
      <c r="E19" s="31"/>
      <c r="F19" s="26"/>
      <c r="G19" s="26"/>
      <c r="H19" s="31"/>
      <c r="I19" s="26"/>
      <c r="J19" s="26"/>
      <c r="K19" s="31"/>
      <c r="L19" s="26"/>
      <c r="M19" s="27"/>
      <c r="N19" s="31"/>
      <c r="O19" s="27"/>
      <c r="P19" s="26"/>
      <c r="Q19" s="31"/>
      <c r="R19" s="26"/>
      <c r="S19" s="26"/>
      <c r="T19" s="31"/>
      <c r="U19" s="26"/>
      <c r="V19" s="379"/>
      <c r="W19" s="30" t="s">
        <v>12</v>
      </c>
      <c r="X19" s="104"/>
      <c r="Y19" s="92"/>
      <c r="Z19" s="132"/>
      <c r="AA19" s="68"/>
      <c r="AB19" s="69"/>
      <c r="AC19" s="68"/>
      <c r="AD19" s="68"/>
      <c r="AE19" s="68"/>
      <c r="AF19" s="68"/>
      <c r="AG19" s="68"/>
    </row>
    <row r="20" spans="2:33" ht="27.75" customHeight="1">
      <c r="B20" s="34"/>
      <c r="C20" s="35"/>
      <c r="D20" s="31"/>
      <c r="E20" s="31"/>
      <c r="F20" s="26"/>
      <c r="G20" s="26"/>
      <c r="H20" s="31"/>
      <c r="I20" s="26"/>
      <c r="J20" s="26"/>
      <c r="K20" s="31"/>
      <c r="L20" s="26"/>
      <c r="M20" s="27"/>
      <c r="N20" s="31"/>
      <c r="O20" s="27"/>
      <c r="P20" s="26"/>
      <c r="Q20" s="31"/>
      <c r="R20" s="26"/>
      <c r="S20" s="26"/>
      <c r="T20" s="31"/>
      <c r="U20" s="26"/>
      <c r="V20" s="380"/>
      <c r="W20" s="149">
        <f>Y13*70+Y14*75+Y15*25+Y16*45+Y17*60+Y18*120</f>
        <v>855</v>
      </c>
      <c r="X20" s="101"/>
      <c r="Y20" s="102"/>
      <c r="Z20" s="66">
        <f>SUM(Z13:Z19)</f>
        <v>770.2</v>
      </c>
      <c r="AA20" s="66">
        <f aca="true" t="shared" si="1" ref="AA20:AG20">SUM(AA13:AA19)</f>
        <v>0</v>
      </c>
      <c r="AB20" s="66">
        <f t="shared" si="1"/>
        <v>0</v>
      </c>
      <c r="AC20" s="66">
        <f t="shared" si="1"/>
        <v>0</v>
      </c>
      <c r="AD20" s="66">
        <f t="shared" si="1"/>
        <v>0</v>
      </c>
      <c r="AE20" s="66">
        <f t="shared" si="1"/>
        <v>0</v>
      </c>
      <c r="AF20" s="66">
        <f t="shared" si="1"/>
        <v>0</v>
      </c>
      <c r="AG20" s="66">
        <f t="shared" si="1"/>
        <v>99.99999999999999</v>
      </c>
    </row>
    <row r="21" spans="2:33" s="23" customFormat="1" ht="27.75" customHeight="1">
      <c r="B21" s="37">
        <v>6</v>
      </c>
      <c r="C21" s="375"/>
      <c r="D21" s="20" t="str">
        <f>'6月總表'!I31</f>
        <v>香Q白米飯+肉鬆(加)</v>
      </c>
      <c r="E21" s="20" t="s">
        <v>44</v>
      </c>
      <c r="F21" s="20" t="s">
        <v>42</v>
      </c>
      <c r="G21" s="20" t="str">
        <f>'6月總表'!I32</f>
        <v>脆皮雞排(炸)</v>
      </c>
      <c r="H21" s="20" t="s">
        <v>25</v>
      </c>
      <c r="I21" s="20"/>
      <c r="J21" s="20" t="str">
        <f>'6月總表'!I33</f>
        <v>乾燒豆干(豆)</v>
      </c>
      <c r="K21" s="20" t="s">
        <v>342</v>
      </c>
      <c r="L21" s="20"/>
      <c r="M21" s="20" t="str">
        <f>'6月總表'!I34</f>
        <v>沙茶肉片</v>
      </c>
      <c r="N21" s="20" t="s">
        <v>167</v>
      </c>
      <c r="O21" s="20"/>
      <c r="P21" s="20" t="str">
        <f>'6月總表'!I35</f>
        <v>淺色蔬菜</v>
      </c>
      <c r="Q21" s="20" t="s">
        <v>18</v>
      </c>
      <c r="R21" s="20"/>
      <c r="S21" s="20" t="str">
        <f>'6月總表'!I36</f>
        <v>豬血湯(醃)</v>
      </c>
      <c r="T21" s="20" t="s">
        <v>17</v>
      </c>
      <c r="U21" s="20"/>
      <c r="V21" s="378" t="s">
        <v>41</v>
      </c>
      <c r="W21" s="22" t="s">
        <v>7</v>
      </c>
      <c r="X21" s="87" t="s">
        <v>19</v>
      </c>
      <c r="Y21" s="88">
        <v>5</v>
      </c>
      <c r="Z21" s="132"/>
      <c r="AA21" s="68"/>
      <c r="AB21" s="69"/>
      <c r="AC21" s="68"/>
      <c r="AD21" s="68"/>
      <c r="AE21" s="68"/>
      <c r="AF21" s="68"/>
      <c r="AG21" s="166"/>
    </row>
    <row r="22" spans="2:33" s="39" customFormat="1" ht="27.75" customHeight="1">
      <c r="B22" s="38" t="s">
        <v>8</v>
      </c>
      <c r="C22" s="375"/>
      <c r="D22" s="25" t="s">
        <v>125</v>
      </c>
      <c r="E22" s="25"/>
      <c r="F22" s="26"/>
      <c r="G22" s="27" t="s">
        <v>127</v>
      </c>
      <c r="H22" s="26"/>
      <c r="I22" s="26"/>
      <c r="J22" s="26" t="s">
        <v>358</v>
      </c>
      <c r="K22" s="26"/>
      <c r="L22" s="26"/>
      <c r="M22" s="26" t="s">
        <v>150</v>
      </c>
      <c r="N22" s="26"/>
      <c r="O22" s="26"/>
      <c r="P22" s="26" t="s">
        <v>100</v>
      </c>
      <c r="Q22" s="26"/>
      <c r="R22" s="26"/>
      <c r="S22" s="26" t="s">
        <v>146</v>
      </c>
      <c r="T22" s="26"/>
      <c r="U22" s="26"/>
      <c r="V22" s="379"/>
      <c r="W22" s="148">
        <f>Y21*15+Y23*5+Y25*15+Y26*12</f>
        <v>81.5</v>
      </c>
      <c r="X22" s="91" t="s">
        <v>20</v>
      </c>
      <c r="Y22" s="92">
        <v>2.8</v>
      </c>
      <c r="Z22" s="132">
        <f>W22*4</f>
        <v>326</v>
      </c>
      <c r="AA22" s="93"/>
      <c r="AB22" s="69"/>
      <c r="AC22" s="69"/>
      <c r="AD22" s="69"/>
      <c r="AE22" s="69"/>
      <c r="AF22" s="69"/>
      <c r="AG22" s="68">
        <f>Z22/Z28*100</f>
        <v>49.649710630520865</v>
      </c>
    </row>
    <row r="23" spans="2:33" s="39" customFormat="1" ht="27.75" customHeight="1">
      <c r="B23" s="38">
        <v>22</v>
      </c>
      <c r="C23" s="375"/>
      <c r="D23" s="25" t="s">
        <v>357</v>
      </c>
      <c r="E23" s="25"/>
      <c r="F23" s="26"/>
      <c r="G23" s="26"/>
      <c r="H23" s="26"/>
      <c r="I23" s="26"/>
      <c r="J23" s="26"/>
      <c r="K23" s="26"/>
      <c r="L23" s="26"/>
      <c r="M23" s="26" t="s">
        <v>139</v>
      </c>
      <c r="N23" s="26"/>
      <c r="O23" s="26"/>
      <c r="P23" s="26"/>
      <c r="Q23" s="26"/>
      <c r="R23" s="26"/>
      <c r="S23" s="26" t="s">
        <v>263</v>
      </c>
      <c r="T23" s="26"/>
      <c r="U23" s="26"/>
      <c r="V23" s="379"/>
      <c r="W23" s="30" t="s">
        <v>9</v>
      </c>
      <c r="X23" s="96" t="s">
        <v>21</v>
      </c>
      <c r="Y23" s="92">
        <v>1.3</v>
      </c>
      <c r="Z23" s="132"/>
      <c r="AA23" s="97"/>
      <c r="AB23" s="69"/>
      <c r="AC23" s="98"/>
      <c r="AD23" s="69"/>
      <c r="AE23" s="69"/>
      <c r="AF23" s="99"/>
      <c r="AG23" s="68"/>
    </row>
    <row r="24" spans="2:33" s="39" customFormat="1" ht="27.75" customHeight="1">
      <c r="B24" s="38" t="s">
        <v>10</v>
      </c>
      <c r="C24" s="375"/>
      <c r="D24" s="25"/>
      <c r="E24" s="25"/>
      <c r="F24" s="26"/>
      <c r="G24" s="26"/>
      <c r="H24" s="31"/>
      <c r="I24" s="26"/>
      <c r="J24" s="26"/>
      <c r="K24" s="31"/>
      <c r="L24" s="26"/>
      <c r="M24" s="26"/>
      <c r="N24" s="31"/>
      <c r="O24" s="26"/>
      <c r="P24" s="26"/>
      <c r="Q24" s="31"/>
      <c r="R24" s="26"/>
      <c r="S24" s="25"/>
      <c r="T24" s="31"/>
      <c r="U24" s="26"/>
      <c r="V24" s="379"/>
      <c r="W24" s="148">
        <f>Y22*5+Y24*5+Y26*4</f>
        <v>21.5</v>
      </c>
      <c r="X24" s="96" t="s">
        <v>23</v>
      </c>
      <c r="Y24" s="92">
        <v>1.5</v>
      </c>
      <c r="Z24" s="132">
        <f>23*9</f>
        <v>207</v>
      </c>
      <c r="AA24" s="68"/>
      <c r="AB24" s="69"/>
      <c r="AC24" s="69"/>
      <c r="AD24" s="69"/>
      <c r="AE24" s="69"/>
      <c r="AF24" s="69"/>
      <c r="AG24" s="68">
        <f>Z24/Z28*100</f>
        <v>31.526043253122143</v>
      </c>
    </row>
    <row r="25" spans="2:33" s="39" customFormat="1" ht="27.75" customHeight="1">
      <c r="B25" s="374" t="s">
        <v>73</v>
      </c>
      <c r="C25" s="375"/>
      <c r="D25" s="25"/>
      <c r="E25" s="25"/>
      <c r="F25" s="26"/>
      <c r="G25" s="26"/>
      <c r="H25" s="31"/>
      <c r="I25" s="26"/>
      <c r="J25" s="26"/>
      <c r="K25" s="31"/>
      <c r="L25" s="26"/>
      <c r="M25" s="26"/>
      <c r="N25" s="31"/>
      <c r="O25" s="26"/>
      <c r="P25" s="26"/>
      <c r="Q25" s="31"/>
      <c r="R25" s="26"/>
      <c r="S25" s="26"/>
      <c r="T25" s="31"/>
      <c r="U25" s="26"/>
      <c r="V25" s="379"/>
      <c r="W25" s="30" t="s">
        <v>11</v>
      </c>
      <c r="X25" s="96" t="s">
        <v>24</v>
      </c>
      <c r="Y25" s="92">
        <f>AB26</f>
        <v>0</v>
      </c>
      <c r="Z25" s="132"/>
      <c r="AA25" s="68"/>
      <c r="AB25" s="69"/>
      <c r="AC25" s="69"/>
      <c r="AD25" s="69"/>
      <c r="AE25" s="69"/>
      <c r="AF25" s="69"/>
      <c r="AG25" s="68"/>
    </row>
    <row r="26" spans="2:33" s="39" customFormat="1" ht="27.75" customHeight="1">
      <c r="B26" s="374"/>
      <c r="C26" s="375"/>
      <c r="D26" s="25"/>
      <c r="E26" s="31"/>
      <c r="F26" s="26"/>
      <c r="G26" s="40"/>
      <c r="H26" s="31"/>
      <c r="I26" s="26"/>
      <c r="J26" s="26"/>
      <c r="K26" s="31"/>
      <c r="L26" s="26"/>
      <c r="M26" s="26"/>
      <c r="N26" s="31"/>
      <c r="O26" s="26"/>
      <c r="P26" s="26"/>
      <c r="Q26" s="31"/>
      <c r="R26" s="26"/>
      <c r="S26" s="26"/>
      <c r="T26" s="31"/>
      <c r="U26" s="26"/>
      <c r="V26" s="379"/>
      <c r="W26" s="148">
        <f>Y21*2+Y22*7+Y23*1+Y26*8</f>
        <v>30.9</v>
      </c>
      <c r="X26" s="135" t="s">
        <v>27</v>
      </c>
      <c r="Y26" s="102">
        <v>0</v>
      </c>
      <c r="Z26" s="66">
        <f>W26*4</f>
        <v>123.6</v>
      </c>
      <c r="AA26" s="68"/>
      <c r="AB26" s="69"/>
      <c r="AC26" s="68"/>
      <c r="AD26" s="68"/>
      <c r="AE26" s="68"/>
      <c r="AF26" s="68"/>
      <c r="AG26" s="68">
        <f>Z26/Z28*100</f>
        <v>18.82424611635699</v>
      </c>
    </row>
    <row r="27" spans="2:33" s="39" customFormat="1" ht="27.75" customHeight="1">
      <c r="B27" s="32" t="s">
        <v>71</v>
      </c>
      <c r="C27" s="41"/>
      <c r="D27" s="26"/>
      <c r="E27" s="31"/>
      <c r="F27" s="26"/>
      <c r="G27" s="26"/>
      <c r="H27" s="31"/>
      <c r="I27" s="26"/>
      <c r="J27" s="26"/>
      <c r="K27" s="31"/>
      <c r="L27" s="26"/>
      <c r="M27" s="26"/>
      <c r="N27" s="31"/>
      <c r="O27" s="26"/>
      <c r="P27" s="26"/>
      <c r="Q27" s="31"/>
      <c r="R27" s="26"/>
      <c r="S27" s="26"/>
      <c r="T27" s="31"/>
      <c r="U27" s="26"/>
      <c r="V27" s="379"/>
      <c r="W27" s="30" t="s">
        <v>12</v>
      </c>
      <c r="X27" s="104"/>
      <c r="Y27" s="92"/>
      <c r="Z27" s="132"/>
      <c r="AA27" s="68"/>
      <c r="AB27" s="69"/>
      <c r="AC27" s="68"/>
      <c r="AD27" s="68"/>
      <c r="AE27" s="68"/>
      <c r="AF27" s="68"/>
      <c r="AG27" s="68"/>
    </row>
    <row r="28" spans="2:33" s="39" customFormat="1" ht="27.75" customHeight="1" thickBot="1">
      <c r="B28" s="42"/>
      <c r="C28" s="43"/>
      <c r="D28" s="31"/>
      <c r="E28" s="31"/>
      <c r="F28" s="26"/>
      <c r="G28" s="26"/>
      <c r="H28" s="31"/>
      <c r="I28" s="26"/>
      <c r="J28" s="46"/>
      <c r="K28" s="45"/>
      <c r="L28" s="46"/>
      <c r="M28" s="46"/>
      <c r="N28" s="45"/>
      <c r="O28" s="46"/>
      <c r="P28" s="26"/>
      <c r="Q28" s="31"/>
      <c r="R28" s="26"/>
      <c r="S28" s="26"/>
      <c r="T28" s="31"/>
      <c r="U28" s="26"/>
      <c r="V28" s="380"/>
      <c r="W28" s="149">
        <f>Y21*70+Y22*75+Y23*25+Y24*45+Y25*60+Y26*120</f>
        <v>660</v>
      </c>
      <c r="X28" s="109"/>
      <c r="Y28" s="92"/>
      <c r="Z28" s="66">
        <f>SUM(Z21:Z27)</f>
        <v>656.6</v>
      </c>
      <c r="AA28" s="66">
        <f aca="true" t="shared" si="2" ref="AA28:AG28">SUM(AA21:AA27)</f>
        <v>0</v>
      </c>
      <c r="AB28" s="66">
        <f t="shared" si="2"/>
        <v>0</v>
      </c>
      <c r="AC28" s="66">
        <f t="shared" si="2"/>
        <v>0</v>
      </c>
      <c r="AD28" s="66">
        <f t="shared" si="2"/>
        <v>0</v>
      </c>
      <c r="AE28" s="66">
        <f t="shared" si="2"/>
        <v>0</v>
      </c>
      <c r="AF28" s="66">
        <f t="shared" si="2"/>
        <v>0</v>
      </c>
      <c r="AG28" s="66">
        <f t="shared" si="2"/>
        <v>100</v>
      </c>
    </row>
    <row r="29" spans="2:33" s="23" customFormat="1" ht="27.75" customHeight="1">
      <c r="B29" s="19">
        <v>6</v>
      </c>
      <c r="C29" s="375"/>
      <c r="D29" s="20" t="str">
        <f>'6月總表'!M31</f>
        <v>地瓜飯</v>
      </c>
      <c r="E29" s="20" t="s">
        <v>15</v>
      </c>
      <c r="F29" s="20"/>
      <c r="G29" s="20" t="str">
        <f>'6月總表'!M32</f>
        <v>照燒肉排</v>
      </c>
      <c r="H29" s="20" t="s">
        <v>144</v>
      </c>
      <c r="I29" s="20" t="s">
        <v>42</v>
      </c>
      <c r="J29" s="20" t="str">
        <f>'6月總表'!M33</f>
        <v>香香肉燥</v>
      </c>
      <c r="K29" s="20" t="s">
        <v>144</v>
      </c>
      <c r="L29" s="20"/>
      <c r="M29" s="20" t="str">
        <f>'6月總表'!M34</f>
        <v>黃瓜魷魚(海)</v>
      </c>
      <c r="N29" s="20" t="s">
        <v>58</v>
      </c>
      <c r="O29" s="20"/>
      <c r="P29" s="20" t="str">
        <f>'6月總表'!M35</f>
        <v>深色蔬菜</v>
      </c>
      <c r="Q29" s="20" t="s">
        <v>18</v>
      </c>
      <c r="R29" s="20"/>
      <c r="S29" s="20" t="str">
        <f>'6月總表'!M36</f>
        <v>紫菜蛋花湯</v>
      </c>
      <c r="T29" s="20" t="s">
        <v>17</v>
      </c>
      <c r="U29" s="20"/>
      <c r="V29" s="378"/>
      <c r="W29" s="22" t="s">
        <v>7</v>
      </c>
      <c r="X29" s="87" t="s">
        <v>19</v>
      </c>
      <c r="Y29" s="88">
        <v>6.3</v>
      </c>
      <c r="Z29" s="132"/>
      <c r="AA29" s="68"/>
      <c r="AB29" s="69"/>
      <c r="AC29" s="68"/>
      <c r="AD29" s="68"/>
      <c r="AE29" s="68"/>
      <c r="AF29" s="68"/>
      <c r="AG29" s="166"/>
    </row>
    <row r="30" spans="2:33" ht="27.75" customHeight="1">
      <c r="B30" s="24" t="s">
        <v>8</v>
      </c>
      <c r="C30" s="375"/>
      <c r="D30" s="26" t="s">
        <v>136</v>
      </c>
      <c r="E30" s="26"/>
      <c r="F30" s="26"/>
      <c r="G30" s="26" t="s">
        <v>137</v>
      </c>
      <c r="H30" s="26"/>
      <c r="I30" s="26"/>
      <c r="J30" s="25" t="s">
        <v>128</v>
      </c>
      <c r="K30" s="25"/>
      <c r="L30" s="25"/>
      <c r="M30" s="27" t="s">
        <v>264</v>
      </c>
      <c r="N30" s="26"/>
      <c r="O30" s="27"/>
      <c r="P30" s="26" t="s">
        <v>66</v>
      </c>
      <c r="Q30" s="26"/>
      <c r="R30" s="26"/>
      <c r="S30" s="25" t="s">
        <v>266</v>
      </c>
      <c r="T30" s="25"/>
      <c r="U30" s="25"/>
      <c r="V30" s="379"/>
      <c r="W30" s="148">
        <f>Y29*15+Y31*5+Y33*15+Y34*12</f>
        <v>100.5</v>
      </c>
      <c r="X30" s="91" t="s">
        <v>20</v>
      </c>
      <c r="Y30" s="92">
        <v>2.4</v>
      </c>
      <c r="Z30" s="132">
        <f>W30*4</f>
        <v>402</v>
      </c>
      <c r="AA30" s="93"/>
      <c r="AB30" s="69"/>
      <c r="AC30" s="69"/>
      <c r="AD30" s="69"/>
      <c r="AE30" s="69"/>
      <c r="AF30" s="69"/>
      <c r="AG30" s="68">
        <f>Z30/Z36*100</f>
        <v>54.963084495488104</v>
      </c>
    </row>
    <row r="31" spans="2:33" ht="27.75" customHeight="1">
      <c r="B31" s="24">
        <v>23</v>
      </c>
      <c r="C31" s="375"/>
      <c r="D31" s="26" t="s">
        <v>125</v>
      </c>
      <c r="E31" s="26"/>
      <c r="F31" s="26"/>
      <c r="G31" s="26"/>
      <c r="H31" s="26"/>
      <c r="I31" s="26"/>
      <c r="J31" s="25"/>
      <c r="K31" s="25"/>
      <c r="L31" s="25"/>
      <c r="M31" s="27" t="s">
        <v>265</v>
      </c>
      <c r="N31" s="26"/>
      <c r="O31" s="27"/>
      <c r="P31" s="27"/>
      <c r="Q31" s="100"/>
      <c r="R31" s="27"/>
      <c r="S31" s="25" t="s">
        <v>151</v>
      </c>
      <c r="T31" s="25"/>
      <c r="U31" s="25"/>
      <c r="V31" s="379"/>
      <c r="W31" s="30" t="s">
        <v>9</v>
      </c>
      <c r="X31" s="96" t="s">
        <v>21</v>
      </c>
      <c r="Y31" s="92">
        <v>1.2</v>
      </c>
      <c r="Z31" s="132"/>
      <c r="AA31" s="97"/>
      <c r="AB31" s="69"/>
      <c r="AC31" s="98"/>
      <c r="AD31" s="69"/>
      <c r="AE31" s="69"/>
      <c r="AF31" s="99"/>
      <c r="AG31" s="68"/>
    </row>
    <row r="32" spans="2:33" ht="27.75" customHeight="1">
      <c r="B32" s="24" t="s">
        <v>10</v>
      </c>
      <c r="C32" s="375"/>
      <c r="D32" s="31"/>
      <c r="E32" s="31"/>
      <c r="F32" s="26"/>
      <c r="G32" s="26"/>
      <c r="H32" s="31"/>
      <c r="I32" s="26"/>
      <c r="J32" s="27"/>
      <c r="K32" s="31"/>
      <c r="L32" s="27"/>
      <c r="M32" s="27"/>
      <c r="N32" s="31"/>
      <c r="O32" s="27"/>
      <c r="P32" s="27"/>
      <c r="Q32" s="100"/>
      <c r="R32" s="27"/>
      <c r="S32" s="25"/>
      <c r="T32" s="26"/>
      <c r="U32" s="26"/>
      <c r="V32" s="379"/>
      <c r="W32" s="148">
        <f>Y30*5+Y32*5+Y34*4</f>
        <v>22</v>
      </c>
      <c r="X32" s="96" t="s">
        <v>23</v>
      </c>
      <c r="Y32" s="92">
        <v>2</v>
      </c>
      <c r="Z32" s="132">
        <f>23*9</f>
        <v>207</v>
      </c>
      <c r="AA32" s="68"/>
      <c r="AB32" s="69"/>
      <c r="AC32" s="69"/>
      <c r="AD32" s="69"/>
      <c r="AE32" s="69"/>
      <c r="AF32" s="69"/>
      <c r="AG32" s="68">
        <f>Z32/Z36*100</f>
        <v>28.30188679245283</v>
      </c>
    </row>
    <row r="33" spans="2:33" ht="27.75" customHeight="1">
      <c r="B33" s="381" t="s">
        <v>74</v>
      </c>
      <c r="C33" s="375"/>
      <c r="D33" s="31"/>
      <c r="E33" s="31"/>
      <c r="F33" s="26"/>
      <c r="G33" s="26"/>
      <c r="H33" s="31"/>
      <c r="I33" s="26"/>
      <c r="J33" s="25"/>
      <c r="K33" s="25"/>
      <c r="L33" s="25"/>
      <c r="M33" s="27"/>
      <c r="N33" s="31"/>
      <c r="O33" s="27"/>
      <c r="P33" s="26"/>
      <c r="Q33" s="31"/>
      <c r="R33" s="26"/>
      <c r="S33" s="25"/>
      <c r="T33" s="26"/>
      <c r="U33" s="26"/>
      <c r="V33" s="379"/>
      <c r="W33" s="30" t="s">
        <v>11</v>
      </c>
      <c r="X33" s="96" t="s">
        <v>24</v>
      </c>
      <c r="Y33" s="92">
        <f>AB34</f>
        <v>0</v>
      </c>
      <c r="Z33" s="132"/>
      <c r="AA33" s="68"/>
      <c r="AB33" s="69"/>
      <c r="AC33" s="69"/>
      <c r="AD33" s="69"/>
      <c r="AE33" s="69"/>
      <c r="AF33" s="69"/>
      <c r="AG33" s="68"/>
    </row>
    <row r="34" spans="2:33" ht="27.75" customHeight="1">
      <c r="B34" s="381"/>
      <c r="C34" s="375"/>
      <c r="D34" s="31"/>
      <c r="E34" s="31"/>
      <c r="F34" s="26"/>
      <c r="G34" s="26"/>
      <c r="H34" s="31"/>
      <c r="I34" s="26"/>
      <c r="J34" s="25"/>
      <c r="K34" s="31"/>
      <c r="L34" s="25"/>
      <c r="M34" s="27"/>
      <c r="N34" s="31"/>
      <c r="O34" s="27"/>
      <c r="P34" s="26"/>
      <c r="Q34" s="31"/>
      <c r="R34" s="26"/>
      <c r="S34" s="25"/>
      <c r="T34" s="31"/>
      <c r="U34" s="26"/>
      <c r="V34" s="379"/>
      <c r="W34" s="148">
        <f>Y29*2+Y30*7+Y31*1+Y34*8</f>
        <v>30.599999999999998</v>
      </c>
      <c r="X34" s="135" t="s">
        <v>27</v>
      </c>
      <c r="Y34" s="102">
        <v>0</v>
      </c>
      <c r="Z34" s="66">
        <f>W34*4</f>
        <v>122.39999999999999</v>
      </c>
      <c r="AA34" s="68"/>
      <c r="AB34" s="69"/>
      <c r="AC34" s="68"/>
      <c r="AD34" s="68"/>
      <c r="AE34" s="68"/>
      <c r="AF34" s="68"/>
      <c r="AG34" s="68">
        <f>Z34/Z36*100</f>
        <v>16.735028712059062</v>
      </c>
    </row>
    <row r="35" spans="2:33" ht="27.75" customHeight="1">
      <c r="B35" s="32" t="s">
        <v>71</v>
      </c>
      <c r="C35" s="33"/>
      <c r="D35" s="31"/>
      <c r="E35" s="31"/>
      <c r="F35" s="26"/>
      <c r="G35" s="26"/>
      <c r="H35" s="31"/>
      <c r="I35" s="26"/>
      <c r="J35" s="26"/>
      <c r="K35" s="31"/>
      <c r="L35" s="26"/>
      <c r="M35" s="27"/>
      <c r="N35" s="31"/>
      <c r="O35" s="27"/>
      <c r="P35" s="26"/>
      <c r="Q35" s="31"/>
      <c r="R35" s="26"/>
      <c r="S35" s="26"/>
      <c r="T35" s="26"/>
      <c r="U35" s="26"/>
      <c r="V35" s="379"/>
      <c r="W35" s="30" t="s">
        <v>12</v>
      </c>
      <c r="X35" s="104"/>
      <c r="Y35" s="92"/>
      <c r="Z35" s="132"/>
      <c r="AA35" s="68"/>
      <c r="AB35" s="69"/>
      <c r="AC35" s="68"/>
      <c r="AD35" s="68"/>
      <c r="AE35" s="68"/>
      <c r="AF35" s="68"/>
      <c r="AG35" s="68"/>
    </row>
    <row r="36" spans="2:33" ht="27.75" customHeight="1">
      <c r="B36" s="34"/>
      <c r="C36" s="35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380"/>
      <c r="W36" s="149">
        <f>Y29*70+Y30*75+Y31*25+Y32*45+Y33*60+Y34*120</f>
        <v>741</v>
      </c>
      <c r="X36" s="101"/>
      <c r="Y36" s="92"/>
      <c r="Z36" s="66">
        <f>SUM(Z29:Z35)</f>
        <v>731.4</v>
      </c>
      <c r="AA36" s="66">
        <f aca="true" t="shared" si="3" ref="AA36:AG36">SUM(AA29:AA35)</f>
        <v>0</v>
      </c>
      <c r="AB36" s="66">
        <f t="shared" si="3"/>
        <v>0</v>
      </c>
      <c r="AC36" s="66">
        <f t="shared" si="3"/>
        <v>0</v>
      </c>
      <c r="AD36" s="66">
        <f t="shared" si="3"/>
        <v>0</v>
      </c>
      <c r="AE36" s="66">
        <f t="shared" si="3"/>
        <v>0</v>
      </c>
      <c r="AF36" s="66">
        <f t="shared" si="3"/>
        <v>0</v>
      </c>
      <c r="AG36" s="66">
        <f t="shared" si="3"/>
        <v>100</v>
      </c>
    </row>
    <row r="37" spans="2:33" s="23" customFormat="1" ht="27.75" customHeight="1">
      <c r="B37" s="19">
        <v>6</v>
      </c>
      <c r="C37" s="375"/>
      <c r="D37" s="20" t="str">
        <f>'6月總表'!Q31</f>
        <v>肉燥麵</v>
      </c>
      <c r="E37" s="20" t="s">
        <v>85</v>
      </c>
      <c r="F37" s="20" t="s">
        <v>81</v>
      </c>
      <c r="G37" s="20" t="str">
        <f>'6月總表'!Q32</f>
        <v>勁辣雞胸肉</v>
      </c>
      <c r="H37" s="20" t="s">
        <v>233</v>
      </c>
      <c r="I37" s="20" t="s">
        <v>34</v>
      </c>
      <c r="J37" s="20" t="str">
        <f>'6月總表'!Q33</f>
        <v>港式蘿蔔糕(冷)</v>
      </c>
      <c r="K37" s="20" t="s">
        <v>126</v>
      </c>
      <c r="L37" s="20"/>
      <c r="M37" s="20" t="str">
        <f>'6月總表'!Q34</f>
        <v>香腸(加)</v>
      </c>
      <c r="N37" s="20" t="s">
        <v>341</v>
      </c>
      <c r="O37" s="20"/>
      <c r="P37" s="20" t="str">
        <f>'6月總表'!Q35</f>
        <v>淺色蔬菜</v>
      </c>
      <c r="Q37" s="20" t="s">
        <v>18</v>
      </c>
      <c r="R37" s="20"/>
      <c r="S37" s="20" t="str">
        <f>'6月總表'!Q36</f>
        <v>冬瓜排骨湯</v>
      </c>
      <c r="T37" s="20" t="s">
        <v>17</v>
      </c>
      <c r="U37" s="20"/>
      <c r="V37" s="378"/>
      <c r="W37" s="22" t="s">
        <v>7</v>
      </c>
      <c r="X37" s="87" t="s">
        <v>19</v>
      </c>
      <c r="Y37" s="88">
        <v>6.5</v>
      </c>
      <c r="Z37" s="132"/>
      <c r="AA37" s="68"/>
      <c r="AB37" s="69"/>
      <c r="AC37" s="68"/>
      <c r="AD37" s="68"/>
      <c r="AE37" s="68"/>
      <c r="AF37" s="68"/>
      <c r="AG37" s="166"/>
    </row>
    <row r="38" spans="2:33" ht="27.75" customHeight="1">
      <c r="B38" s="24" t="s">
        <v>8</v>
      </c>
      <c r="C38" s="375"/>
      <c r="D38" s="25" t="s">
        <v>268</v>
      </c>
      <c r="E38" s="25"/>
      <c r="F38" s="26"/>
      <c r="G38" s="26" t="s">
        <v>127</v>
      </c>
      <c r="H38" s="25"/>
      <c r="I38" s="26"/>
      <c r="J38" s="25" t="s">
        <v>269</v>
      </c>
      <c r="K38" s="26"/>
      <c r="L38" s="25"/>
      <c r="M38" s="157" t="s">
        <v>340</v>
      </c>
      <c r="N38" s="152"/>
      <c r="O38" s="26"/>
      <c r="P38" s="27" t="s">
        <v>100</v>
      </c>
      <c r="Q38" s="27"/>
      <c r="R38" s="27"/>
      <c r="S38" s="25" t="s">
        <v>61</v>
      </c>
      <c r="T38" s="25"/>
      <c r="U38" s="25"/>
      <c r="V38" s="379"/>
      <c r="W38" s="148">
        <f>Y37*15+Y39*5+Y41*15+Y42*12</f>
        <v>106.5</v>
      </c>
      <c r="X38" s="91" t="s">
        <v>20</v>
      </c>
      <c r="Y38" s="92">
        <v>1.5</v>
      </c>
      <c r="Z38" s="132">
        <f>W38*4</f>
        <v>426</v>
      </c>
      <c r="AA38" s="93"/>
      <c r="AB38" s="69"/>
      <c r="AC38" s="69"/>
      <c r="AD38" s="69"/>
      <c r="AE38" s="69"/>
      <c r="AF38" s="69"/>
      <c r="AG38" s="68">
        <f>Z38/Z44*100</f>
        <v>58.022337237809865</v>
      </c>
    </row>
    <row r="39" spans="2:33" ht="27.75" customHeight="1">
      <c r="B39" s="24">
        <v>24</v>
      </c>
      <c r="C39" s="375"/>
      <c r="D39" s="25" t="s">
        <v>128</v>
      </c>
      <c r="E39" s="25"/>
      <c r="F39" s="26"/>
      <c r="G39" s="26"/>
      <c r="H39" s="25"/>
      <c r="I39" s="26"/>
      <c r="J39" s="25"/>
      <c r="K39" s="31"/>
      <c r="L39" s="25"/>
      <c r="M39" s="26"/>
      <c r="N39" s="25"/>
      <c r="O39" s="26"/>
      <c r="P39" s="26"/>
      <c r="Q39" s="25"/>
      <c r="R39" s="26"/>
      <c r="S39" s="25" t="s">
        <v>95</v>
      </c>
      <c r="T39" s="25"/>
      <c r="U39" s="25"/>
      <c r="V39" s="379"/>
      <c r="W39" s="30" t="s">
        <v>9</v>
      </c>
      <c r="X39" s="96" t="s">
        <v>21</v>
      </c>
      <c r="Y39" s="92">
        <v>1.8</v>
      </c>
      <c r="Z39" s="132"/>
      <c r="AA39" s="97"/>
      <c r="AB39" s="69"/>
      <c r="AC39" s="98"/>
      <c r="AD39" s="69"/>
      <c r="AE39" s="69"/>
      <c r="AF39" s="99"/>
      <c r="AG39" s="68"/>
    </row>
    <row r="40" spans="2:33" ht="27.75" customHeight="1">
      <c r="B40" s="24" t="s">
        <v>10</v>
      </c>
      <c r="C40" s="375"/>
      <c r="D40" s="25"/>
      <c r="E40" s="25"/>
      <c r="F40" s="26"/>
      <c r="G40" s="151"/>
      <c r="H40" s="25"/>
      <c r="I40" s="26"/>
      <c r="J40" s="25"/>
      <c r="K40" s="26"/>
      <c r="L40" s="25"/>
      <c r="M40" s="26"/>
      <c r="N40" s="25"/>
      <c r="O40" s="26"/>
      <c r="P40" s="26"/>
      <c r="Q40" s="25"/>
      <c r="R40" s="26"/>
      <c r="S40" s="25"/>
      <c r="T40" s="25"/>
      <c r="U40" s="25"/>
      <c r="V40" s="379"/>
      <c r="W40" s="148">
        <f>Y38*5+Y40*5+Y42*4</f>
        <v>17.5</v>
      </c>
      <c r="X40" s="96" t="s">
        <v>23</v>
      </c>
      <c r="Y40" s="92">
        <v>2</v>
      </c>
      <c r="Z40" s="132">
        <f>23*9</f>
        <v>207</v>
      </c>
      <c r="AA40" s="68"/>
      <c r="AB40" s="69"/>
      <c r="AC40" s="69"/>
      <c r="AD40" s="69"/>
      <c r="AE40" s="69"/>
      <c r="AF40" s="69"/>
      <c r="AG40" s="68">
        <f>Z40/Z44*100</f>
        <v>28.19395260147099</v>
      </c>
    </row>
    <row r="41" spans="2:33" ht="27.75" customHeight="1">
      <c r="B41" s="381" t="s">
        <v>75</v>
      </c>
      <c r="C41" s="375"/>
      <c r="D41" s="25"/>
      <c r="E41" s="25"/>
      <c r="F41" s="26"/>
      <c r="G41" s="26"/>
      <c r="H41" s="25"/>
      <c r="I41" s="26"/>
      <c r="J41" s="25"/>
      <c r="K41" s="26"/>
      <c r="L41" s="25"/>
      <c r="M41" s="26"/>
      <c r="N41" s="25"/>
      <c r="O41" s="26"/>
      <c r="P41" s="26"/>
      <c r="Q41" s="25"/>
      <c r="R41" s="26"/>
      <c r="S41" s="25"/>
      <c r="T41" s="25"/>
      <c r="U41" s="25"/>
      <c r="V41" s="379"/>
      <c r="W41" s="30" t="s">
        <v>11</v>
      </c>
      <c r="X41" s="96" t="s">
        <v>24</v>
      </c>
      <c r="Y41" s="92">
        <f>AB42</f>
        <v>0</v>
      </c>
      <c r="Z41" s="132"/>
      <c r="AA41" s="68"/>
      <c r="AB41" s="69"/>
      <c r="AC41" s="69"/>
      <c r="AD41" s="69"/>
      <c r="AE41" s="69"/>
      <c r="AF41" s="69"/>
      <c r="AG41" s="68"/>
    </row>
    <row r="42" spans="2:33" ht="27.75" customHeight="1">
      <c r="B42" s="381"/>
      <c r="C42" s="375"/>
      <c r="D42" s="25"/>
      <c r="E42" s="31"/>
      <c r="F42" s="26"/>
      <c r="G42" s="26"/>
      <c r="H42" s="31"/>
      <c r="I42" s="26"/>
      <c r="J42" s="26"/>
      <c r="K42" s="31"/>
      <c r="L42" s="26"/>
      <c r="M42" s="26"/>
      <c r="N42" s="31"/>
      <c r="O42" s="26"/>
      <c r="P42" s="26"/>
      <c r="Q42" s="31"/>
      <c r="R42" s="26"/>
      <c r="S42" s="25"/>
      <c r="T42" s="31"/>
      <c r="U42" s="25"/>
      <c r="V42" s="379"/>
      <c r="W42" s="148">
        <f>Y37*2+Y38*7+Y39*1+Y42*8</f>
        <v>25.3</v>
      </c>
      <c r="X42" s="135" t="s">
        <v>27</v>
      </c>
      <c r="Y42" s="102">
        <v>0</v>
      </c>
      <c r="Z42" s="66">
        <f>W42*4</f>
        <v>101.2</v>
      </c>
      <c r="AA42" s="68"/>
      <c r="AB42" s="69"/>
      <c r="AC42" s="68"/>
      <c r="AD42" s="68"/>
      <c r="AE42" s="68"/>
      <c r="AF42" s="68"/>
      <c r="AG42" s="68">
        <f>Z42/Z44*100</f>
        <v>13.783710160719151</v>
      </c>
    </row>
    <row r="43" spans="2:33" ht="27.75" customHeight="1">
      <c r="B43" s="32" t="s">
        <v>71</v>
      </c>
      <c r="C43" s="33"/>
      <c r="D43" s="31"/>
      <c r="E43" s="31"/>
      <c r="F43" s="26"/>
      <c r="G43" s="26"/>
      <c r="H43" s="31"/>
      <c r="I43" s="26"/>
      <c r="J43" s="25"/>
      <c r="K43" s="31"/>
      <c r="L43" s="25"/>
      <c r="M43" s="26"/>
      <c r="N43" s="31"/>
      <c r="O43" s="26"/>
      <c r="P43" s="26"/>
      <c r="Q43" s="31"/>
      <c r="R43" s="26"/>
      <c r="S43" s="25"/>
      <c r="T43" s="31"/>
      <c r="U43" s="25"/>
      <c r="V43" s="379"/>
      <c r="W43" s="30" t="s">
        <v>12</v>
      </c>
      <c r="X43" s="104"/>
      <c r="Y43" s="118"/>
      <c r="Z43" s="132"/>
      <c r="AA43" s="68"/>
      <c r="AB43" s="69"/>
      <c r="AC43" s="68"/>
      <c r="AD43" s="68"/>
      <c r="AE43" s="68"/>
      <c r="AF43" s="68"/>
      <c r="AG43" s="68"/>
    </row>
    <row r="44" spans="2:33" ht="27.75" customHeight="1" thickBot="1">
      <c r="B44" s="44"/>
      <c r="C44" s="35"/>
      <c r="D44" s="45"/>
      <c r="E44" s="45"/>
      <c r="F44" s="46"/>
      <c r="G44" s="46"/>
      <c r="H44" s="45"/>
      <c r="I44" s="46"/>
      <c r="J44" s="26"/>
      <c r="K44" s="31"/>
      <c r="L44" s="26"/>
      <c r="M44" s="26"/>
      <c r="N44" s="31"/>
      <c r="O44" s="26"/>
      <c r="P44" s="46"/>
      <c r="Q44" s="45"/>
      <c r="R44" s="46"/>
      <c r="S44" s="46"/>
      <c r="T44" s="45"/>
      <c r="U44" s="46"/>
      <c r="V44" s="380"/>
      <c r="W44" s="150">
        <f>Y37*70+Y38*75+Y39*25+Y40*45+Y41*60+Y42*120</f>
        <v>702.5</v>
      </c>
      <c r="X44" s="122"/>
      <c r="Y44" s="123"/>
      <c r="Z44" s="66">
        <f>SUM(Z37:Z43)</f>
        <v>734.2</v>
      </c>
      <c r="AA44" s="66">
        <f aca="true" t="shared" si="4" ref="AA44:AG44">SUM(AA37:AA43)</f>
        <v>0</v>
      </c>
      <c r="AB44" s="66">
        <f t="shared" si="4"/>
        <v>0</v>
      </c>
      <c r="AC44" s="66">
        <f t="shared" si="4"/>
        <v>0</v>
      </c>
      <c r="AD44" s="66">
        <f t="shared" si="4"/>
        <v>0</v>
      </c>
      <c r="AE44" s="66">
        <f t="shared" si="4"/>
        <v>0</v>
      </c>
      <c r="AF44" s="66">
        <f t="shared" si="4"/>
        <v>0</v>
      </c>
      <c r="AG44" s="66">
        <f t="shared" si="4"/>
        <v>100</v>
      </c>
    </row>
    <row r="45" spans="3:26" ht="21.75" customHeight="1">
      <c r="C45" s="2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49"/>
    </row>
    <row r="46" spans="2:25" ht="20.25">
      <c r="B46" s="3"/>
      <c r="D46" s="382"/>
      <c r="E46" s="382"/>
      <c r="F46" s="383"/>
      <c r="G46" s="383"/>
      <c r="H46" s="50"/>
      <c r="I46" s="2"/>
      <c r="J46" s="2"/>
      <c r="K46" s="50"/>
      <c r="L46" s="2"/>
      <c r="N46" s="50"/>
      <c r="O46" s="2"/>
      <c r="Q46" s="50"/>
      <c r="R46" s="2"/>
      <c r="T46" s="50"/>
      <c r="U46" s="2"/>
      <c r="V46" s="51"/>
      <c r="Y46" s="132"/>
    </row>
    <row r="47" ht="20.25">
      <c r="Y47" s="132"/>
    </row>
    <row r="48" ht="20.25">
      <c r="Y48" s="132"/>
    </row>
    <row r="49" ht="20.25">
      <c r="Y49" s="132"/>
    </row>
    <row r="50" ht="20.25">
      <c r="Y50" s="132"/>
    </row>
    <row r="51" ht="20.25">
      <c r="Y51" s="132"/>
    </row>
    <row r="52" ht="20.25">
      <c r="Y52" s="132"/>
    </row>
  </sheetData>
  <sheetProtection/>
  <mergeCells count="19"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  <mergeCell ref="B25:B26"/>
    <mergeCell ref="C21:C26"/>
    <mergeCell ref="B1:Y1"/>
    <mergeCell ref="B2:G2"/>
    <mergeCell ref="C5:C10"/>
    <mergeCell ref="V5:V12"/>
    <mergeCell ref="B9:B10"/>
    <mergeCell ref="C13:C18"/>
    <mergeCell ref="V13:V20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26">
      <selection activeCell="S32" sqref="S32"/>
    </sheetView>
  </sheetViews>
  <sheetFormatPr defaultColWidth="9.00390625" defaultRowHeight="16.5"/>
  <cols>
    <col min="1" max="1" width="1.875" style="29" customWidth="1"/>
    <col min="2" max="2" width="4.875" style="47" customWidth="1"/>
    <col min="3" max="3" width="0" style="29" hidden="1" customWidth="1"/>
    <col min="4" max="4" width="18.625" style="29" customWidth="1"/>
    <col min="5" max="5" width="5.625" style="48" customWidth="1"/>
    <col min="6" max="6" width="9.625" style="29" customWidth="1"/>
    <col min="7" max="7" width="18.625" style="29" customWidth="1"/>
    <col min="8" max="8" width="5.625" style="48" customWidth="1"/>
    <col min="9" max="9" width="9.625" style="29" customWidth="1"/>
    <col min="10" max="10" width="18.625" style="29" customWidth="1"/>
    <col min="11" max="11" width="5.625" style="48" customWidth="1"/>
    <col min="12" max="12" width="9.625" style="29" customWidth="1"/>
    <col min="13" max="13" width="18.625" style="29" customWidth="1"/>
    <col min="14" max="14" width="5.625" style="48" customWidth="1"/>
    <col min="15" max="15" width="9.625" style="29" customWidth="1"/>
    <col min="16" max="16" width="18.625" style="29" customWidth="1"/>
    <col min="17" max="17" width="5.625" style="48" customWidth="1"/>
    <col min="18" max="18" width="9.625" style="29" customWidth="1"/>
    <col min="19" max="19" width="18.625" style="29" customWidth="1"/>
    <col min="20" max="20" width="5.625" style="48" customWidth="1"/>
    <col min="21" max="21" width="9.625" style="29" customWidth="1"/>
    <col min="22" max="22" width="5.25390625" style="53" customWidth="1"/>
    <col min="23" max="23" width="11.75390625" style="52" customWidth="1"/>
    <col min="24" max="24" width="11.25390625" style="131" customWidth="1"/>
    <col min="25" max="25" width="6.625" style="134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360" t="s">
        <v>313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1"/>
      <c r="AB1" s="3"/>
    </row>
    <row r="2" spans="2:28" s="2" customFormat="1" ht="16.5" customHeight="1">
      <c r="B2" s="376"/>
      <c r="C2" s="377"/>
      <c r="D2" s="377"/>
      <c r="E2" s="377"/>
      <c r="F2" s="377"/>
      <c r="G2" s="377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0"/>
      <c r="Y2" s="59"/>
      <c r="Z2" s="1"/>
      <c r="AB2" s="3"/>
    </row>
    <row r="3" spans="2:28" s="2" customFormat="1" ht="31.5" customHeight="1" thickBot="1">
      <c r="B3" s="136" t="s">
        <v>28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5"/>
      <c r="Y3" s="66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3" t="s">
        <v>26</v>
      </c>
      <c r="F4" s="14"/>
      <c r="G4" s="14" t="s">
        <v>3</v>
      </c>
      <c r="H4" s="73" t="s">
        <v>26</v>
      </c>
      <c r="I4" s="14"/>
      <c r="J4" s="14" t="s">
        <v>4</v>
      </c>
      <c r="K4" s="73" t="s">
        <v>26</v>
      </c>
      <c r="L4" s="15"/>
      <c r="M4" s="14" t="s">
        <v>4</v>
      </c>
      <c r="N4" s="73" t="s">
        <v>26</v>
      </c>
      <c r="O4" s="14"/>
      <c r="P4" s="14" t="s">
        <v>4</v>
      </c>
      <c r="Q4" s="73" t="s">
        <v>26</v>
      </c>
      <c r="R4" s="14"/>
      <c r="S4" s="16" t="s">
        <v>5</v>
      </c>
      <c r="T4" s="73" t="s">
        <v>26</v>
      </c>
      <c r="U4" s="14"/>
      <c r="V4" s="139" t="s">
        <v>33</v>
      </c>
      <c r="W4" s="17" t="s">
        <v>6</v>
      </c>
      <c r="X4" s="77" t="s">
        <v>13</v>
      </c>
      <c r="Y4" s="78" t="s">
        <v>14</v>
      </c>
      <c r="Z4" s="79" t="s">
        <v>64</v>
      </c>
      <c r="AA4" s="80"/>
      <c r="AB4" s="81"/>
      <c r="AC4" s="82"/>
      <c r="AD4" s="82"/>
      <c r="AE4" s="82"/>
      <c r="AF4" s="82"/>
      <c r="AG4" s="83" t="s">
        <v>65</v>
      </c>
    </row>
    <row r="5" spans="2:33" s="23" customFormat="1" ht="64.5" customHeight="1">
      <c r="B5" s="19">
        <v>6</v>
      </c>
      <c r="C5" s="375"/>
      <c r="D5" s="20" t="str">
        <f>'[1]3月總表'!A31</f>
        <v>香Q米飯</v>
      </c>
      <c r="E5" s="20" t="s">
        <v>53</v>
      </c>
      <c r="F5" s="21" t="s">
        <v>56</v>
      </c>
      <c r="G5" s="20" t="s">
        <v>283</v>
      </c>
      <c r="H5" s="20" t="s">
        <v>143</v>
      </c>
      <c r="I5" s="21" t="s">
        <v>56</v>
      </c>
      <c r="J5" s="20" t="s">
        <v>285</v>
      </c>
      <c r="K5" s="20" t="s">
        <v>144</v>
      </c>
      <c r="L5" s="21" t="s">
        <v>56</v>
      </c>
      <c r="M5" s="20" t="s">
        <v>344</v>
      </c>
      <c r="N5" s="20" t="s">
        <v>143</v>
      </c>
      <c r="O5" s="21" t="s">
        <v>56</v>
      </c>
      <c r="P5" s="20" t="s">
        <v>66</v>
      </c>
      <c r="Q5" s="20" t="s">
        <v>57</v>
      </c>
      <c r="R5" s="21" t="s">
        <v>56</v>
      </c>
      <c r="S5" s="20" t="s">
        <v>286</v>
      </c>
      <c r="T5" s="20" t="s">
        <v>55</v>
      </c>
      <c r="U5" s="21" t="s">
        <v>56</v>
      </c>
      <c r="V5" s="378"/>
      <c r="W5" s="22" t="s">
        <v>7</v>
      </c>
      <c r="X5" s="87" t="s">
        <v>19</v>
      </c>
      <c r="Y5" s="88">
        <v>5.5</v>
      </c>
      <c r="Z5" s="132"/>
      <c r="AA5" s="68"/>
      <c r="AB5" s="69"/>
      <c r="AC5" s="68"/>
      <c r="AD5" s="68"/>
      <c r="AE5" s="68"/>
      <c r="AF5" s="68"/>
      <c r="AG5" s="166"/>
    </row>
    <row r="6" spans="2:33" ht="27.75" customHeight="1">
      <c r="B6" s="24" t="s">
        <v>8</v>
      </c>
      <c r="C6" s="375"/>
      <c r="D6" s="25" t="s">
        <v>125</v>
      </c>
      <c r="E6" s="25"/>
      <c r="F6" s="25"/>
      <c r="G6" s="27" t="s">
        <v>190</v>
      </c>
      <c r="H6" s="25"/>
      <c r="I6" s="27"/>
      <c r="J6" s="26" t="s">
        <v>151</v>
      </c>
      <c r="K6" s="26"/>
      <c r="L6" s="26"/>
      <c r="M6" s="28" t="s">
        <v>345</v>
      </c>
      <c r="N6" s="26"/>
      <c r="O6" s="27"/>
      <c r="P6" s="26" t="s">
        <v>66</v>
      </c>
      <c r="Q6" s="26"/>
      <c r="R6" s="26"/>
      <c r="S6" s="25" t="s">
        <v>171</v>
      </c>
      <c r="T6" s="26"/>
      <c r="U6" s="26"/>
      <c r="V6" s="379"/>
      <c r="W6" s="148">
        <f>Y5*15+Y7*5+Y9*15+Y10*12</f>
        <v>93.5</v>
      </c>
      <c r="X6" s="91" t="s">
        <v>20</v>
      </c>
      <c r="Y6" s="92">
        <v>1</v>
      </c>
      <c r="Z6" s="132">
        <f>W6*4</f>
        <v>374</v>
      </c>
      <c r="AA6" s="93"/>
      <c r="AB6" s="69"/>
      <c r="AC6" s="69"/>
      <c r="AD6" s="69"/>
      <c r="AE6" s="69"/>
      <c r="AF6" s="69"/>
      <c r="AG6" s="68">
        <f>Z6/Z12*100</f>
        <v>56.51254155333938</v>
      </c>
    </row>
    <row r="7" spans="2:33" ht="27.75" customHeight="1">
      <c r="B7" s="24">
        <v>27</v>
      </c>
      <c r="C7" s="375"/>
      <c r="D7" s="25"/>
      <c r="E7" s="25"/>
      <c r="F7" s="25"/>
      <c r="G7" s="27" t="s">
        <v>284</v>
      </c>
      <c r="H7" s="25"/>
      <c r="I7" s="27"/>
      <c r="J7" s="26"/>
      <c r="K7" s="26"/>
      <c r="L7" s="26"/>
      <c r="M7" s="28" t="s">
        <v>346</v>
      </c>
      <c r="N7" s="26"/>
      <c r="O7" s="27"/>
      <c r="P7" s="26"/>
      <c r="Q7" s="26"/>
      <c r="R7" s="26"/>
      <c r="S7" s="25"/>
      <c r="T7" s="26"/>
      <c r="U7" s="26"/>
      <c r="V7" s="379"/>
      <c r="W7" s="30" t="s">
        <v>9</v>
      </c>
      <c r="X7" s="96" t="s">
        <v>21</v>
      </c>
      <c r="Y7" s="92">
        <v>2.2</v>
      </c>
      <c r="Z7" s="132"/>
      <c r="AA7" s="97"/>
      <c r="AB7" s="69"/>
      <c r="AC7" s="98"/>
      <c r="AD7" s="69"/>
      <c r="AE7" s="69"/>
      <c r="AF7" s="99"/>
      <c r="AG7" s="68"/>
    </row>
    <row r="8" spans="2:33" ht="27.75" customHeight="1">
      <c r="B8" s="24" t="s">
        <v>10</v>
      </c>
      <c r="C8" s="375"/>
      <c r="D8" s="25"/>
      <c r="E8" s="25"/>
      <c r="F8" s="25"/>
      <c r="G8" s="26" t="s">
        <v>138</v>
      </c>
      <c r="H8" s="31"/>
      <c r="I8" s="26"/>
      <c r="J8" s="26"/>
      <c r="K8" s="27"/>
      <c r="L8" s="26"/>
      <c r="M8" s="28" t="s">
        <v>347</v>
      </c>
      <c r="N8" s="31"/>
      <c r="O8" s="27"/>
      <c r="P8" s="26"/>
      <c r="Q8" s="31"/>
      <c r="R8" s="26"/>
      <c r="S8" s="25"/>
      <c r="T8" s="31"/>
      <c r="U8" s="26"/>
      <c r="V8" s="379"/>
      <c r="W8" s="148">
        <f>Y6*5+Y8*5+Y10*4</f>
        <v>15</v>
      </c>
      <c r="X8" s="96" t="s">
        <v>23</v>
      </c>
      <c r="Y8" s="92">
        <v>2</v>
      </c>
      <c r="Z8" s="132">
        <f>23*9</f>
        <v>207</v>
      </c>
      <c r="AA8" s="68"/>
      <c r="AB8" s="69"/>
      <c r="AC8" s="69"/>
      <c r="AD8" s="69"/>
      <c r="AE8" s="69"/>
      <c r="AF8" s="69"/>
      <c r="AG8" s="68">
        <f>Z8/Z12*100</f>
        <v>31.278331822302814</v>
      </c>
    </row>
    <row r="9" spans="2:33" ht="27.75" customHeight="1">
      <c r="B9" s="381" t="s">
        <v>70</v>
      </c>
      <c r="C9" s="375"/>
      <c r="D9" s="25"/>
      <c r="E9" s="25"/>
      <c r="F9" s="25"/>
      <c r="G9" s="26" t="s">
        <v>201</v>
      </c>
      <c r="H9" s="31"/>
      <c r="I9" s="26"/>
      <c r="J9" s="26"/>
      <c r="K9" s="31"/>
      <c r="L9" s="26"/>
      <c r="M9" s="28" t="s">
        <v>348</v>
      </c>
      <c r="N9" s="31"/>
      <c r="O9" s="27"/>
      <c r="P9" s="26"/>
      <c r="Q9" s="31"/>
      <c r="R9" s="26"/>
      <c r="S9" s="25"/>
      <c r="T9" s="31"/>
      <c r="U9" s="26"/>
      <c r="V9" s="379"/>
      <c r="W9" s="30" t="s">
        <v>11</v>
      </c>
      <c r="X9" s="96" t="s">
        <v>24</v>
      </c>
      <c r="Y9" s="92">
        <f>AB10</f>
        <v>0</v>
      </c>
      <c r="Z9" s="132"/>
      <c r="AA9" s="68"/>
      <c r="AB9" s="69"/>
      <c r="AC9" s="69"/>
      <c r="AD9" s="69"/>
      <c r="AE9" s="69"/>
      <c r="AF9" s="69"/>
      <c r="AG9" s="68"/>
    </row>
    <row r="10" spans="2:33" ht="27.75" customHeight="1">
      <c r="B10" s="381"/>
      <c r="C10" s="375"/>
      <c r="D10" s="25"/>
      <c r="E10" s="25"/>
      <c r="F10" s="25"/>
      <c r="G10" s="26"/>
      <c r="H10" s="31"/>
      <c r="I10" s="26"/>
      <c r="J10" s="26"/>
      <c r="K10" s="31"/>
      <c r="L10" s="26"/>
      <c r="M10" s="28"/>
      <c r="N10" s="31"/>
      <c r="O10" s="27"/>
      <c r="P10" s="26"/>
      <c r="Q10" s="31"/>
      <c r="R10" s="26"/>
      <c r="S10" s="25"/>
      <c r="T10" s="31"/>
      <c r="U10" s="26"/>
      <c r="V10" s="379"/>
      <c r="W10" s="148">
        <f>Y5*2+Y6*7+Y7*1+Y10*8</f>
        <v>20.2</v>
      </c>
      <c r="X10" s="135" t="s">
        <v>27</v>
      </c>
      <c r="Y10" s="102">
        <v>0</v>
      </c>
      <c r="Z10" s="66">
        <f>W10*4</f>
        <v>80.8</v>
      </c>
      <c r="AA10" s="68"/>
      <c r="AB10" s="69"/>
      <c r="AC10" s="68"/>
      <c r="AD10" s="68"/>
      <c r="AE10" s="68"/>
      <c r="AF10" s="68"/>
      <c r="AG10" s="68">
        <f>Z10/Z12*100</f>
        <v>12.209126624357811</v>
      </c>
    </row>
    <row r="11" spans="2:33" ht="27.75" customHeight="1">
      <c r="B11" s="32" t="s">
        <v>71</v>
      </c>
      <c r="C11" s="33"/>
      <c r="D11" s="25"/>
      <c r="E11" s="31"/>
      <c r="F11" s="25"/>
      <c r="G11" s="26"/>
      <c r="H11" s="31"/>
      <c r="I11" s="26"/>
      <c r="J11" s="26"/>
      <c r="K11" s="31"/>
      <c r="L11" s="26"/>
      <c r="M11" s="27"/>
      <c r="N11" s="31"/>
      <c r="O11" s="27"/>
      <c r="P11" s="26"/>
      <c r="Q11" s="31"/>
      <c r="R11" s="26"/>
      <c r="S11" s="26"/>
      <c r="T11" s="31"/>
      <c r="U11" s="26"/>
      <c r="V11" s="379"/>
      <c r="W11" s="30" t="s">
        <v>12</v>
      </c>
      <c r="X11" s="104"/>
      <c r="Y11" s="92"/>
      <c r="Z11" s="132"/>
      <c r="AA11" s="68"/>
      <c r="AB11" s="69"/>
      <c r="AC11" s="68"/>
      <c r="AD11" s="68"/>
      <c r="AE11" s="68"/>
      <c r="AF11" s="68"/>
      <c r="AG11" s="68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6"/>
      <c r="T12" s="31"/>
      <c r="U12" s="26"/>
      <c r="V12" s="380"/>
      <c r="W12" s="149">
        <f>Y5*70+Y6*75+Y7*25+Y8*45+Y9*60+Y10*120</f>
        <v>605</v>
      </c>
      <c r="X12" s="109"/>
      <c r="Y12" s="102"/>
      <c r="Z12" s="66">
        <f>SUM(Z5:Z11)</f>
        <v>661.8</v>
      </c>
      <c r="AA12" s="66">
        <f aca="true" t="shared" si="0" ref="AA12:AG12">SUM(AA5:AA11)</f>
        <v>0</v>
      </c>
      <c r="AB12" s="66">
        <f t="shared" si="0"/>
        <v>0</v>
      </c>
      <c r="AC12" s="66">
        <f t="shared" si="0"/>
        <v>0</v>
      </c>
      <c r="AD12" s="66">
        <f t="shared" si="0"/>
        <v>0</v>
      </c>
      <c r="AE12" s="66">
        <f t="shared" si="0"/>
        <v>0</v>
      </c>
      <c r="AF12" s="66">
        <f t="shared" si="0"/>
        <v>0</v>
      </c>
      <c r="AG12" s="66">
        <f t="shared" si="0"/>
        <v>100</v>
      </c>
    </row>
    <row r="13" spans="2:33" s="23" customFormat="1" ht="27.75" customHeight="1">
      <c r="B13" s="19">
        <v>6</v>
      </c>
      <c r="C13" s="375"/>
      <c r="D13" s="20" t="s">
        <v>276</v>
      </c>
      <c r="E13" s="20" t="s">
        <v>101</v>
      </c>
      <c r="F13" s="20"/>
      <c r="G13" s="20" t="s">
        <v>216</v>
      </c>
      <c r="H13" s="20" t="s">
        <v>360</v>
      </c>
      <c r="I13" s="20"/>
      <c r="J13" s="20" t="s">
        <v>337</v>
      </c>
      <c r="K13" s="20" t="s">
        <v>338</v>
      </c>
      <c r="L13" s="20"/>
      <c r="M13" s="20" t="s">
        <v>103</v>
      </c>
      <c r="N13" s="20" t="s">
        <v>102</v>
      </c>
      <c r="O13" s="20"/>
      <c r="P13" s="20" t="s">
        <v>104</v>
      </c>
      <c r="Q13" s="20" t="s">
        <v>292</v>
      </c>
      <c r="R13" s="20"/>
      <c r="S13" s="20" t="s">
        <v>287</v>
      </c>
      <c r="T13" s="20"/>
      <c r="U13" s="20"/>
      <c r="V13" s="378" t="s">
        <v>320</v>
      </c>
      <c r="W13" s="22" t="s">
        <v>7</v>
      </c>
      <c r="X13" s="87" t="s">
        <v>19</v>
      </c>
      <c r="Y13" s="88">
        <v>5.5</v>
      </c>
      <c r="Z13" s="132"/>
      <c r="AA13" s="68"/>
      <c r="AB13" s="69"/>
      <c r="AC13" s="68"/>
      <c r="AD13" s="68"/>
      <c r="AE13" s="68"/>
      <c r="AF13" s="68"/>
      <c r="AG13" s="166"/>
    </row>
    <row r="14" spans="2:33" ht="27.75" customHeight="1">
      <c r="B14" s="24" t="s">
        <v>8</v>
      </c>
      <c r="C14" s="375"/>
      <c r="D14" s="26" t="s">
        <v>328</v>
      </c>
      <c r="E14" s="26"/>
      <c r="F14" s="26"/>
      <c r="G14" s="27" t="s">
        <v>359</v>
      </c>
      <c r="H14" s="25"/>
      <c r="I14" s="27"/>
      <c r="J14" s="25" t="s">
        <v>329</v>
      </c>
      <c r="K14" s="26"/>
      <c r="L14" s="25"/>
      <c r="M14" s="28" t="s">
        <v>330</v>
      </c>
      <c r="N14" s="31"/>
      <c r="O14" s="27"/>
      <c r="P14" s="26" t="s">
        <v>326</v>
      </c>
      <c r="Q14" s="26"/>
      <c r="R14" s="26"/>
      <c r="S14" s="25" t="s">
        <v>331</v>
      </c>
      <c r="T14" s="27"/>
      <c r="U14" s="26"/>
      <c r="V14" s="379"/>
      <c r="W14" s="148">
        <f>Y13*15+Y15*5+Y17*15+Y18*12</f>
        <v>104.5</v>
      </c>
      <c r="X14" s="91" t="s">
        <v>20</v>
      </c>
      <c r="Y14" s="92">
        <v>2</v>
      </c>
      <c r="Z14" s="132">
        <f>W14*4</f>
        <v>418</v>
      </c>
      <c r="AA14" s="93"/>
      <c r="AB14" s="69"/>
      <c r="AC14" s="69"/>
      <c r="AD14" s="69"/>
      <c r="AE14" s="69"/>
      <c r="AF14" s="69"/>
      <c r="AG14" s="68">
        <f>Z14/Z20*100</f>
        <v>54.64052287581699</v>
      </c>
    </row>
    <row r="15" spans="2:33" ht="27.75" customHeight="1">
      <c r="B15" s="24">
        <v>28</v>
      </c>
      <c r="C15" s="375"/>
      <c r="D15" s="26" t="s">
        <v>332</v>
      </c>
      <c r="E15" s="26"/>
      <c r="F15" s="26"/>
      <c r="G15" s="27"/>
      <c r="H15" s="25"/>
      <c r="I15" s="27"/>
      <c r="J15" s="25" t="s">
        <v>333</v>
      </c>
      <c r="K15" s="26"/>
      <c r="L15" s="25"/>
      <c r="M15" s="28" t="s">
        <v>334</v>
      </c>
      <c r="N15" s="26"/>
      <c r="O15" s="27"/>
      <c r="P15" s="26"/>
      <c r="Q15" s="26"/>
      <c r="R15" s="26"/>
      <c r="S15" s="25" t="s">
        <v>335</v>
      </c>
      <c r="T15" s="26"/>
      <c r="U15" s="26"/>
      <c r="V15" s="379"/>
      <c r="W15" s="30" t="s">
        <v>9</v>
      </c>
      <c r="X15" s="96" t="s">
        <v>21</v>
      </c>
      <c r="Y15" s="92">
        <v>2</v>
      </c>
      <c r="Z15" s="132"/>
      <c r="AA15" s="97"/>
      <c r="AB15" s="69"/>
      <c r="AC15" s="98"/>
      <c r="AD15" s="69"/>
      <c r="AE15" s="69"/>
      <c r="AF15" s="99"/>
      <c r="AG15" s="68"/>
    </row>
    <row r="16" spans="2:33" ht="27.75" customHeight="1">
      <c r="B16" s="24" t="s">
        <v>10</v>
      </c>
      <c r="C16" s="375"/>
      <c r="D16" s="31"/>
      <c r="E16" s="31"/>
      <c r="F16" s="26"/>
      <c r="G16" s="26"/>
      <c r="H16" s="31"/>
      <c r="I16" s="26"/>
      <c r="J16" s="25" t="s">
        <v>336</v>
      </c>
      <c r="K16" s="31"/>
      <c r="L16" s="25"/>
      <c r="M16" s="28"/>
      <c r="N16" s="31"/>
      <c r="O16" s="27"/>
      <c r="P16" s="26"/>
      <c r="Q16" s="31"/>
      <c r="R16" s="26"/>
      <c r="S16" s="25"/>
      <c r="T16" s="31"/>
      <c r="U16" s="26"/>
      <c r="V16" s="379"/>
      <c r="W16" s="148">
        <f>Y14*5+Y16*5+Y18*4</f>
        <v>26.5</v>
      </c>
      <c r="X16" s="96" t="s">
        <v>23</v>
      </c>
      <c r="Y16" s="92">
        <v>2.5</v>
      </c>
      <c r="Z16" s="132">
        <f>23*9</f>
        <v>207</v>
      </c>
      <c r="AA16" s="68"/>
      <c r="AB16" s="69"/>
      <c r="AC16" s="69"/>
      <c r="AD16" s="69"/>
      <c r="AE16" s="69"/>
      <c r="AF16" s="69"/>
      <c r="AG16" s="68">
        <f>Z16/Z20*100</f>
        <v>27.058823529411764</v>
      </c>
    </row>
    <row r="17" spans="2:33" ht="27.75" customHeight="1">
      <c r="B17" s="381" t="s">
        <v>72</v>
      </c>
      <c r="C17" s="375"/>
      <c r="D17" s="31"/>
      <c r="E17" s="31"/>
      <c r="F17" s="26"/>
      <c r="G17" s="26"/>
      <c r="H17" s="31"/>
      <c r="I17" s="26"/>
      <c r="J17" s="25"/>
      <c r="K17" s="31"/>
      <c r="L17" s="25"/>
      <c r="M17" s="28"/>
      <c r="N17" s="31"/>
      <c r="O17" s="27"/>
      <c r="P17" s="26"/>
      <c r="Q17" s="31"/>
      <c r="R17" s="26"/>
      <c r="S17" s="25"/>
      <c r="T17" s="31"/>
      <c r="U17" s="26"/>
      <c r="V17" s="379"/>
      <c r="W17" s="30" t="s">
        <v>11</v>
      </c>
      <c r="X17" s="96" t="s">
        <v>24</v>
      </c>
      <c r="Y17" s="92">
        <f>AB18</f>
        <v>0</v>
      </c>
      <c r="Z17" s="132"/>
      <c r="AA17" s="68"/>
      <c r="AB17" s="69"/>
      <c r="AC17" s="69"/>
      <c r="AD17" s="69"/>
      <c r="AE17" s="69"/>
      <c r="AF17" s="69"/>
      <c r="AG17" s="68"/>
    </row>
    <row r="18" spans="2:33" ht="27.75" customHeight="1">
      <c r="B18" s="381"/>
      <c r="C18" s="375"/>
      <c r="D18" s="31"/>
      <c r="E18" s="31"/>
      <c r="F18" s="26"/>
      <c r="G18" s="26"/>
      <c r="H18" s="31"/>
      <c r="I18" s="26"/>
      <c r="J18" s="26"/>
      <c r="K18" s="31"/>
      <c r="L18" s="26"/>
      <c r="M18" s="28"/>
      <c r="N18" s="31"/>
      <c r="O18" s="27"/>
      <c r="P18" s="26"/>
      <c r="Q18" s="31"/>
      <c r="R18" s="26"/>
      <c r="S18" s="25"/>
      <c r="T18" s="31"/>
      <c r="U18" s="26"/>
      <c r="V18" s="379"/>
      <c r="W18" s="148">
        <f>Y13*2+Y14*7+Y15*1+Y18*8</f>
        <v>35</v>
      </c>
      <c r="X18" s="135" t="s">
        <v>27</v>
      </c>
      <c r="Y18" s="102">
        <v>1</v>
      </c>
      <c r="Z18" s="66">
        <f>W18*4</f>
        <v>140</v>
      </c>
      <c r="AA18" s="68"/>
      <c r="AB18" s="69"/>
      <c r="AC18" s="68"/>
      <c r="AD18" s="68"/>
      <c r="AE18" s="68"/>
      <c r="AF18" s="68"/>
      <c r="AG18" s="68">
        <f>Z18/Z20*100</f>
        <v>18.30065359477124</v>
      </c>
    </row>
    <row r="19" spans="2:33" ht="27.75" customHeight="1">
      <c r="B19" s="32"/>
      <c r="C19" s="33"/>
      <c r="D19" s="31"/>
      <c r="E19" s="31"/>
      <c r="F19" s="26"/>
      <c r="G19" s="26"/>
      <c r="H19" s="31"/>
      <c r="I19" s="26"/>
      <c r="J19" s="26"/>
      <c r="K19" s="31"/>
      <c r="L19" s="26"/>
      <c r="M19" s="27"/>
      <c r="N19" s="31"/>
      <c r="O19" s="27"/>
      <c r="P19" s="26"/>
      <c r="Q19" s="31"/>
      <c r="R19" s="26"/>
      <c r="S19" s="26"/>
      <c r="T19" s="31"/>
      <c r="U19" s="26"/>
      <c r="V19" s="379"/>
      <c r="W19" s="30" t="s">
        <v>12</v>
      </c>
      <c r="X19" s="104"/>
      <c r="Y19" s="92"/>
      <c r="Z19" s="132"/>
      <c r="AA19" s="68"/>
      <c r="AB19" s="69"/>
      <c r="AC19" s="68"/>
      <c r="AD19" s="68"/>
      <c r="AE19" s="68"/>
      <c r="AF19" s="68"/>
      <c r="AG19" s="68"/>
    </row>
    <row r="20" spans="2:33" ht="27.75" customHeight="1">
      <c r="B20" s="34"/>
      <c r="C20" s="35"/>
      <c r="D20" s="31"/>
      <c r="E20" s="31"/>
      <c r="F20" s="26"/>
      <c r="G20" s="26"/>
      <c r="H20" s="31"/>
      <c r="I20" s="26"/>
      <c r="J20" s="26"/>
      <c r="K20" s="31"/>
      <c r="L20" s="26"/>
      <c r="M20" s="27"/>
      <c r="N20" s="31"/>
      <c r="O20" s="27"/>
      <c r="P20" s="26"/>
      <c r="Q20" s="31"/>
      <c r="R20" s="26"/>
      <c r="S20" s="26"/>
      <c r="T20" s="31"/>
      <c r="U20" s="26"/>
      <c r="V20" s="380"/>
      <c r="W20" s="149">
        <f>Y13*70+Y14*75+Y15*25+Y16*45+Y17*60+Y18*120</f>
        <v>817.5</v>
      </c>
      <c r="X20" s="109"/>
      <c r="Y20" s="102"/>
      <c r="Z20" s="66">
        <f>SUM(Z13:Z19)</f>
        <v>765</v>
      </c>
      <c r="AA20" s="66">
        <f aca="true" t="shared" si="1" ref="AA20:AG20">SUM(AA13:AA19)</f>
        <v>0</v>
      </c>
      <c r="AB20" s="66">
        <f t="shared" si="1"/>
        <v>0</v>
      </c>
      <c r="AC20" s="66">
        <f t="shared" si="1"/>
        <v>0</v>
      </c>
      <c r="AD20" s="66">
        <f t="shared" si="1"/>
        <v>0</v>
      </c>
      <c r="AE20" s="66">
        <f t="shared" si="1"/>
        <v>0</v>
      </c>
      <c r="AF20" s="66">
        <f t="shared" si="1"/>
        <v>0</v>
      </c>
      <c r="AG20" s="66">
        <f t="shared" si="1"/>
        <v>100</v>
      </c>
    </row>
    <row r="21" spans="2:33" s="23" customFormat="1" ht="27.75" customHeight="1">
      <c r="B21" s="19">
        <v>6</v>
      </c>
      <c r="C21" s="375"/>
      <c r="D21" s="20" t="s">
        <v>288</v>
      </c>
      <c r="E21" s="20"/>
      <c r="F21" s="20"/>
      <c r="G21" s="20" t="s">
        <v>289</v>
      </c>
      <c r="H21" s="20" t="s">
        <v>123</v>
      </c>
      <c r="I21" s="20"/>
      <c r="J21" s="20" t="s">
        <v>290</v>
      </c>
      <c r="K21" s="20" t="s">
        <v>144</v>
      </c>
      <c r="L21" s="20"/>
      <c r="M21" s="20" t="s">
        <v>291</v>
      </c>
      <c r="N21" s="20" t="s">
        <v>143</v>
      </c>
      <c r="O21" s="20"/>
      <c r="P21" s="20" t="s">
        <v>66</v>
      </c>
      <c r="Q21" s="20" t="s">
        <v>292</v>
      </c>
      <c r="R21" s="20"/>
      <c r="S21" s="20" t="s">
        <v>293</v>
      </c>
      <c r="T21" s="20"/>
      <c r="U21" s="20"/>
      <c r="V21" s="378"/>
      <c r="W21" s="22" t="s">
        <v>7</v>
      </c>
      <c r="X21" s="87" t="s">
        <v>19</v>
      </c>
      <c r="Y21" s="88">
        <v>5.9</v>
      </c>
      <c r="Z21" s="132"/>
      <c r="AA21" s="68"/>
      <c r="AB21" s="69"/>
      <c r="AC21" s="68"/>
      <c r="AD21" s="68"/>
      <c r="AE21" s="68"/>
      <c r="AF21" s="68"/>
      <c r="AG21" s="166"/>
    </row>
    <row r="22" spans="2:33" s="39" customFormat="1" ht="27.75" customHeight="1">
      <c r="B22" s="24" t="s">
        <v>8</v>
      </c>
      <c r="C22" s="375"/>
      <c r="D22" s="26" t="s">
        <v>125</v>
      </c>
      <c r="E22" s="26"/>
      <c r="F22" s="26"/>
      <c r="G22" s="26" t="s">
        <v>127</v>
      </c>
      <c r="H22" s="26"/>
      <c r="I22" s="26"/>
      <c r="J22" s="26" t="s">
        <v>128</v>
      </c>
      <c r="K22" s="26"/>
      <c r="L22" s="26"/>
      <c r="M22" s="26" t="s">
        <v>93</v>
      </c>
      <c r="N22" s="26"/>
      <c r="O22" s="26"/>
      <c r="P22" s="26" t="s">
        <v>66</v>
      </c>
      <c r="Q22" s="26"/>
      <c r="R22" s="26"/>
      <c r="S22" s="26" t="s">
        <v>203</v>
      </c>
      <c r="T22" s="26"/>
      <c r="U22" s="26"/>
      <c r="V22" s="379"/>
      <c r="W22" s="148">
        <f>Y21*15+Y23*5+Y25*15+Y26*12</f>
        <v>99</v>
      </c>
      <c r="X22" s="91" t="s">
        <v>20</v>
      </c>
      <c r="Y22" s="92">
        <v>2.4</v>
      </c>
      <c r="Z22" s="132">
        <f>W22*4</f>
        <v>396</v>
      </c>
      <c r="AA22" s="93"/>
      <c r="AB22" s="69"/>
      <c r="AC22" s="69"/>
      <c r="AD22" s="69"/>
      <c r="AE22" s="69"/>
      <c r="AF22" s="69"/>
      <c r="AG22" s="68">
        <f>Z22/Z28*100</f>
        <v>54.56048498208873</v>
      </c>
    </row>
    <row r="23" spans="2:33" s="39" customFormat="1" ht="27.75" customHeight="1">
      <c r="B23" s="24">
        <v>29</v>
      </c>
      <c r="C23" s="375"/>
      <c r="D23" s="26"/>
      <c r="E23" s="26"/>
      <c r="F23" s="26"/>
      <c r="G23" s="26"/>
      <c r="H23" s="26"/>
      <c r="I23" s="26"/>
      <c r="J23" s="26"/>
      <c r="K23" s="26"/>
      <c r="L23" s="26"/>
      <c r="M23" s="26" t="s">
        <v>139</v>
      </c>
      <c r="N23" s="26"/>
      <c r="O23" s="26"/>
      <c r="P23" s="26"/>
      <c r="Q23" s="26"/>
      <c r="R23" s="26"/>
      <c r="S23" s="26" t="s">
        <v>294</v>
      </c>
      <c r="T23" s="26"/>
      <c r="U23" s="26"/>
      <c r="V23" s="379"/>
      <c r="W23" s="30" t="s">
        <v>9</v>
      </c>
      <c r="X23" s="96" t="s">
        <v>21</v>
      </c>
      <c r="Y23" s="92">
        <v>2.1</v>
      </c>
      <c r="Z23" s="132"/>
      <c r="AA23" s="97"/>
      <c r="AB23" s="69"/>
      <c r="AC23" s="98"/>
      <c r="AD23" s="69"/>
      <c r="AE23" s="69"/>
      <c r="AF23" s="99"/>
      <c r="AG23" s="68"/>
    </row>
    <row r="24" spans="2:33" s="39" customFormat="1" ht="27.75" customHeight="1">
      <c r="B24" s="24" t="s">
        <v>10</v>
      </c>
      <c r="C24" s="375"/>
      <c r="D24" s="26"/>
      <c r="E24" s="31"/>
      <c r="F24" s="26"/>
      <c r="G24" s="26"/>
      <c r="H24" s="31"/>
      <c r="I24" s="26"/>
      <c r="J24" s="26"/>
      <c r="K24" s="31"/>
      <c r="L24" s="26"/>
      <c r="M24" s="26"/>
      <c r="N24" s="31"/>
      <c r="O24" s="26"/>
      <c r="P24" s="26"/>
      <c r="Q24" s="31"/>
      <c r="R24" s="26"/>
      <c r="S24" s="25"/>
      <c r="T24" s="31"/>
      <c r="U24" s="26"/>
      <c r="V24" s="379"/>
      <c r="W24" s="148">
        <f>Y22*5+Y24*5+Y26*4</f>
        <v>22.5</v>
      </c>
      <c r="X24" s="96" t="s">
        <v>23</v>
      </c>
      <c r="Y24" s="92">
        <v>2.1</v>
      </c>
      <c r="Z24" s="132">
        <f>23*9</f>
        <v>207</v>
      </c>
      <c r="AA24" s="68"/>
      <c r="AB24" s="69"/>
      <c r="AC24" s="69"/>
      <c r="AD24" s="69"/>
      <c r="AE24" s="69"/>
      <c r="AF24" s="69"/>
      <c r="AG24" s="68">
        <f>Z24/Z28*100</f>
        <v>28.520253513364562</v>
      </c>
    </row>
    <row r="25" spans="2:33" s="39" customFormat="1" ht="27.75" customHeight="1">
      <c r="B25" s="381" t="s">
        <v>73</v>
      </c>
      <c r="C25" s="375"/>
      <c r="D25" s="26"/>
      <c r="E25" s="31"/>
      <c r="F25" s="26"/>
      <c r="G25" s="26"/>
      <c r="H25" s="31"/>
      <c r="I25" s="26"/>
      <c r="J25" s="26"/>
      <c r="K25" s="31"/>
      <c r="L25" s="26"/>
      <c r="M25" s="26"/>
      <c r="N25" s="31"/>
      <c r="O25" s="26"/>
      <c r="P25" s="26"/>
      <c r="Q25" s="31"/>
      <c r="R25" s="26"/>
      <c r="S25" s="26"/>
      <c r="T25" s="31"/>
      <c r="U25" s="26"/>
      <c r="V25" s="379"/>
      <c r="W25" s="30" t="s">
        <v>11</v>
      </c>
      <c r="X25" s="96" t="s">
        <v>24</v>
      </c>
      <c r="Y25" s="92">
        <f>AB26</f>
        <v>0</v>
      </c>
      <c r="Z25" s="132"/>
      <c r="AA25" s="68"/>
      <c r="AB25" s="69"/>
      <c r="AC25" s="69"/>
      <c r="AD25" s="69"/>
      <c r="AE25" s="69"/>
      <c r="AF25" s="69"/>
      <c r="AG25" s="68"/>
    </row>
    <row r="26" spans="2:33" s="39" customFormat="1" ht="27.75" customHeight="1">
      <c r="B26" s="381"/>
      <c r="C26" s="375"/>
      <c r="D26" s="31"/>
      <c r="E26" s="31"/>
      <c r="F26" s="26"/>
      <c r="G26" s="40"/>
      <c r="H26" s="31"/>
      <c r="I26" s="26"/>
      <c r="J26" s="26"/>
      <c r="K26" s="31"/>
      <c r="L26" s="26"/>
      <c r="M26" s="26"/>
      <c r="N26" s="31"/>
      <c r="O26" s="26"/>
      <c r="P26" s="26"/>
      <c r="Q26" s="31"/>
      <c r="R26" s="26"/>
      <c r="S26" s="26"/>
      <c r="T26" s="31"/>
      <c r="U26" s="26"/>
      <c r="V26" s="379"/>
      <c r="W26" s="148">
        <f>Y21*2+Y22*7+Y23*1+Y26*8</f>
        <v>30.700000000000003</v>
      </c>
      <c r="X26" s="135" t="s">
        <v>27</v>
      </c>
      <c r="Y26" s="102">
        <v>0</v>
      </c>
      <c r="Z26" s="66">
        <f>W26*4</f>
        <v>122.80000000000001</v>
      </c>
      <c r="AA26" s="68"/>
      <c r="AB26" s="69"/>
      <c r="AC26" s="68"/>
      <c r="AD26" s="68"/>
      <c r="AE26" s="68"/>
      <c r="AF26" s="68"/>
      <c r="AG26" s="68">
        <f>Z26/Z28*100</f>
        <v>16.91926150454671</v>
      </c>
    </row>
    <row r="27" spans="2:33" s="39" customFormat="1" ht="27.75" customHeight="1">
      <c r="B27" s="32"/>
      <c r="C27" s="41"/>
      <c r="D27" s="26"/>
      <c r="E27" s="31"/>
      <c r="F27" s="26"/>
      <c r="G27" s="26"/>
      <c r="H27" s="31"/>
      <c r="I27" s="26"/>
      <c r="J27" s="26"/>
      <c r="K27" s="31"/>
      <c r="L27" s="26"/>
      <c r="M27" s="26"/>
      <c r="N27" s="31"/>
      <c r="O27" s="26"/>
      <c r="P27" s="26"/>
      <c r="Q27" s="31"/>
      <c r="R27" s="26"/>
      <c r="S27" s="26"/>
      <c r="T27" s="31"/>
      <c r="U27" s="26"/>
      <c r="V27" s="379"/>
      <c r="W27" s="30" t="s">
        <v>12</v>
      </c>
      <c r="X27" s="104"/>
      <c r="Y27" s="92"/>
      <c r="Z27" s="132"/>
      <c r="AA27" s="68"/>
      <c r="AB27" s="69"/>
      <c r="AC27" s="68"/>
      <c r="AD27" s="68"/>
      <c r="AE27" s="68"/>
      <c r="AF27" s="68"/>
      <c r="AG27" s="68"/>
    </row>
    <row r="28" spans="2:33" s="39" customFormat="1" ht="27.75" customHeight="1" thickBot="1">
      <c r="B28" s="42"/>
      <c r="C28" s="43"/>
      <c r="D28" s="31"/>
      <c r="E28" s="31"/>
      <c r="F28" s="26"/>
      <c r="G28" s="26"/>
      <c r="H28" s="31"/>
      <c r="I28" s="26"/>
      <c r="J28" s="26"/>
      <c r="K28" s="31"/>
      <c r="L28" s="26"/>
      <c r="M28" s="26"/>
      <c r="N28" s="31"/>
      <c r="O28" s="26"/>
      <c r="P28" s="26"/>
      <c r="Q28" s="31"/>
      <c r="R28" s="26"/>
      <c r="S28" s="26"/>
      <c r="T28" s="31"/>
      <c r="U28" s="26"/>
      <c r="V28" s="380"/>
      <c r="W28" s="149">
        <f>Y21*70+Y22*75+Y23*25+Y24*45+Y25*60+Y26*120</f>
        <v>740</v>
      </c>
      <c r="X28" s="109"/>
      <c r="Y28" s="92"/>
      <c r="Z28" s="66">
        <f>SUM(Z21:Z27)</f>
        <v>725.8</v>
      </c>
      <c r="AA28" s="66">
        <f aca="true" t="shared" si="2" ref="AA28:AG28">SUM(AA21:AA27)</f>
        <v>0</v>
      </c>
      <c r="AB28" s="66">
        <f t="shared" si="2"/>
        <v>0</v>
      </c>
      <c r="AC28" s="66">
        <f t="shared" si="2"/>
        <v>0</v>
      </c>
      <c r="AD28" s="66">
        <f t="shared" si="2"/>
        <v>0</v>
      </c>
      <c r="AE28" s="66">
        <f t="shared" si="2"/>
        <v>0</v>
      </c>
      <c r="AF28" s="66">
        <f t="shared" si="2"/>
        <v>0</v>
      </c>
      <c r="AG28" s="66">
        <f t="shared" si="2"/>
        <v>100</v>
      </c>
    </row>
    <row r="29" spans="2:33" s="23" customFormat="1" ht="27.75" customHeight="1">
      <c r="B29" s="19">
        <v>6</v>
      </c>
      <c r="C29" s="375"/>
      <c r="D29" s="20" t="s">
        <v>111</v>
      </c>
      <c r="E29" s="20" t="s">
        <v>126</v>
      </c>
      <c r="F29" s="20"/>
      <c r="G29" s="20" t="s">
        <v>295</v>
      </c>
      <c r="H29" s="20" t="s">
        <v>144</v>
      </c>
      <c r="I29" s="20"/>
      <c r="J29" s="20" t="s">
        <v>296</v>
      </c>
      <c r="K29" s="20" t="s">
        <v>143</v>
      </c>
      <c r="L29" s="20"/>
      <c r="M29" s="20" t="s">
        <v>297</v>
      </c>
      <c r="N29" s="20" t="s">
        <v>126</v>
      </c>
      <c r="O29" s="20"/>
      <c r="P29" s="20" t="s">
        <v>298</v>
      </c>
      <c r="Q29" s="20" t="s">
        <v>292</v>
      </c>
      <c r="R29" s="20"/>
      <c r="S29" s="20" t="s">
        <v>281</v>
      </c>
      <c r="T29" s="20"/>
      <c r="U29" s="20"/>
      <c r="V29" s="378"/>
      <c r="W29" s="22" t="s">
        <v>7</v>
      </c>
      <c r="X29" s="87" t="s">
        <v>19</v>
      </c>
      <c r="Y29" s="88">
        <v>5</v>
      </c>
      <c r="Z29" s="132"/>
      <c r="AA29" s="68"/>
      <c r="AB29" s="69"/>
      <c r="AC29" s="68"/>
      <c r="AD29" s="68"/>
      <c r="AE29" s="68"/>
      <c r="AF29" s="68"/>
      <c r="AG29" s="166"/>
    </row>
    <row r="30" spans="2:33" ht="27.75" customHeight="1">
      <c r="B30" s="24" t="s">
        <v>8</v>
      </c>
      <c r="C30" s="375"/>
      <c r="D30" s="26" t="s">
        <v>136</v>
      </c>
      <c r="E30" s="26"/>
      <c r="F30" s="26"/>
      <c r="G30" s="26" t="s">
        <v>137</v>
      </c>
      <c r="H30" s="26"/>
      <c r="I30" s="26"/>
      <c r="J30" s="25" t="s">
        <v>127</v>
      </c>
      <c r="K30" s="25"/>
      <c r="L30" s="25"/>
      <c r="M30" s="27" t="s">
        <v>151</v>
      </c>
      <c r="N30" s="26"/>
      <c r="O30" s="27"/>
      <c r="P30" s="26" t="s">
        <v>100</v>
      </c>
      <c r="Q30" s="26"/>
      <c r="R30" s="26"/>
      <c r="S30" s="25" t="s">
        <v>299</v>
      </c>
      <c r="T30" s="25"/>
      <c r="U30" s="25"/>
      <c r="V30" s="379"/>
      <c r="W30" s="148">
        <f>Y29*15+Y31*5+Y33*15+Y34*12</f>
        <v>84</v>
      </c>
      <c r="X30" s="91" t="s">
        <v>20</v>
      </c>
      <c r="Y30" s="92">
        <v>2.5</v>
      </c>
      <c r="Z30" s="132">
        <f>W30*4</f>
        <v>336</v>
      </c>
      <c r="AA30" s="93"/>
      <c r="AB30" s="69"/>
      <c r="AC30" s="69"/>
      <c r="AD30" s="69"/>
      <c r="AE30" s="69"/>
      <c r="AF30" s="69"/>
      <c r="AG30" s="68">
        <f>Z30/Z36*100</f>
        <v>50.89366858527718</v>
      </c>
    </row>
    <row r="31" spans="2:33" ht="27.75" customHeight="1">
      <c r="B31" s="24">
        <v>30</v>
      </c>
      <c r="C31" s="375"/>
      <c r="D31" s="26" t="s">
        <v>125</v>
      </c>
      <c r="E31" s="26"/>
      <c r="F31" s="26"/>
      <c r="G31" s="26"/>
      <c r="H31" s="26"/>
      <c r="I31" s="26"/>
      <c r="J31" s="25" t="s">
        <v>138</v>
      </c>
      <c r="K31" s="25"/>
      <c r="L31" s="25"/>
      <c r="M31" s="27"/>
      <c r="N31" s="26"/>
      <c r="O31" s="27"/>
      <c r="P31" s="27"/>
      <c r="Q31" s="100"/>
      <c r="R31" s="27"/>
      <c r="S31" s="25" t="s">
        <v>365</v>
      </c>
      <c r="T31" s="25"/>
      <c r="U31" s="25"/>
      <c r="V31" s="379"/>
      <c r="W31" s="30" t="s">
        <v>9</v>
      </c>
      <c r="X31" s="96" t="s">
        <v>21</v>
      </c>
      <c r="Y31" s="92">
        <v>1.8</v>
      </c>
      <c r="Z31" s="132"/>
      <c r="AA31" s="97"/>
      <c r="AB31" s="69"/>
      <c r="AC31" s="98"/>
      <c r="AD31" s="69"/>
      <c r="AE31" s="69"/>
      <c r="AF31" s="99"/>
      <c r="AG31" s="68"/>
    </row>
    <row r="32" spans="2:33" ht="27.75" customHeight="1">
      <c r="B32" s="24" t="s">
        <v>10</v>
      </c>
      <c r="C32" s="375"/>
      <c r="D32" s="31"/>
      <c r="E32" s="31"/>
      <c r="F32" s="26"/>
      <c r="G32" s="26"/>
      <c r="H32" s="31"/>
      <c r="I32" s="26"/>
      <c r="J32" s="27" t="s">
        <v>190</v>
      </c>
      <c r="K32" s="31"/>
      <c r="L32" s="27"/>
      <c r="M32" s="27"/>
      <c r="N32" s="31"/>
      <c r="O32" s="27"/>
      <c r="P32" s="27"/>
      <c r="Q32" s="100"/>
      <c r="R32" s="27"/>
      <c r="S32" s="25"/>
      <c r="T32" s="26"/>
      <c r="U32" s="26"/>
      <c r="V32" s="379"/>
      <c r="W32" s="148">
        <f>Y30*5+Y32*5+Y34*4</f>
        <v>21.5</v>
      </c>
      <c r="X32" s="96" t="s">
        <v>23</v>
      </c>
      <c r="Y32" s="92">
        <v>1.8</v>
      </c>
      <c r="Z32" s="132">
        <f>23*9</f>
        <v>207</v>
      </c>
      <c r="AA32" s="68"/>
      <c r="AB32" s="69"/>
      <c r="AC32" s="69"/>
      <c r="AD32" s="69"/>
      <c r="AE32" s="69"/>
      <c r="AF32" s="69"/>
      <c r="AG32" s="68">
        <f>Z32/Z36*100</f>
        <v>31.35413511057255</v>
      </c>
    </row>
    <row r="33" spans="2:33" ht="27.75" customHeight="1">
      <c r="B33" s="381" t="s">
        <v>74</v>
      </c>
      <c r="C33" s="375"/>
      <c r="D33" s="31"/>
      <c r="E33" s="31"/>
      <c r="F33" s="26"/>
      <c r="G33" s="26"/>
      <c r="H33" s="31"/>
      <c r="I33" s="26"/>
      <c r="J33" s="25" t="s">
        <v>139</v>
      </c>
      <c r="K33" s="25"/>
      <c r="L33" s="25"/>
      <c r="M33" s="27"/>
      <c r="N33" s="31"/>
      <c r="O33" s="27"/>
      <c r="P33" s="26"/>
      <c r="Q33" s="31"/>
      <c r="R33" s="26"/>
      <c r="S33" s="25"/>
      <c r="T33" s="26"/>
      <c r="U33" s="26"/>
      <c r="V33" s="379"/>
      <c r="W33" s="30" t="s">
        <v>11</v>
      </c>
      <c r="X33" s="96" t="s">
        <v>24</v>
      </c>
      <c r="Y33" s="92">
        <f>AB34</f>
        <v>0</v>
      </c>
      <c r="Z33" s="132"/>
      <c r="AA33" s="68"/>
      <c r="AB33" s="69"/>
      <c r="AC33" s="69"/>
      <c r="AD33" s="69"/>
      <c r="AE33" s="69"/>
      <c r="AF33" s="69"/>
      <c r="AG33" s="68"/>
    </row>
    <row r="34" spans="2:33" ht="27.75" customHeight="1">
      <c r="B34" s="381"/>
      <c r="C34" s="375"/>
      <c r="D34" s="31"/>
      <c r="E34" s="31"/>
      <c r="F34" s="26"/>
      <c r="G34" s="26"/>
      <c r="H34" s="31"/>
      <c r="I34" s="26"/>
      <c r="J34" s="25"/>
      <c r="K34" s="31"/>
      <c r="L34" s="25"/>
      <c r="M34" s="27"/>
      <c r="N34" s="31"/>
      <c r="O34" s="27"/>
      <c r="P34" s="26"/>
      <c r="Q34" s="31"/>
      <c r="R34" s="26"/>
      <c r="S34" s="25"/>
      <c r="T34" s="31"/>
      <c r="U34" s="26"/>
      <c r="V34" s="379"/>
      <c r="W34" s="148">
        <f>Y29*2+Y30*7+Y31*1+Y34*8</f>
        <v>29.3</v>
      </c>
      <c r="X34" s="135" t="s">
        <v>27</v>
      </c>
      <c r="Y34" s="102">
        <v>0</v>
      </c>
      <c r="Z34" s="66">
        <f>W34*4</f>
        <v>117.2</v>
      </c>
      <c r="AA34" s="68"/>
      <c r="AB34" s="69"/>
      <c r="AC34" s="68"/>
      <c r="AD34" s="68"/>
      <c r="AE34" s="68"/>
      <c r="AF34" s="68"/>
      <c r="AG34" s="68">
        <f>Z34/Z36*100</f>
        <v>17.752196304150257</v>
      </c>
    </row>
    <row r="35" spans="2:33" ht="27.75" customHeight="1">
      <c r="B35" s="32"/>
      <c r="C35" s="33"/>
      <c r="D35" s="31"/>
      <c r="E35" s="31"/>
      <c r="F35" s="26"/>
      <c r="G35" s="26"/>
      <c r="H35" s="31"/>
      <c r="I35" s="26"/>
      <c r="J35" s="26"/>
      <c r="K35" s="31"/>
      <c r="L35" s="26"/>
      <c r="M35" s="27"/>
      <c r="N35" s="31"/>
      <c r="O35" s="27"/>
      <c r="P35" s="26"/>
      <c r="Q35" s="31"/>
      <c r="R35" s="26"/>
      <c r="S35" s="26"/>
      <c r="T35" s="26"/>
      <c r="U35" s="26"/>
      <c r="V35" s="379"/>
      <c r="W35" s="30" t="s">
        <v>12</v>
      </c>
      <c r="X35" s="104"/>
      <c r="Y35" s="92"/>
      <c r="Z35" s="132"/>
      <c r="AA35" s="68"/>
      <c r="AB35" s="69"/>
      <c r="AC35" s="68"/>
      <c r="AD35" s="68"/>
      <c r="AE35" s="68"/>
      <c r="AF35" s="68"/>
      <c r="AG35" s="68"/>
    </row>
    <row r="36" spans="2:33" ht="27.75" customHeight="1">
      <c r="B36" s="34"/>
      <c r="C36" s="35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380"/>
      <c r="W36" s="149">
        <f>Y29*70+Y30*75+Y31*25+Y32*45+Y33*60+Y34*120</f>
        <v>663.5</v>
      </c>
      <c r="X36" s="109"/>
      <c r="Y36" s="92"/>
      <c r="Z36" s="66">
        <f>SUM(Z29:Z35)</f>
        <v>660.2</v>
      </c>
      <c r="AA36" s="66">
        <f aca="true" t="shared" si="3" ref="AA36:AG36">SUM(AA29:AA35)</f>
        <v>0</v>
      </c>
      <c r="AB36" s="66">
        <f t="shared" si="3"/>
        <v>0</v>
      </c>
      <c r="AC36" s="66">
        <f t="shared" si="3"/>
        <v>0</v>
      </c>
      <c r="AD36" s="66">
        <f t="shared" si="3"/>
        <v>0</v>
      </c>
      <c r="AE36" s="66">
        <f t="shared" si="3"/>
        <v>0</v>
      </c>
      <c r="AF36" s="66">
        <f t="shared" si="3"/>
        <v>0</v>
      </c>
      <c r="AG36" s="66">
        <f t="shared" si="3"/>
        <v>100</v>
      </c>
    </row>
    <row r="37" spans="2:33" s="23" customFormat="1" ht="27.75" customHeight="1">
      <c r="B37" s="19">
        <v>7</v>
      </c>
      <c r="C37" s="375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378"/>
      <c r="W37" s="22" t="s">
        <v>7</v>
      </c>
      <c r="X37" s="87" t="s">
        <v>19</v>
      </c>
      <c r="Y37" s="88">
        <v>5.5</v>
      </c>
      <c r="Z37" s="132"/>
      <c r="AA37" s="68"/>
      <c r="AB37" s="69"/>
      <c r="AC37" s="68"/>
      <c r="AD37" s="68"/>
      <c r="AE37" s="68"/>
      <c r="AF37" s="68"/>
      <c r="AG37" s="166"/>
    </row>
    <row r="38" spans="2:33" ht="27.75" customHeight="1">
      <c r="B38" s="24" t="s">
        <v>8</v>
      </c>
      <c r="C38" s="375"/>
      <c r="D38" s="25"/>
      <c r="E38" s="25"/>
      <c r="F38" s="26"/>
      <c r="G38" s="26"/>
      <c r="H38" s="25"/>
      <c r="I38" s="26"/>
      <c r="J38" s="25"/>
      <c r="K38" s="26"/>
      <c r="L38" s="25"/>
      <c r="M38" s="26"/>
      <c r="N38" s="25"/>
      <c r="O38" s="26"/>
      <c r="P38" s="27"/>
      <c r="Q38" s="27"/>
      <c r="R38" s="27"/>
      <c r="S38" s="25"/>
      <c r="T38" s="25"/>
      <c r="U38" s="25"/>
      <c r="V38" s="379"/>
      <c r="W38" s="148">
        <f>Y37*15+Y39*5+Y41*15+Y42*12</f>
        <v>92.5</v>
      </c>
      <c r="X38" s="91" t="s">
        <v>20</v>
      </c>
      <c r="Y38" s="92">
        <v>2.5</v>
      </c>
      <c r="Z38" s="132">
        <f>W38*4</f>
        <v>370</v>
      </c>
      <c r="AA38" s="93"/>
      <c r="AB38" s="69"/>
      <c r="AC38" s="69"/>
      <c r="AD38" s="69"/>
      <c r="AE38" s="69"/>
      <c r="AF38" s="69"/>
      <c r="AG38" s="68">
        <f>Z38/Z44*100</f>
        <v>52.93276108726752</v>
      </c>
    </row>
    <row r="39" spans="2:33" ht="27.75" customHeight="1">
      <c r="B39" s="24">
        <v>1</v>
      </c>
      <c r="C39" s="375"/>
      <c r="D39" s="25"/>
      <c r="E39" s="25"/>
      <c r="F39" s="26"/>
      <c r="G39" s="26"/>
      <c r="H39" s="25"/>
      <c r="I39" s="26"/>
      <c r="J39" s="25"/>
      <c r="K39" s="31"/>
      <c r="L39" s="25"/>
      <c r="M39" s="26"/>
      <c r="N39" s="25"/>
      <c r="O39" s="26"/>
      <c r="P39" s="26"/>
      <c r="Q39" s="25"/>
      <c r="R39" s="26"/>
      <c r="S39" s="25"/>
      <c r="T39" s="25"/>
      <c r="U39" s="25"/>
      <c r="V39" s="379"/>
      <c r="W39" s="30" t="s">
        <v>9</v>
      </c>
      <c r="X39" s="96" t="s">
        <v>21</v>
      </c>
      <c r="Y39" s="92">
        <v>2</v>
      </c>
      <c r="Z39" s="132"/>
      <c r="AA39" s="97"/>
      <c r="AB39" s="69"/>
      <c r="AC39" s="98"/>
      <c r="AD39" s="69"/>
      <c r="AE39" s="69"/>
      <c r="AF39" s="99"/>
      <c r="AG39" s="68"/>
    </row>
    <row r="40" spans="2:33" ht="27.75" customHeight="1">
      <c r="B40" s="24" t="s">
        <v>10</v>
      </c>
      <c r="C40" s="375"/>
      <c r="D40" s="25"/>
      <c r="E40" s="25"/>
      <c r="F40" s="26"/>
      <c r="G40" s="26"/>
      <c r="H40" s="25"/>
      <c r="I40" s="26"/>
      <c r="J40" s="25"/>
      <c r="K40" s="26"/>
      <c r="L40" s="25"/>
      <c r="M40" s="26"/>
      <c r="N40" s="25"/>
      <c r="O40" s="26"/>
      <c r="P40" s="26"/>
      <c r="Q40" s="25"/>
      <c r="R40" s="26"/>
      <c r="S40" s="25"/>
      <c r="T40" s="25"/>
      <c r="U40" s="25"/>
      <c r="V40" s="379"/>
      <c r="W40" s="148">
        <f>Y38*5+Y40*5+Y42*4</f>
        <v>25</v>
      </c>
      <c r="X40" s="96" t="s">
        <v>23</v>
      </c>
      <c r="Y40" s="92">
        <v>2.5</v>
      </c>
      <c r="Z40" s="132">
        <f>23*9</f>
        <v>207</v>
      </c>
      <c r="AA40" s="68"/>
      <c r="AB40" s="69"/>
      <c r="AC40" s="69"/>
      <c r="AD40" s="69"/>
      <c r="AE40" s="69"/>
      <c r="AF40" s="69"/>
      <c r="AG40" s="68">
        <f>Z40/Z44*100</f>
        <v>29.613733905579398</v>
      </c>
    </row>
    <row r="41" spans="2:33" ht="27.75" customHeight="1">
      <c r="B41" s="381" t="s">
        <v>75</v>
      </c>
      <c r="C41" s="375"/>
      <c r="D41" s="25"/>
      <c r="E41" s="25"/>
      <c r="F41" s="26"/>
      <c r="G41" s="26"/>
      <c r="H41" s="25"/>
      <c r="I41" s="26"/>
      <c r="J41" s="25"/>
      <c r="K41" s="26"/>
      <c r="L41" s="25"/>
      <c r="M41" s="26"/>
      <c r="N41" s="25"/>
      <c r="O41" s="26"/>
      <c r="P41" s="26"/>
      <c r="Q41" s="25"/>
      <c r="R41" s="26"/>
      <c r="S41" s="25"/>
      <c r="T41" s="25"/>
      <c r="U41" s="25"/>
      <c r="V41" s="379"/>
      <c r="W41" s="30" t="s">
        <v>11</v>
      </c>
      <c r="X41" s="96" t="s">
        <v>24</v>
      </c>
      <c r="Y41" s="92">
        <f>AB42</f>
        <v>0</v>
      </c>
      <c r="Z41" s="132"/>
      <c r="AA41" s="68"/>
      <c r="AB41" s="69"/>
      <c r="AC41" s="69"/>
      <c r="AD41" s="69"/>
      <c r="AE41" s="69"/>
      <c r="AF41" s="69"/>
      <c r="AG41" s="68"/>
    </row>
    <row r="42" spans="2:33" ht="27.75" customHeight="1">
      <c r="B42" s="381"/>
      <c r="C42" s="375"/>
      <c r="D42" s="31"/>
      <c r="E42" s="31"/>
      <c r="F42" s="26"/>
      <c r="G42" s="26"/>
      <c r="H42" s="31"/>
      <c r="I42" s="26"/>
      <c r="J42" s="26"/>
      <c r="K42" s="31"/>
      <c r="L42" s="26"/>
      <c r="M42" s="26"/>
      <c r="N42" s="31"/>
      <c r="O42" s="26"/>
      <c r="P42" s="26"/>
      <c r="Q42" s="31"/>
      <c r="R42" s="26"/>
      <c r="S42" s="25"/>
      <c r="T42" s="31"/>
      <c r="U42" s="25"/>
      <c r="V42" s="379"/>
      <c r="W42" s="148">
        <f>Y37*2+Y38*7+Y39*1+Y42*8</f>
        <v>30.5</v>
      </c>
      <c r="X42" s="135" t="s">
        <v>27</v>
      </c>
      <c r="Y42" s="102">
        <v>0</v>
      </c>
      <c r="Z42" s="66">
        <f>W42*4</f>
        <v>122</v>
      </c>
      <c r="AA42" s="68"/>
      <c r="AB42" s="69"/>
      <c r="AC42" s="68"/>
      <c r="AD42" s="68"/>
      <c r="AE42" s="68"/>
      <c r="AF42" s="68"/>
      <c r="AG42" s="68">
        <f>Z42/Z44*100</f>
        <v>17.453505007153076</v>
      </c>
    </row>
    <row r="43" spans="2:33" ht="27.75" customHeight="1">
      <c r="B43" s="32"/>
      <c r="C43" s="33"/>
      <c r="D43" s="31"/>
      <c r="E43" s="31"/>
      <c r="F43" s="26"/>
      <c r="G43" s="26"/>
      <c r="H43" s="31"/>
      <c r="I43" s="26"/>
      <c r="J43" s="25"/>
      <c r="K43" s="31"/>
      <c r="L43" s="25"/>
      <c r="M43" s="26"/>
      <c r="N43" s="31"/>
      <c r="O43" s="26"/>
      <c r="P43" s="26"/>
      <c r="Q43" s="31"/>
      <c r="R43" s="26"/>
      <c r="S43" s="25"/>
      <c r="T43" s="31"/>
      <c r="U43" s="25"/>
      <c r="V43" s="379"/>
      <c r="W43" s="30" t="s">
        <v>12</v>
      </c>
      <c r="X43" s="104"/>
      <c r="Y43" s="118"/>
      <c r="Z43" s="132"/>
      <c r="AA43" s="68"/>
      <c r="AB43" s="69"/>
      <c r="AC43" s="68"/>
      <c r="AD43" s="68"/>
      <c r="AE43" s="68"/>
      <c r="AF43" s="68"/>
      <c r="AG43" s="68"/>
    </row>
    <row r="44" spans="2:33" ht="27.75" customHeight="1" thickBot="1">
      <c r="B44" s="34"/>
      <c r="C44" s="35"/>
      <c r="D44" s="45"/>
      <c r="E44" s="45"/>
      <c r="F44" s="46"/>
      <c r="G44" s="46"/>
      <c r="H44" s="45"/>
      <c r="I44" s="46"/>
      <c r="J44" s="46"/>
      <c r="K44" s="45"/>
      <c r="L44" s="46"/>
      <c r="M44" s="46"/>
      <c r="N44" s="45"/>
      <c r="O44" s="46"/>
      <c r="P44" s="46"/>
      <c r="Q44" s="45"/>
      <c r="R44" s="46"/>
      <c r="S44" s="46"/>
      <c r="T44" s="45"/>
      <c r="U44" s="46"/>
      <c r="V44" s="380"/>
      <c r="W44" s="150">
        <f>Y37*70+Y38*75+Y39*25+Y40*45+Y41*60+Y42*120</f>
        <v>735</v>
      </c>
      <c r="X44" s="122"/>
      <c r="Y44" s="123"/>
      <c r="Z44" s="66">
        <f>SUM(Z37:Z43)</f>
        <v>699</v>
      </c>
      <c r="AA44" s="66">
        <f aca="true" t="shared" si="4" ref="AA44:AG44">SUM(AA37:AA43)</f>
        <v>0</v>
      </c>
      <c r="AB44" s="66">
        <f t="shared" si="4"/>
        <v>0</v>
      </c>
      <c r="AC44" s="66">
        <f t="shared" si="4"/>
        <v>0</v>
      </c>
      <c r="AD44" s="66">
        <f t="shared" si="4"/>
        <v>0</v>
      </c>
      <c r="AE44" s="66">
        <f t="shared" si="4"/>
        <v>0</v>
      </c>
      <c r="AF44" s="66">
        <f t="shared" si="4"/>
        <v>0</v>
      </c>
      <c r="AG44" s="66">
        <f t="shared" si="4"/>
        <v>100</v>
      </c>
    </row>
    <row r="45" spans="3:26" ht="21.75" customHeight="1">
      <c r="C45" s="2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49"/>
    </row>
    <row r="46" spans="2:25" ht="20.25">
      <c r="B46" s="3"/>
      <c r="D46" s="382"/>
      <c r="E46" s="382"/>
      <c r="F46" s="383"/>
      <c r="G46" s="383"/>
      <c r="H46" s="50"/>
      <c r="I46" s="2"/>
      <c r="J46" s="2"/>
      <c r="K46" s="50"/>
      <c r="L46" s="2"/>
      <c r="N46" s="50"/>
      <c r="O46" s="2"/>
      <c r="Q46" s="50"/>
      <c r="R46" s="2"/>
      <c r="T46" s="50"/>
      <c r="U46" s="2"/>
      <c r="V46" s="51"/>
      <c r="Y46" s="132"/>
    </row>
    <row r="47" ht="20.25">
      <c r="Y47" s="132"/>
    </row>
    <row r="48" ht="20.25">
      <c r="Y48" s="132"/>
    </row>
    <row r="49" ht="20.25">
      <c r="Y49" s="132"/>
    </row>
    <row r="50" ht="20.25">
      <c r="Y50" s="132"/>
    </row>
    <row r="51" ht="20.25">
      <c r="Y51" s="132"/>
    </row>
    <row r="52" ht="20.25">
      <c r="Y52" s="132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D46:G46"/>
    <mergeCell ref="C21:C26"/>
    <mergeCell ref="V21:V28"/>
    <mergeCell ref="B25:B26"/>
    <mergeCell ref="C29:C34"/>
    <mergeCell ref="V29:V36"/>
    <mergeCell ref="C37:C42"/>
    <mergeCell ref="V37:V44"/>
    <mergeCell ref="B41:B42"/>
    <mergeCell ref="J45:Y45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2016-05-13T06:49:34Z</cp:lastPrinted>
  <dcterms:created xsi:type="dcterms:W3CDTF">2013-10-17T10:44:48Z</dcterms:created>
  <dcterms:modified xsi:type="dcterms:W3CDTF">2016-05-16T23:51:11Z</dcterms:modified>
  <cp:category/>
  <cp:version/>
  <cp:contentType/>
  <cp:contentStatus/>
</cp:coreProperties>
</file>