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tabRatio="792" activeTab="0"/>
  </bookViews>
  <sheets>
    <sheet name="2016年1月2月總表" sheetId="1" r:id="rId1"/>
    <sheet name="1第一週明細)" sheetId="2" r:id="rId2"/>
    <sheet name="1第二週明細" sheetId="3" r:id="rId3"/>
    <sheet name="1第三週明細" sheetId="4" r:id="rId4"/>
    <sheet name="2月第一周明細" sheetId="5" r:id="rId5"/>
    <sheet name="2第二周明細" sheetId="6" r:id="rId6"/>
    <sheet name="218菜色" sheetId="7" r:id="rId7"/>
    <sheet name="2第三周明細沒連結 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<sst xmlns="http://schemas.openxmlformats.org/spreadsheetml/2006/main" count="1812" uniqueCount="607">
  <si>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</si>
  <si>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</si>
  <si>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</si>
  <si>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</si>
  <si>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</si>
  <si>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</si>
  <si>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</si>
  <si>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</si>
  <si>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</si>
  <si>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</si>
  <si>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</si>
  <si>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</si>
  <si>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</si>
  <si>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</si>
  <si>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</si>
  <si>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</si>
  <si>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</si>
  <si>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</si>
  <si>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主食類</t>
  </si>
  <si>
    <t>豆魚肉蛋類</t>
  </si>
  <si>
    <t>蔬菜類</t>
  </si>
  <si>
    <t xml:space="preserve"> </t>
  </si>
  <si>
    <t>油脂類</t>
  </si>
  <si>
    <t>水果類</t>
  </si>
  <si>
    <t>備註</t>
  </si>
  <si>
    <t>奶類</t>
  </si>
  <si>
    <t>食材以可食量標示</t>
  </si>
  <si>
    <t>醣類：</t>
  </si>
  <si>
    <t>熱量:</t>
  </si>
  <si>
    <t>脂肪：</t>
  </si>
  <si>
    <t>蛋白質：</t>
  </si>
  <si>
    <t>水果/乳品</t>
  </si>
  <si>
    <t xml:space="preserve"> </t>
  </si>
  <si>
    <t xml:space="preserve"> </t>
  </si>
  <si>
    <t xml:space="preserve"> </t>
  </si>
  <si>
    <t>電話：04-8283909</t>
  </si>
  <si>
    <t>菜單設計者:王智群</t>
  </si>
  <si>
    <t>食品技師:呂竟廷</t>
  </si>
  <si>
    <t>電子信箱:yushun8283909@yahoo.com.tw</t>
  </si>
  <si>
    <t>個人量(克)</t>
  </si>
  <si>
    <t xml:space="preserve"> </t>
  </si>
  <si>
    <t>　</t>
  </si>
  <si>
    <t>個人量(克)</t>
  </si>
  <si>
    <t>熱量</t>
  </si>
  <si>
    <t>百分比</t>
  </si>
  <si>
    <t>熱量:</t>
  </si>
  <si>
    <t>熱量:</t>
  </si>
  <si>
    <t>熱量:</t>
  </si>
  <si>
    <t>星期一</t>
  </si>
  <si>
    <t>餐數</t>
  </si>
  <si>
    <t>星期二</t>
  </si>
  <si>
    <t>星期三</t>
  </si>
  <si>
    <t>星期四</t>
  </si>
  <si>
    <t>星期五</t>
  </si>
  <si>
    <t>星期一</t>
  </si>
  <si>
    <t>餐數</t>
  </si>
  <si>
    <t>星期二</t>
  </si>
  <si>
    <t>星期三</t>
  </si>
  <si>
    <t>星期四</t>
  </si>
  <si>
    <t xml:space="preserve"> </t>
  </si>
  <si>
    <t>香Q白米飯</t>
  </si>
  <si>
    <t>蒸</t>
  </si>
  <si>
    <t>煮</t>
  </si>
  <si>
    <t>燙</t>
  </si>
  <si>
    <t>燙</t>
  </si>
  <si>
    <t>滷</t>
  </si>
  <si>
    <t>炒</t>
  </si>
  <si>
    <t>煮</t>
  </si>
  <si>
    <t>星期五</t>
  </si>
  <si>
    <t>燒</t>
  </si>
  <si>
    <t>蒸</t>
  </si>
  <si>
    <t>燙</t>
  </si>
  <si>
    <t xml:space="preserve"> </t>
  </si>
  <si>
    <t>星期四</t>
  </si>
  <si>
    <t xml:space="preserve"> </t>
  </si>
  <si>
    <t xml:space="preserve"> </t>
  </si>
  <si>
    <t xml:space="preserve"> </t>
  </si>
  <si>
    <t xml:space="preserve"> </t>
  </si>
  <si>
    <t>蒸</t>
  </si>
  <si>
    <t>燙</t>
  </si>
  <si>
    <t>煮</t>
  </si>
  <si>
    <t>炒</t>
  </si>
  <si>
    <t>炸</t>
  </si>
  <si>
    <t>燙</t>
  </si>
  <si>
    <t>煮</t>
  </si>
  <si>
    <t>煮</t>
  </si>
  <si>
    <t>燙</t>
  </si>
  <si>
    <t>蒸</t>
  </si>
  <si>
    <t>燙</t>
  </si>
  <si>
    <t>煮</t>
  </si>
  <si>
    <t>燙</t>
  </si>
  <si>
    <t>地瓜飯</t>
  </si>
  <si>
    <t>炒</t>
  </si>
  <si>
    <t xml:space="preserve"> </t>
  </si>
  <si>
    <t>香菇油飯</t>
  </si>
  <si>
    <t>深色蔬菜</t>
  </si>
  <si>
    <t>地瓜</t>
  </si>
  <si>
    <t>白米</t>
  </si>
  <si>
    <t>新鮮豬肉</t>
  </si>
  <si>
    <t>青菜</t>
  </si>
  <si>
    <t>烤</t>
  </si>
  <si>
    <t>薑絲</t>
  </si>
  <si>
    <t>蒸</t>
  </si>
  <si>
    <t>新鮮雞腿</t>
  </si>
  <si>
    <t>醃</t>
  </si>
  <si>
    <t>香菇</t>
  </si>
  <si>
    <t>糯米</t>
  </si>
  <si>
    <t>薑碎</t>
  </si>
  <si>
    <t>新鮮豬肉絲</t>
  </si>
  <si>
    <t>白米</t>
  </si>
  <si>
    <t>新鮮雞肉</t>
  </si>
  <si>
    <t>白米</t>
  </si>
  <si>
    <t>煮</t>
  </si>
  <si>
    <t xml:space="preserve"> </t>
  </si>
  <si>
    <t>炒</t>
  </si>
  <si>
    <t>滷</t>
  </si>
  <si>
    <t>烤</t>
  </si>
  <si>
    <t xml:space="preserve">香Q白米飯  </t>
  </si>
  <si>
    <t xml:space="preserve"> </t>
  </si>
  <si>
    <t xml:space="preserve"> </t>
  </si>
  <si>
    <t>煮</t>
  </si>
  <si>
    <t>高麗菜</t>
  </si>
  <si>
    <t>雞肉</t>
  </si>
  <si>
    <t xml:space="preserve"> </t>
  </si>
  <si>
    <t xml:space="preserve"> </t>
  </si>
  <si>
    <t>滷</t>
  </si>
  <si>
    <t>玉米筍</t>
  </si>
  <si>
    <t>煮</t>
  </si>
  <si>
    <t>滷</t>
  </si>
  <si>
    <t xml:space="preserve">1月3日(二)  </t>
  </si>
  <si>
    <t>1月2日(一) 元旦補假</t>
  </si>
  <si>
    <t xml:space="preserve">1月4日(三) </t>
  </si>
  <si>
    <r>
      <t xml:space="preserve"> 1月 5日(四)</t>
    </r>
  </si>
  <si>
    <r>
      <t xml:space="preserve"> 1月6 日(五)</t>
    </r>
  </si>
  <si>
    <t>五穀飯</t>
  </si>
  <si>
    <t>荷包蛋</t>
  </si>
  <si>
    <t>玉米肉茸</t>
  </si>
  <si>
    <t>椒鹽雞翅(炸)</t>
  </si>
  <si>
    <t>淺色蔬菜</t>
  </si>
  <si>
    <t>深色蔬菜</t>
  </si>
  <si>
    <t>薑絲冬瓜湯</t>
  </si>
  <si>
    <t>白蘿蔔湯</t>
  </si>
  <si>
    <t>1月9日(一)</t>
  </si>
  <si>
    <t xml:space="preserve">1月10日(二)  </t>
  </si>
  <si>
    <t xml:space="preserve">1月11日(三)  </t>
  </si>
  <si>
    <r>
      <t xml:space="preserve">1月12日(四) </t>
    </r>
  </si>
  <si>
    <r>
      <t xml:space="preserve">1月13日(五) </t>
    </r>
  </si>
  <si>
    <t xml:space="preserve">2月7日(二) </t>
  </si>
  <si>
    <t xml:space="preserve">2月8日(三) </t>
  </si>
  <si>
    <r>
      <t>2月9日(四)</t>
    </r>
  </si>
  <si>
    <t>2月10日(五)</t>
  </si>
  <si>
    <t>2月17日(五)隔天要上課</t>
  </si>
  <si>
    <t>嫩烤雞翅</t>
  </si>
  <si>
    <t xml:space="preserve">1月16日(一) </t>
  </si>
  <si>
    <t xml:space="preserve">1月17日(二) </t>
  </si>
  <si>
    <t xml:space="preserve">1月18日(三) </t>
  </si>
  <si>
    <t>1月20日寒假開始</t>
  </si>
  <si>
    <t>1月19日(四)休業式</t>
  </si>
  <si>
    <t>2月6日(一) 開學</t>
  </si>
  <si>
    <t xml:space="preserve">2月13日(一)  </t>
  </si>
  <si>
    <t xml:space="preserve">2月14日(二)  </t>
  </si>
  <si>
    <t xml:space="preserve">2月15日(三)  </t>
  </si>
  <si>
    <t>2月16日(四)</t>
  </si>
  <si>
    <t xml:space="preserve">香Q白米飯  </t>
  </si>
  <si>
    <t>淺色蔬菜</t>
  </si>
  <si>
    <t>地瓜飯</t>
  </si>
  <si>
    <t xml:space="preserve"> </t>
  </si>
  <si>
    <t xml:space="preserve"> </t>
  </si>
  <si>
    <t xml:space="preserve">星期 </t>
  </si>
  <si>
    <t>星期</t>
  </si>
  <si>
    <t>元旦補假</t>
  </si>
  <si>
    <t>五穀米</t>
  </si>
  <si>
    <t>白米</t>
  </si>
  <si>
    <t>洋蔥</t>
  </si>
  <si>
    <t>雞蛋</t>
  </si>
  <si>
    <t xml:space="preserve"> </t>
  </si>
  <si>
    <t>煎</t>
  </si>
  <si>
    <t>煮</t>
  </si>
  <si>
    <t>玉米</t>
  </si>
  <si>
    <t>青菜</t>
  </si>
  <si>
    <t>海帶芽</t>
  </si>
  <si>
    <t>白米</t>
  </si>
  <si>
    <t>新鮮豬排骨丁</t>
  </si>
  <si>
    <t>新鮮豬絞肉</t>
  </si>
  <si>
    <t>新鮮雞翅</t>
  </si>
  <si>
    <t>青花菜</t>
  </si>
  <si>
    <t>白花菜</t>
  </si>
  <si>
    <t>味噌</t>
  </si>
  <si>
    <t>豆腐</t>
  </si>
  <si>
    <t>豆</t>
  </si>
  <si>
    <t>炸</t>
  </si>
  <si>
    <t>白蘿蔔</t>
  </si>
  <si>
    <t>馬鈴薯</t>
  </si>
  <si>
    <t>冬瓜</t>
  </si>
  <si>
    <t>烤</t>
  </si>
  <si>
    <t>洋蔥</t>
  </si>
  <si>
    <t>新鮮豬柳</t>
  </si>
  <si>
    <t>筍干</t>
  </si>
  <si>
    <t xml:space="preserve"> </t>
  </si>
  <si>
    <t>起司豬排</t>
  </si>
  <si>
    <t>新鮮雞翅</t>
  </si>
  <si>
    <t>梅干</t>
  </si>
  <si>
    <t>新鮮雞肉</t>
  </si>
  <si>
    <t xml:space="preserve"> </t>
  </si>
  <si>
    <t>西芹</t>
  </si>
  <si>
    <t>四季豆</t>
  </si>
  <si>
    <t>香燜筍干(筍干)(醃)</t>
  </si>
  <si>
    <t>醃</t>
  </si>
  <si>
    <t>煮</t>
  </si>
  <si>
    <t>烤</t>
  </si>
  <si>
    <t xml:space="preserve"> </t>
  </si>
  <si>
    <t xml:space="preserve"> </t>
  </si>
  <si>
    <t>筍絲</t>
  </si>
  <si>
    <t>豆腐絲</t>
  </si>
  <si>
    <t>紅蘿蔔絲</t>
  </si>
  <si>
    <t>筍絲</t>
  </si>
  <si>
    <t>雞蛋</t>
  </si>
  <si>
    <t>木耳</t>
  </si>
  <si>
    <t>炸</t>
  </si>
  <si>
    <t>洋蔥絲</t>
  </si>
  <si>
    <t>鳳梨片</t>
  </si>
  <si>
    <t>青花菜</t>
  </si>
  <si>
    <t>馬鈴薯小丁</t>
  </si>
  <si>
    <t>玉米粒</t>
  </si>
  <si>
    <t>炒</t>
  </si>
  <si>
    <t>玉米</t>
  </si>
  <si>
    <t>全蛋液</t>
  </si>
  <si>
    <t>紅蘿蔔小丁</t>
  </si>
  <si>
    <t>滷</t>
  </si>
  <si>
    <t>芡</t>
  </si>
  <si>
    <t>豆</t>
  </si>
  <si>
    <t>茶碗蒸</t>
  </si>
  <si>
    <t>冬瓜薑絲湯</t>
  </si>
  <si>
    <t>海芽薑絲湯</t>
  </si>
  <si>
    <t>味噌豆腐湯(豆)</t>
  </si>
  <si>
    <t>味噌</t>
  </si>
  <si>
    <t>豆腐</t>
  </si>
  <si>
    <t>海帶芽</t>
  </si>
  <si>
    <t>薑絲</t>
  </si>
  <si>
    <t>海芽豆腐湯(豆)</t>
  </si>
  <si>
    <t>海芽</t>
  </si>
  <si>
    <t xml:space="preserve">洋蔥絲 </t>
  </si>
  <si>
    <t xml:space="preserve">高麗菜切片 </t>
  </si>
  <si>
    <t>壽喜燒肉片　</t>
  </si>
  <si>
    <t>紐奧良棒腿</t>
  </si>
  <si>
    <t xml:space="preserve">新鮮豬火鍋肉片 </t>
  </si>
  <si>
    <t>日式豬里肌</t>
  </si>
  <si>
    <t>新鮮豬肉</t>
  </si>
  <si>
    <t>夜市炭烤雞排</t>
  </si>
  <si>
    <t>烤</t>
  </si>
  <si>
    <t xml:space="preserve"> </t>
  </si>
  <si>
    <t>新鮮雞肉</t>
  </si>
  <si>
    <t>蛋黃要熟</t>
  </si>
  <si>
    <t>煮</t>
  </si>
  <si>
    <t>新鮮筍丁</t>
  </si>
  <si>
    <t>新鮮豬肉丁</t>
  </si>
  <si>
    <t>百菇燴玉筍</t>
  </si>
  <si>
    <t xml:space="preserve"> </t>
  </si>
  <si>
    <t>鮮菇</t>
  </si>
  <si>
    <t>玉米筍</t>
  </si>
  <si>
    <r>
      <t>永靖國小-</t>
    </r>
    <r>
      <rPr>
        <sz val="28"/>
        <rFont val="華康儷特圓"/>
        <family val="3"/>
      </rPr>
      <t>小寶</t>
    </r>
    <r>
      <rPr>
        <sz val="14"/>
        <rFont val="華康儷特圓"/>
        <family val="3"/>
      </rPr>
      <t>食品股份有限公司</t>
    </r>
  </si>
  <si>
    <t xml:space="preserve">紅燒排骨 </t>
  </si>
  <si>
    <t xml:space="preserve">洋蔥豬柳 </t>
  </si>
  <si>
    <t xml:space="preserve">梅干肉燥(醃) </t>
  </si>
  <si>
    <t xml:space="preserve">玉筍燴雙花 </t>
  </si>
  <si>
    <t xml:space="preserve">味噌豆腐湯(豆) </t>
  </si>
  <si>
    <t xml:space="preserve">酸辣湯(芡)(豆) </t>
  </si>
  <si>
    <t xml:space="preserve">玉米濃湯(芡) </t>
  </si>
  <si>
    <t xml:space="preserve"> </t>
  </si>
  <si>
    <t>保久乳</t>
  </si>
  <si>
    <t>薑絲海芽湯/保久乳</t>
  </si>
  <si>
    <t>味噌海芽湯/保久乳</t>
  </si>
  <si>
    <t>雞蛋</t>
  </si>
  <si>
    <t>紫菜</t>
  </si>
  <si>
    <t>紫菜蛋花湯/保久乳</t>
  </si>
  <si>
    <t xml:space="preserve"> </t>
  </si>
  <si>
    <t>紫米飯</t>
  </si>
  <si>
    <t>麥片飯</t>
  </si>
  <si>
    <t xml:space="preserve"> </t>
  </si>
  <si>
    <t>麵</t>
  </si>
  <si>
    <t>大白菜</t>
  </si>
  <si>
    <t>煮</t>
  </si>
  <si>
    <t>紫米</t>
  </si>
  <si>
    <t>麥片</t>
  </si>
  <si>
    <t>勁辣雞腿堡(炸)</t>
  </si>
  <si>
    <t>焗烤通心麵</t>
  </si>
  <si>
    <t>海</t>
  </si>
  <si>
    <t xml:space="preserve"> </t>
  </si>
  <si>
    <t>通心麵</t>
  </si>
  <si>
    <t>洋蔥</t>
  </si>
  <si>
    <t>玉米粒</t>
  </si>
  <si>
    <t>乳酪絲</t>
  </si>
  <si>
    <t>醬燒雞排</t>
  </si>
  <si>
    <t>香腸</t>
  </si>
  <si>
    <t>烤</t>
  </si>
  <si>
    <t xml:space="preserve">2月20日(一)  </t>
  </si>
  <si>
    <t xml:space="preserve">2月21日(二)  </t>
  </si>
  <si>
    <t xml:space="preserve">2月22日(三)  </t>
  </si>
  <si>
    <t>2月23日(四)</t>
  </si>
  <si>
    <t>2月24日(五)</t>
  </si>
  <si>
    <t xml:space="preserve"> </t>
  </si>
  <si>
    <t xml:space="preserve">香Q白米飯  </t>
  </si>
  <si>
    <t>香Q白米飯</t>
  </si>
  <si>
    <t>五穀飯</t>
  </si>
  <si>
    <t>地瓜飯</t>
  </si>
  <si>
    <t>蜜汁雞排</t>
  </si>
  <si>
    <t>紅燒排骨</t>
  </si>
  <si>
    <t>味噌豆腐湯(豆)</t>
  </si>
  <si>
    <t>玉米濃湯</t>
  </si>
  <si>
    <t>香菇油飯</t>
  </si>
  <si>
    <t>深色蔬菜</t>
  </si>
  <si>
    <t>淺色蔬菜</t>
  </si>
  <si>
    <t>醬燒雞腿</t>
  </si>
  <si>
    <t>紅燒里肌</t>
  </si>
  <si>
    <t>糖醋豬排</t>
  </si>
  <si>
    <t>咖哩雞</t>
  </si>
  <si>
    <t>鴻喜菇洋蔥湯</t>
  </si>
  <si>
    <t>筍香肉燥</t>
  </si>
  <si>
    <t>蒜炒青花</t>
  </si>
  <si>
    <t>香腸(加)</t>
  </si>
  <si>
    <t>炒泡麵</t>
  </si>
  <si>
    <t>沙茶筍片</t>
  </si>
  <si>
    <t>肉粽</t>
  </si>
  <si>
    <t>蔥花蒸蛋</t>
  </si>
  <si>
    <t>日式起司豬排(炸)</t>
  </si>
  <si>
    <t>玉筍燴雙花</t>
  </si>
  <si>
    <t>茶碗蒸</t>
  </si>
  <si>
    <t>烤地瓜薯條</t>
  </si>
  <si>
    <t>水餃(冷)</t>
  </si>
  <si>
    <t>深色蔬菜</t>
  </si>
  <si>
    <t>嫩烤雞翅</t>
  </si>
  <si>
    <t>香腸(加)</t>
  </si>
  <si>
    <t>玉米海芽湯</t>
  </si>
  <si>
    <t>白蘿蔔湯</t>
  </si>
  <si>
    <t>1 月第一週菜單明細(永靖國小-小寶廠商)</t>
  </si>
  <si>
    <t>1 月第二週菜單明細( 永靖國小-小寶廠商)</t>
  </si>
  <si>
    <t>1 月第三週菜單明細( 永靖國小-小寶廠商)</t>
  </si>
  <si>
    <t>2月第一週菜單明細( 永靖國小-小寶廠商)</t>
  </si>
  <si>
    <t xml:space="preserve"> 2月第二週菜單明細( 永靖國小-小寶廠商)</t>
  </si>
  <si>
    <t>月</t>
  </si>
  <si>
    <t>星期 一</t>
  </si>
  <si>
    <t>星期 二</t>
  </si>
  <si>
    <t>星期 三</t>
  </si>
  <si>
    <t>星期 四</t>
  </si>
  <si>
    <t>星期 五</t>
  </si>
  <si>
    <t>白米</t>
  </si>
  <si>
    <t>豬排</t>
  </si>
  <si>
    <t>滷</t>
  </si>
  <si>
    <t>白蘿蔔湯/保久乳</t>
  </si>
  <si>
    <t>豬血湯(醃)/保久乳</t>
  </si>
  <si>
    <t>菲力雞排</t>
  </si>
  <si>
    <t>蒜泥白肉</t>
  </si>
  <si>
    <t xml:space="preserve"> </t>
  </si>
  <si>
    <t xml:space="preserve"> </t>
  </si>
  <si>
    <t>肉片</t>
  </si>
  <si>
    <t>蒜泥</t>
  </si>
  <si>
    <t>薑絲</t>
  </si>
  <si>
    <t>烤</t>
  </si>
  <si>
    <t>燒賣(加)</t>
  </si>
  <si>
    <t xml:space="preserve">日式起司豬排(炸) </t>
  </si>
  <si>
    <t xml:space="preserve"> </t>
  </si>
  <si>
    <t>玉米</t>
  </si>
  <si>
    <t>雞蛋</t>
  </si>
  <si>
    <t xml:space="preserve">鍋貼 </t>
  </si>
  <si>
    <t>大白菜</t>
  </si>
  <si>
    <t>加</t>
  </si>
  <si>
    <t>雞排</t>
  </si>
  <si>
    <t>蒸</t>
  </si>
  <si>
    <t>花椰菜</t>
  </si>
  <si>
    <t>馬鈴薯</t>
  </si>
  <si>
    <t>筍香扣肉</t>
  </si>
  <si>
    <t>花生豬血糕</t>
  </si>
  <si>
    <t>高麗菜炒蛋</t>
  </si>
  <si>
    <t>竹筍</t>
  </si>
  <si>
    <t>洋蔥</t>
  </si>
  <si>
    <t>米血</t>
  </si>
  <si>
    <t>花生粉</t>
  </si>
  <si>
    <t>青菜</t>
  </si>
  <si>
    <t>保久乳</t>
  </si>
  <si>
    <t>五穀米</t>
  </si>
  <si>
    <t>雞排</t>
  </si>
  <si>
    <t>玉米筍</t>
  </si>
  <si>
    <t>白蘿蔔</t>
  </si>
  <si>
    <t>雞肉</t>
  </si>
  <si>
    <t>鹽酥雞丁(炸)</t>
  </si>
  <si>
    <t>炸</t>
  </si>
  <si>
    <t>排骨</t>
  </si>
  <si>
    <t>炒</t>
  </si>
  <si>
    <t>味噌</t>
  </si>
  <si>
    <t>豆腐</t>
  </si>
  <si>
    <t>地瓜</t>
  </si>
  <si>
    <t>雞腿</t>
  </si>
  <si>
    <t>滷</t>
  </si>
  <si>
    <t>絞肉</t>
  </si>
  <si>
    <t>青花</t>
  </si>
  <si>
    <t>蒜碎</t>
  </si>
  <si>
    <t>豆</t>
  </si>
  <si>
    <t>香菇</t>
  </si>
  <si>
    <t>肉絲</t>
  </si>
  <si>
    <t>糯米</t>
  </si>
  <si>
    <t>薑碎</t>
  </si>
  <si>
    <t>煮</t>
  </si>
  <si>
    <t xml:space="preserve">鍋貼 </t>
  </si>
  <si>
    <t xml:space="preserve"> 2月第三週菜單明細( 永靖國小-小寶廠商)</t>
  </si>
  <si>
    <t>關東煮</t>
  </si>
  <si>
    <t>筍絲湯</t>
  </si>
  <si>
    <t>紫菜蛋花湯</t>
  </si>
  <si>
    <t>白花</t>
  </si>
  <si>
    <t>酸菜</t>
  </si>
  <si>
    <t>豬血</t>
  </si>
  <si>
    <t>豪大雞排(炸)</t>
  </si>
  <si>
    <t>炸</t>
  </si>
  <si>
    <t xml:space="preserve">炸物鮮蔬鹽穌雞(炸)(豆) </t>
  </si>
  <si>
    <t xml:space="preserve"> </t>
  </si>
  <si>
    <t xml:space="preserve"> </t>
  </si>
  <si>
    <t>白醬焗烤花椰(海)</t>
  </si>
  <si>
    <t>蝦仁</t>
  </si>
  <si>
    <t>海</t>
  </si>
  <si>
    <t>焗烤花椰馬鈴薯(海)</t>
  </si>
  <si>
    <t>海</t>
  </si>
  <si>
    <t>海</t>
  </si>
  <si>
    <t>味噌豆腐湯(豆)(海)</t>
  </si>
  <si>
    <t>味噌</t>
  </si>
  <si>
    <t>豆腐</t>
  </si>
  <si>
    <t>吻仔魚</t>
  </si>
  <si>
    <t>海帶芽</t>
  </si>
  <si>
    <t>雞蛋</t>
  </si>
  <si>
    <t xml:space="preserve"> </t>
  </si>
  <si>
    <t>蒸</t>
  </si>
  <si>
    <t>筍絲</t>
  </si>
  <si>
    <t>玉米</t>
  </si>
  <si>
    <t>紅蘿蔔</t>
  </si>
  <si>
    <t>馬鈴薯</t>
  </si>
  <si>
    <t>煮</t>
  </si>
  <si>
    <t>炒</t>
  </si>
  <si>
    <t>醃</t>
  </si>
  <si>
    <t>白米</t>
  </si>
  <si>
    <t>雞排</t>
  </si>
  <si>
    <t>烤</t>
  </si>
  <si>
    <t>青菜</t>
  </si>
  <si>
    <t>白蘿蔔湯</t>
  </si>
  <si>
    <t>地瓜</t>
  </si>
  <si>
    <t>豬肉</t>
  </si>
  <si>
    <t>洋蔥</t>
  </si>
  <si>
    <t>鳳梨</t>
  </si>
  <si>
    <t>雞肉</t>
  </si>
  <si>
    <t>蔥花</t>
  </si>
  <si>
    <t>青菜</t>
  </si>
  <si>
    <t>蒸煮麵</t>
  </si>
  <si>
    <t>高麗菜</t>
  </si>
  <si>
    <t>雞翅</t>
  </si>
  <si>
    <t>肉粽</t>
  </si>
  <si>
    <t>鴻喜菇</t>
  </si>
  <si>
    <t>豆</t>
  </si>
  <si>
    <t>滷</t>
  </si>
  <si>
    <t>白蘿蔔</t>
  </si>
  <si>
    <t>地瓜</t>
  </si>
  <si>
    <t>白米</t>
  </si>
  <si>
    <t>筍片</t>
  </si>
  <si>
    <t>肉片</t>
  </si>
  <si>
    <t>西芹片</t>
  </si>
  <si>
    <t>黑輪條</t>
  </si>
  <si>
    <t>筍香扣肉</t>
  </si>
  <si>
    <t>菲力雞排</t>
  </si>
  <si>
    <t xml:space="preserve"> </t>
  </si>
  <si>
    <t>滷</t>
  </si>
  <si>
    <t>麻婆豆腐(豆)</t>
  </si>
  <si>
    <t>烤香腸(加)</t>
  </si>
  <si>
    <t>柴魚蘿蔔燒</t>
  </si>
  <si>
    <t>白蘿蔔</t>
  </si>
  <si>
    <t>紅燒排骨</t>
  </si>
  <si>
    <t>燴三鮮(海)</t>
  </si>
  <si>
    <t xml:space="preserve"> </t>
  </si>
  <si>
    <t>炒</t>
  </si>
  <si>
    <t>筍片</t>
  </si>
  <si>
    <t>蝦仁</t>
  </si>
  <si>
    <t>海</t>
  </si>
  <si>
    <t>荷包蛋</t>
  </si>
  <si>
    <t>麻油雞</t>
  </si>
  <si>
    <t>烤</t>
  </si>
  <si>
    <t>豆腐</t>
  </si>
  <si>
    <t>絞肉</t>
  </si>
  <si>
    <t>豆</t>
  </si>
  <si>
    <t>煮</t>
  </si>
  <si>
    <t>炸物燴鮮蔬(炸)(加)</t>
  </si>
  <si>
    <t>貢丸片</t>
  </si>
  <si>
    <t>加</t>
  </si>
  <si>
    <t>炸</t>
  </si>
  <si>
    <t>雞肉</t>
  </si>
  <si>
    <t>洋蔥</t>
  </si>
  <si>
    <t>四季豆</t>
  </si>
  <si>
    <t>三杯雞</t>
  </si>
  <si>
    <t>白菜滾肉片</t>
  </si>
  <si>
    <t>淺色蔬菜</t>
  </si>
  <si>
    <t>味噌海芽湯</t>
  </si>
  <si>
    <t>醬燒肉排</t>
  </si>
  <si>
    <t>焗烤通心麵</t>
  </si>
  <si>
    <t>豬血湯/保久乳</t>
  </si>
  <si>
    <t>醬燒雞腿</t>
  </si>
  <si>
    <t>金菇炒雙色</t>
  </si>
  <si>
    <t>芹香蘿蔔湯</t>
  </si>
  <si>
    <t>紅燒里肌</t>
  </si>
  <si>
    <t>白醬焗烤花椰</t>
  </si>
  <si>
    <t>藥膳湯</t>
  </si>
  <si>
    <t>勁辣雞排(炸)</t>
  </si>
  <si>
    <t>玉米濃湯</t>
  </si>
  <si>
    <t>雞排</t>
  </si>
  <si>
    <t xml:space="preserve"> </t>
  </si>
  <si>
    <t xml:space="preserve"> </t>
  </si>
  <si>
    <t>玉米</t>
  </si>
  <si>
    <t>雞蛋</t>
  </si>
  <si>
    <t>紅蘿蔔</t>
  </si>
  <si>
    <t>白蘿蔔</t>
  </si>
  <si>
    <t xml:space="preserve">  </t>
  </si>
  <si>
    <t>馬鈴薯</t>
  </si>
  <si>
    <t>花椰菜</t>
  </si>
  <si>
    <t>玉米筍</t>
  </si>
  <si>
    <t>烤</t>
  </si>
  <si>
    <t>豬肉</t>
  </si>
  <si>
    <t>煮</t>
  </si>
  <si>
    <t>洋蔥</t>
  </si>
  <si>
    <t>鳳梨</t>
  </si>
  <si>
    <t>雞腿</t>
  </si>
  <si>
    <t>炸</t>
  </si>
  <si>
    <t>馬蹄條(炸)</t>
  </si>
  <si>
    <t>金針菇</t>
  </si>
  <si>
    <t>肉絲</t>
  </si>
  <si>
    <t>芹菜</t>
  </si>
  <si>
    <t>滷</t>
  </si>
  <si>
    <t>玉米粒</t>
  </si>
  <si>
    <t>豬血</t>
  </si>
  <si>
    <t>酸菜絲</t>
  </si>
  <si>
    <t>韭菜</t>
  </si>
  <si>
    <t>味噌</t>
  </si>
  <si>
    <t>海帶芽</t>
  </si>
  <si>
    <t>白菜</t>
  </si>
  <si>
    <t>肉片</t>
  </si>
  <si>
    <t>雞肉</t>
  </si>
  <si>
    <t>蒜頭</t>
  </si>
  <si>
    <t>薑片</t>
  </si>
  <si>
    <t>九層塔</t>
  </si>
  <si>
    <t>加</t>
  </si>
  <si>
    <t>金元寶</t>
  </si>
  <si>
    <t>螞蟻上樹</t>
  </si>
  <si>
    <t>酸辣湯</t>
  </si>
  <si>
    <t>2月18日(六)補課</t>
  </si>
  <si>
    <t>香Q白米飯</t>
  </si>
  <si>
    <t xml:space="preserve"> </t>
  </si>
  <si>
    <t>蒸</t>
  </si>
  <si>
    <t>紅燒排骨</t>
  </si>
  <si>
    <t xml:space="preserve"> </t>
  </si>
  <si>
    <t xml:space="preserve"> </t>
  </si>
  <si>
    <t>螞蟻上樹</t>
  </si>
  <si>
    <t>深色蔬菜</t>
  </si>
  <si>
    <t>煮</t>
  </si>
  <si>
    <t>炒</t>
  </si>
  <si>
    <t>滷</t>
  </si>
  <si>
    <t>白米</t>
  </si>
  <si>
    <t>補課</t>
  </si>
  <si>
    <t>六</t>
  </si>
  <si>
    <t>豬排</t>
  </si>
  <si>
    <t>水餃</t>
  </si>
  <si>
    <t>高麗菜</t>
  </si>
  <si>
    <t>冬粉</t>
  </si>
  <si>
    <t>豆腐絲</t>
  </si>
  <si>
    <t>筍絲</t>
  </si>
  <si>
    <t>紅蘿蔔絲</t>
  </si>
  <si>
    <t>香Q白米飯</t>
  </si>
  <si>
    <t>地瓜飯</t>
  </si>
  <si>
    <t xml:space="preserve"> </t>
  </si>
  <si>
    <t xml:space="preserve"> </t>
  </si>
  <si>
    <t>地瓜飯</t>
  </si>
  <si>
    <t>筍絲湯</t>
  </si>
  <si>
    <t>煮</t>
  </si>
  <si>
    <t>金菇白菜</t>
  </si>
  <si>
    <t xml:space="preserve">海鮮 麵(海) </t>
  </si>
  <si>
    <t>魷魚</t>
  </si>
  <si>
    <t>咖哩洋芋</t>
  </si>
  <si>
    <t>烤地瓜</t>
  </si>
  <si>
    <t>烤</t>
  </si>
  <si>
    <t>地瓜</t>
  </si>
  <si>
    <t>蝦仁玉米蛋(海)</t>
  </si>
  <si>
    <t>宮保雞丁</t>
  </si>
  <si>
    <t>雞丁</t>
  </si>
  <si>
    <t>蝦仁黃瓜</t>
  </si>
  <si>
    <t>炸薯條(炸)(加)</t>
  </si>
  <si>
    <t>蝦仁</t>
  </si>
  <si>
    <t>海</t>
  </si>
  <si>
    <t>黃瓜</t>
  </si>
  <si>
    <t>炸</t>
  </si>
  <si>
    <t>碎瓜肉</t>
  </si>
  <si>
    <t>豪大雞排(烤)</t>
  </si>
  <si>
    <t>荷包蛋</t>
  </si>
  <si>
    <t>碎花瓜</t>
  </si>
  <si>
    <t>豬肉</t>
  </si>
  <si>
    <t>醃</t>
  </si>
  <si>
    <t>滷</t>
  </si>
  <si>
    <t>薯條</t>
  </si>
  <si>
    <t>加</t>
  </si>
  <si>
    <t>煎</t>
  </si>
  <si>
    <t>蛋酥高麗菜</t>
  </si>
  <si>
    <t>雞蛋</t>
  </si>
  <si>
    <t>炒</t>
  </si>
  <si>
    <t>馬蹄條(炸)(加)</t>
  </si>
  <si>
    <t>客家小炒(海)(豆)</t>
  </si>
  <si>
    <t>芹菜</t>
  </si>
  <si>
    <t>豆干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</si>
</sst>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  <numFmt numFmtId="229" formatCode="[$-404]g"/>
    <numFmt numFmtId="230" formatCode="#.0&quot;g&quot;"/>
    <numFmt numFmtId="231" formatCode="#.0&quot;卡&quot;"/>
    <numFmt numFmtId="232" formatCode="#0.&quot;g&quot;"/>
    <numFmt numFmtId="233" formatCode="#0&quot;g&quot;"/>
    <numFmt numFmtId="234" formatCode="#0&quot;卡&quot;"/>
    <numFmt numFmtId="235" formatCode="&quot;Yes&quot;;&quot;Yes&quot;;&quot;No&quot;"/>
    <numFmt numFmtId="236" formatCode="&quot;True&quot;;&quot;True&quot;;&quot;False&quot;"/>
    <numFmt numFmtId="237" formatCode="&quot;On&quot;;&quot;On&quot;;&quot;Off&quot;"/>
    <numFmt numFmtId="238" formatCode="[$€-2]\ #,##0.00_);[Red]\([$€-2]\ #,##0.00\)"/>
  </numFmts>
  <fonts count="72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20"/>
      <color indexed="10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10"/>
      <color indexed="10"/>
      <name val="標楷體"/>
      <family val="4"/>
    </font>
    <font>
      <sz val="9"/>
      <name val="標楷體"/>
      <family val="4"/>
    </font>
    <font>
      <sz val="10"/>
      <name val="華康儷粗圓"/>
      <family val="3"/>
    </font>
    <font>
      <sz val="12"/>
      <name val="華康儷粗圓"/>
      <family val="3"/>
    </font>
    <font>
      <sz val="16"/>
      <name val="華康儷粗圓"/>
      <family val="3"/>
    </font>
    <font>
      <sz val="18"/>
      <name val="華康儷粗圓"/>
      <family val="3"/>
    </font>
    <font>
      <sz val="14"/>
      <name val="華康儷粗圓"/>
      <family val="3"/>
    </font>
    <font>
      <sz val="10"/>
      <name val="華康儷特圓(P)"/>
      <family val="1"/>
    </font>
    <font>
      <sz val="12"/>
      <name val="華康儷特圓(P)"/>
      <family val="1"/>
    </font>
    <font>
      <sz val="16"/>
      <name val="華康儷特圓(P)"/>
      <family val="1"/>
    </font>
    <font>
      <sz val="18"/>
      <name val="華康儷特圓(P)"/>
      <family val="1"/>
    </font>
    <font>
      <sz val="14"/>
      <name val="華康儷特圓(P)"/>
      <family val="1"/>
    </font>
    <font>
      <sz val="11"/>
      <name val="華康儷粗圓"/>
      <family val="3"/>
    </font>
    <font>
      <sz val="10"/>
      <name val="華康儷粗黑"/>
      <family val="3"/>
    </font>
    <font>
      <sz val="12"/>
      <name val="華康儷粗黑"/>
      <family val="3"/>
    </font>
    <font>
      <sz val="18"/>
      <name val="華康儷粗黑"/>
      <family val="3"/>
    </font>
    <font>
      <sz val="14"/>
      <name val="華康儷粗黑"/>
      <family val="3"/>
    </font>
    <font>
      <sz val="11"/>
      <name val="華康儷粗黑"/>
      <family val="3"/>
    </font>
    <font>
      <b/>
      <sz val="14"/>
      <name val="華康儷特圓"/>
      <family val="3"/>
    </font>
    <font>
      <sz val="14"/>
      <name val="華康儷特圓"/>
      <family val="3"/>
    </font>
    <font>
      <sz val="28"/>
      <name val="華康儷特圓"/>
      <family val="3"/>
    </font>
    <font>
      <sz val="20"/>
      <name val="華康儷粗黑"/>
      <family val="3"/>
    </font>
    <font>
      <sz val="20"/>
      <name val="華康儷粗圓"/>
      <family val="3"/>
    </font>
    <font>
      <sz val="22"/>
      <name val="華康儷粗黑"/>
      <family val="3"/>
    </font>
    <font>
      <sz val="24"/>
      <name val="華康儷粗黑"/>
      <family val="3"/>
    </font>
    <font>
      <sz val="22"/>
      <name val="華康隸書體W5"/>
      <family val="1"/>
    </font>
    <font>
      <sz val="16"/>
      <name val="華康儷粗黑"/>
      <family val="3"/>
    </font>
    <font>
      <sz val="20"/>
      <color indexed="9"/>
      <name val="新細明體"/>
      <family val="1"/>
    </font>
    <font>
      <sz val="10"/>
      <color indexed="10"/>
      <name val="華康儷粗圓"/>
      <family val="3"/>
    </font>
    <font>
      <sz val="18"/>
      <color indexed="8"/>
      <name val="華康儷特圓(P)"/>
      <family val="1"/>
    </font>
    <font>
      <sz val="20"/>
      <color rgb="FFFF0000"/>
      <name val="新細明體"/>
      <family val="1"/>
    </font>
    <font>
      <sz val="18"/>
      <color theme="1"/>
      <name val="華康儷特圓(P)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900102615356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>
        <color indexed="8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>
        <color indexed="8"/>
      </left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>
        <color indexed="63"/>
      </right>
      <top style="thin"/>
      <bottom style="thick">
        <color indexed="8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 style="thick">
        <color indexed="8"/>
      </right>
      <top style="thin"/>
      <bottom style="thick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15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4" xfId="0" applyFont="1" applyBorder="1" applyAlignment="1">
      <alignment horizontal="center"/>
    </xf>
    <xf numFmtId="0" fontId="23" fillId="24" borderId="15" xfId="0" applyFont="1" applyFill="1" applyBorder="1" applyAlignment="1">
      <alignment horizontal="center" vertical="center" shrinkToFit="1"/>
    </xf>
    <xf numFmtId="0" fontId="28" fillId="24" borderId="15" xfId="0" applyFont="1" applyFill="1" applyBorder="1" applyAlignment="1">
      <alignment horizontal="center" vertical="center" wrapText="1" shrinkToFit="1"/>
    </xf>
    <xf numFmtId="0" fontId="24" fillId="0" borderId="16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24" fillId="0" borderId="19" xfId="0" applyFont="1" applyBorder="1" applyAlignment="1">
      <alignment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4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1" xfId="0" applyFont="1" applyBorder="1" applyAlignment="1">
      <alignment horizontal="right"/>
    </xf>
    <xf numFmtId="0" fontId="24" fillId="0" borderId="14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23" fillId="0" borderId="18" xfId="0" applyFont="1" applyBorder="1" applyAlignment="1">
      <alignment horizontal="left" vertical="center" wrapText="1" shrinkToFit="1"/>
    </xf>
    <xf numFmtId="0" fontId="23" fillId="0" borderId="20" xfId="0" applyFont="1" applyBorder="1" applyAlignment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vertical="center"/>
    </xf>
    <xf numFmtId="0" fontId="1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center" textRotation="180" shrinkToFit="1"/>
    </xf>
    <xf numFmtId="0" fontId="23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4" xfId="0" applyFont="1" applyBorder="1" applyAlignment="1">
      <alignment horizontal="center"/>
    </xf>
    <xf numFmtId="0" fontId="29" fillId="24" borderId="15" xfId="0" applyFont="1" applyFill="1" applyBorder="1" applyAlignment="1">
      <alignment horizontal="center" vertical="center" shrinkToFit="1"/>
    </xf>
    <xf numFmtId="0" fontId="32" fillId="0" borderId="16" xfId="0" applyFont="1" applyBorder="1" applyAlignment="1">
      <alignment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 vertical="center" shrinkToFit="1"/>
    </xf>
    <xf numFmtId="0" fontId="32" fillId="0" borderId="2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19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32" fillId="0" borderId="18" xfId="0" applyFont="1" applyBorder="1" applyAlignment="1">
      <alignment horizontal="left"/>
    </xf>
    <xf numFmtId="0" fontId="32" fillId="0" borderId="29" xfId="0" applyFont="1" applyBorder="1" applyAlignment="1">
      <alignment horizontal="center"/>
    </xf>
    <xf numFmtId="0" fontId="0" fillId="0" borderId="20" xfId="0" applyFont="1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0" fillId="0" borderId="21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0" xfId="0" applyFont="1" applyBorder="1" applyAlignment="1">
      <alignment horizontal="right"/>
    </xf>
    <xf numFmtId="0" fontId="32" fillId="0" borderId="31" xfId="0" applyFont="1" applyBorder="1" applyAlignment="1">
      <alignment horizontal="left"/>
    </xf>
    <xf numFmtId="0" fontId="32" fillId="0" borderId="14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29" fillId="0" borderId="20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32" fillId="0" borderId="32" xfId="0" applyFont="1" applyBorder="1" applyAlignment="1">
      <alignment horizontal="center" vertical="center"/>
    </xf>
    <xf numFmtId="0" fontId="29" fillId="0" borderId="27" xfId="0" applyFont="1" applyBorder="1" applyAlignment="1">
      <alignment horizontal="left" vertical="center" shrinkToFit="1"/>
    </xf>
    <xf numFmtId="0" fontId="29" fillId="0" borderId="25" xfId="0" applyFont="1" applyFill="1" applyBorder="1" applyAlignment="1">
      <alignment vertical="center" textRotation="180" shrinkToFit="1"/>
    </xf>
    <xf numFmtId="0" fontId="29" fillId="0" borderId="25" xfId="0" applyFont="1" applyBorder="1" applyAlignment="1">
      <alignment horizontal="left" vertical="center" shrinkToFit="1"/>
    </xf>
    <xf numFmtId="0" fontId="32" fillId="0" borderId="25" xfId="0" applyFont="1" applyBorder="1" applyAlignment="1">
      <alignment horizontal="left" vertical="center"/>
    </xf>
    <xf numFmtId="0" fontId="32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0" fillId="0" borderId="0" xfId="33">
      <alignment/>
      <protection/>
    </xf>
    <xf numFmtId="0" fontId="35" fillId="0" borderId="11" xfId="0" applyFont="1" applyFill="1" applyBorder="1" applyAlignment="1">
      <alignment horizontal="center" vertical="center" textRotation="255"/>
    </xf>
    <xf numFmtId="230" fontId="32" fillId="0" borderId="19" xfId="0" applyNumberFormat="1" applyFont="1" applyBorder="1" applyAlignment="1">
      <alignment horizontal="right"/>
    </xf>
    <xf numFmtId="231" fontId="32" fillId="0" borderId="34" xfId="0" applyNumberFormat="1" applyFont="1" applyBorder="1" applyAlignment="1">
      <alignment horizontal="right"/>
    </xf>
    <xf numFmtId="231" fontId="32" fillId="0" borderId="35" xfId="0" applyNumberFormat="1" applyFont="1" applyBorder="1" applyAlignment="1">
      <alignment horizontal="right"/>
    </xf>
    <xf numFmtId="231" fontId="32" fillId="0" borderId="19" xfId="0" applyNumberFormat="1" applyFont="1" applyBorder="1" applyAlignment="1">
      <alignment horizontal="right"/>
    </xf>
    <xf numFmtId="233" fontId="32" fillId="0" borderId="19" xfId="0" applyNumberFormat="1" applyFont="1" applyBorder="1" applyAlignment="1">
      <alignment horizontal="right"/>
    </xf>
    <xf numFmtId="233" fontId="32" fillId="0" borderId="19" xfId="0" applyNumberFormat="1" applyFont="1" applyBorder="1" applyAlignment="1">
      <alignment vertical="center"/>
    </xf>
    <xf numFmtId="234" fontId="32" fillId="0" borderId="35" xfId="0" applyNumberFormat="1" applyFont="1" applyBorder="1" applyAlignment="1">
      <alignment horizontal="right"/>
    </xf>
    <xf numFmtId="234" fontId="32" fillId="0" borderId="19" xfId="0" applyNumberFormat="1" applyFont="1" applyBorder="1" applyAlignment="1">
      <alignment horizontal="right"/>
    </xf>
    <xf numFmtId="233" fontId="24" fillId="0" borderId="19" xfId="0" applyNumberFormat="1" applyFont="1" applyBorder="1" applyAlignment="1">
      <alignment horizontal="right"/>
    </xf>
    <xf numFmtId="234" fontId="24" fillId="0" borderId="19" xfId="0" applyNumberFormat="1" applyFont="1" applyBorder="1" applyAlignment="1">
      <alignment horizontal="right"/>
    </xf>
    <xf numFmtId="234" fontId="24" fillId="0" borderId="35" xfId="0" applyNumberFormat="1" applyFont="1" applyBorder="1" applyAlignment="1">
      <alignment horizontal="right"/>
    </xf>
    <xf numFmtId="0" fontId="36" fillId="0" borderId="18" xfId="0" applyFont="1" applyBorder="1" applyAlignment="1">
      <alignment horizontal="left" vertical="center" shrinkToFit="1"/>
    </xf>
    <xf numFmtId="0" fontId="36" fillId="0" borderId="18" xfId="0" applyFont="1" applyFill="1" applyBorder="1" applyAlignment="1">
      <alignment horizontal="left" vertical="center" shrinkToFit="1"/>
    </xf>
    <xf numFmtId="0" fontId="0" fillId="0" borderId="0" xfId="33" applyFill="1">
      <alignment/>
      <protection/>
    </xf>
    <xf numFmtId="0" fontId="0" fillId="0" borderId="18" xfId="0" applyFont="1" applyBorder="1" applyAlignment="1">
      <alignment horizontal="left" vertical="center" shrinkToFit="1"/>
    </xf>
    <xf numFmtId="0" fontId="29" fillId="25" borderId="18" xfId="0" applyFont="1" applyFill="1" applyBorder="1" applyAlignment="1">
      <alignment horizontal="left" vertical="center" shrinkToFit="1"/>
    </xf>
    <xf numFmtId="0" fontId="36" fillId="0" borderId="18" xfId="0" applyFont="1" applyFill="1" applyBorder="1" applyAlignment="1">
      <alignment horizontal="left" vertical="center" shrinkToFit="1"/>
    </xf>
    <xf numFmtId="0" fontId="32" fillId="25" borderId="14" xfId="0" applyFont="1" applyFill="1" applyBorder="1" applyAlignment="1">
      <alignment horizontal="center"/>
    </xf>
    <xf numFmtId="0" fontId="32" fillId="25" borderId="17" xfId="0" applyFont="1" applyFill="1" applyBorder="1" applyAlignment="1">
      <alignment horizontal="center"/>
    </xf>
    <xf numFmtId="0" fontId="33" fillId="0" borderId="0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25" borderId="14" xfId="0" applyFont="1" applyFill="1" applyBorder="1" applyAlignment="1">
      <alignment horizontal="center" vertical="center" shrinkToFit="1"/>
    </xf>
    <xf numFmtId="0" fontId="0" fillId="25" borderId="17" xfId="0" applyFont="1" applyFill="1" applyBorder="1" applyAlignment="1">
      <alignment horizontal="center" vertical="center" shrinkToFit="1"/>
    </xf>
    <xf numFmtId="0" fontId="0" fillId="25" borderId="14" xfId="0" applyFont="1" applyFill="1" applyBorder="1" applyAlignment="1">
      <alignment horizontal="center" vertical="center" shrinkToFit="1"/>
    </xf>
    <xf numFmtId="0" fontId="0" fillId="25" borderId="24" xfId="0" applyFont="1" applyFill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9" fillId="0" borderId="0" xfId="33" applyFont="1">
      <alignment/>
      <protection/>
    </xf>
    <xf numFmtId="0" fontId="58" fillId="0" borderId="36" xfId="0" applyFont="1" applyBorder="1" applyAlignment="1">
      <alignment vertical="center"/>
    </xf>
    <xf numFmtId="0" fontId="36" fillId="0" borderId="18" xfId="0" applyFont="1" applyFill="1" applyBorder="1" applyAlignment="1">
      <alignment horizontal="left" vertical="center" shrinkToFit="1"/>
    </xf>
    <xf numFmtId="0" fontId="39" fillId="25" borderId="37" xfId="33" applyFont="1" applyFill="1" applyBorder="1">
      <alignment/>
      <protection/>
    </xf>
    <xf numFmtId="0" fontId="39" fillId="25" borderId="38" xfId="33" applyFont="1" applyFill="1" applyBorder="1">
      <alignment/>
      <protection/>
    </xf>
    <xf numFmtId="0" fontId="39" fillId="25" borderId="39" xfId="33" applyFont="1" applyFill="1" applyBorder="1">
      <alignment/>
      <protection/>
    </xf>
    <xf numFmtId="0" fontId="39" fillId="25" borderId="40" xfId="33" applyFont="1" applyFill="1" applyBorder="1">
      <alignment/>
      <protection/>
    </xf>
    <xf numFmtId="0" fontId="39" fillId="25" borderId="41" xfId="33" applyFont="1" applyFill="1" applyBorder="1">
      <alignment/>
      <protection/>
    </xf>
    <xf numFmtId="0" fontId="29" fillId="25" borderId="18" xfId="0" applyFont="1" applyFill="1" applyBorder="1" applyAlignment="1">
      <alignment vertical="center" textRotation="180" shrinkToFit="1"/>
    </xf>
    <xf numFmtId="202" fontId="36" fillId="25" borderId="18" xfId="0" applyNumberFormat="1" applyFont="1" applyFill="1" applyBorder="1" applyAlignment="1">
      <alignment horizontal="left" vertical="center" shrinkToFit="1"/>
    </xf>
    <xf numFmtId="0" fontId="36" fillId="25" borderId="18" xfId="0" applyFont="1" applyFill="1" applyBorder="1" applyAlignment="1">
      <alignment horizontal="left" vertical="center" shrinkToFit="1"/>
    </xf>
    <xf numFmtId="0" fontId="23" fillId="25" borderId="18" xfId="0" applyFont="1" applyFill="1" applyBorder="1" applyAlignment="1">
      <alignment horizontal="left" vertical="center" shrinkToFit="1"/>
    </xf>
    <xf numFmtId="0" fontId="23" fillId="25" borderId="18" xfId="0" applyFont="1" applyFill="1" applyBorder="1" applyAlignment="1">
      <alignment vertical="center" textRotation="180" shrinkToFit="1"/>
    </xf>
    <xf numFmtId="0" fontId="0" fillId="25" borderId="18" xfId="0" applyFont="1" applyFill="1" applyBorder="1" applyAlignment="1">
      <alignment horizontal="left" vertical="center" shrinkToFit="1"/>
    </xf>
    <xf numFmtId="0" fontId="0" fillId="25" borderId="18" xfId="0" applyFont="1" applyFill="1" applyBorder="1" applyAlignment="1">
      <alignment horizontal="left" vertical="center" shrinkToFit="1"/>
    </xf>
    <xf numFmtId="0" fontId="36" fillId="25" borderId="18" xfId="0" applyFont="1" applyFill="1" applyBorder="1" applyAlignment="1">
      <alignment horizontal="left" vertical="center" shrinkToFit="1"/>
    </xf>
    <xf numFmtId="0" fontId="23" fillId="25" borderId="18" xfId="0" applyFont="1" applyFill="1" applyBorder="1" applyAlignment="1">
      <alignment horizontal="left" vertical="center" wrapText="1" shrinkToFit="1"/>
    </xf>
    <xf numFmtId="0" fontId="48" fillId="25" borderId="0" xfId="33" applyFont="1" applyFill="1">
      <alignment/>
      <protection/>
    </xf>
    <xf numFmtId="0" fontId="49" fillId="25" borderId="0" xfId="33" applyFont="1" applyFill="1">
      <alignment/>
      <protection/>
    </xf>
    <xf numFmtId="0" fontId="50" fillId="25" borderId="0" xfId="33" applyFont="1" applyFill="1">
      <alignment/>
      <protection/>
    </xf>
    <xf numFmtId="0" fontId="51" fillId="25" borderId="0" xfId="33" applyFont="1" applyFill="1">
      <alignment/>
      <protection/>
    </xf>
    <xf numFmtId="0" fontId="39" fillId="25" borderId="42" xfId="33" applyFont="1" applyFill="1" applyBorder="1">
      <alignment/>
      <protection/>
    </xf>
    <xf numFmtId="0" fontId="39" fillId="25" borderId="43" xfId="33" applyFont="1" applyFill="1" applyBorder="1">
      <alignment/>
      <protection/>
    </xf>
    <xf numFmtId="0" fontId="39" fillId="25" borderId="44" xfId="33" applyFont="1" applyFill="1" applyBorder="1">
      <alignment/>
      <protection/>
    </xf>
    <xf numFmtId="0" fontId="39" fillId="25" borderId="0" xfId="33" applyFont="1" applyFill="1">
      <alignment/>
      <protection/>
    </xf>
    <xf numFmtId="0" fontId="39" fillId="25" borderId="45" xfId="33" applyFont="1" applyFill="1" applyBorder="1">
      <alignment/>
      <protection/>
    </xf>
    <xf numFmtId="0" fontId="39" fillId="25" borderId="46" xfId="33" applyFont="1" applyFill="1" applyBorder="1">
      <alignment/>
      <protection/>
    </xf>
    <xf numFmtId="0" fontId="39" fillId="25" borderId="47" xfId="33" applyFont="1" applyFill="1" applyBorder="1">
      <alignment/>
      <protection/>
    </xf>
    <xf numFmtId="0" fontId="39" fillId="25" borderId="48" xfId="33" applyFont="1" applyFill="1" applyBorder="1">
      <alignment/>
      <protection/>
    </xf>
    <xf numFmtId="0" fontId="39" fillId="25" borderId="49" xfId="33" applyFont="1" applyFill="1" applyBorder="1">
      <alignment/>
      <protection/>
    </xf>
    <xf numFmtId="0" fontId="39" fillId="25" borderId="50" xfId="33" applyFont="1" applyFill="1" applyBorder="1">
      <alignment/>
      <protection/>
    </xf>
    <xf numFmtId="0" fontId="39" fillId="25" borderId="51" xfId="33" applyFont="1" applyFill="1" applyBorder="1">
      <alignment/>
      <protection/>
    </xf>
    <xf numFmtId="0" fontId="39" fillId="25" borderId="52" xfId="33" applyFont="1" applyFill="1" applyBorder="1">
      <alignment/>
      <protection/>
    </xf>
    <xf numFmtId="0" fontId="39" fillId="25" borderId="53" xfId="33" applyFont="1" applyFill="1" applyBorder="1">
      <alignment/>
      <protection/>
    </xf>
    <xf numFmtId="0" fontId="39" fillId="25" borderId="54" xfId="33" applyFont="1" applyFill="1" applyBorder="1">
      <alignment/>
      <protection/>
    </xf>
    <xf numFmtId="0" fontId="39" fillId="25" borderId="55" xfId="33" applyFont="1" applyFill="1" applyBorder="1">
      <alignment/>
      <protection/>
    </xf>
    <xf numFmtId="0" fontId="54" fillId="25" borderId="0" xfId="33" applyFont="1" applyFill="1">
      <alignment/>
      <protection/>
    </xf>
    <xf numFmtId="0" fontId="43" fillId="25" borderId="0" xfId="33" applyFont="1" applyFill="1">
      <alignment/>
      <protection/>
    </xf>
    <xf numFmtId="0" fontId="45" fillId="25" borderId="0" xfId="33" applyFont="1" applyFill="1">
      <alignment/>
      <protection/>
    </xf>
    <xf numFmtId="0" fontId="44" fillId="25" borderId="0" xfId="33" applyFont="1" applyFill="1">
      <alignment/>
      <protection/>
    </xf>
    <xf numFmtId="0" fontId="46" fillId="25" borderId="0" xfId="33" applyFont="1" applyFill="1">
      <alignment/>
      <protection/>
    </xf>
    <xf numFmtId="0" fontId="38" fillId="25" borderId="42" xfId="33" applyFont="1" applyFill="1" applyBorder="1">
      <alignment/>
      <protection/>
    </xf>
    <xf numFmtId="0" fontId="38" fillId="25" borderId="38" xfId="33" applyFont="1" applyFill="1" applyBorder="1">
      <alignment/>
      <protection/>
    </xf>
    <xf numFmtId="0" fontId="38" fillId="25" borderId="43" xfId="33" applyFont="1" applyFill="1" applyBorder="1">
      <alignment/>
      <protection/>
    </xf>
    <xf numFmtId="0" fontId="38" fillId="25" borderId="44" xfId="33" applyFont="1" applyFill="1" applyBorder="1">
      <alignment/>
      <protection/>
    </xf>
    <xf numFmtId="0" fontId="38" fillId="25" borderId="41" xfId="33" applyFont="1" applyFill="1" applyBorder="1">
      <alignment/>
      <protection/>
    </xf>
    <xf numFmtId="0" fontId="38" fillId="25" borderId="0" xfId="33" applyFont="1" applyFill="1">
      <alignment/>
      <protection/>
    </xf>
    <xf numFmtId="0" fontId="38" fillId="25" borderId="56" xfId="33" applyFont="1" applyFill="1" applyBorder="1">
      <alignment/>
      <protection/>
    </xf>
    <xf numFmtId="0" fontId="38" fillId="25" borderId="57" xfId="33" applyFont="1" applyFill="1" applyBorder="1">
      <alignment/>
      <protection/>
    </xf>
    <xf numFmtId="0" fontId="38" fillId="25" borderId="46" xfId="33" applyFont="1" applyFill="1" applyBorder="1">
      <alignment/>
      <protection/>
    </xf>
    <xf numFmtId="0" fontId="38" fillId="25" borderId="47" xfId="33" applyFont="1" applyFill="1" applyBorder="1">
      <alignment/>
      <protection/>
    </xf>
    <xf numFmtId="0" fontId="38" fillId="25" borderId="48" xfId="33" applyFont="1" applyFill="1" applyBorder="1">
      <alignment/>
      <protection/>
    </xf>
    <xf numFmtId="0" fontId="38" fillId="25" borderId="49" xfId="33" applyFont="1" applyFill="1" applyBorder="1">
      <alignment/>
      <protection/>
    </xf>
    <xf numFmtId="0" fontId="38" fillId="25" borderId="55" xfId="33" applyFont="1" applyFill="1" applyBorder="1">
      <alignment/>
      <protection/>
    </xf>
    <xf numFmtId="0" fontId="38" fillId="25" borderId="58" xfId="33" applyFont="1" applyFill="1" applyBorder="1">
      <alignment/>
      <protection/>
    </xf>
    <xf numFmtId="0" fontId="38" fillId="25" borderId="40" xfId="33" applyFont="1" applyFill="1" applyBorder="1">
      <alignment/>
      <protection/>
    </xf>
    <xf numFmtId="0" fontId="38" fillId="25" borderId="45" xfId="33" applyFont="1" applyFill="1" applyBorder="1">
      <alignment/>
      <protection/>
    </xf>
    <xf numFmtId="0" fontId="41" fillId="25" borderId="46" xfId="33" applyFont="1" applyFill="1" applyBorder="1">
      <alignment/>
      <protection/>
    </xf>
    <xf numFmtId="0" fontId="41" fillId="25" borderId="59" xfId="33" applyFont="1" applyFill="1" applyBorder="1">
      <alignment/>
      <protection/>
    </xf>
    <xf numFmtId="0" fontId="38" fillId="25" borderId="60" xfId="33" applyFont="1" applyFill="1" applyBorder="1">
      <alignment/>
      <protection/>
    </xf>
    <xf numFmtId="0" fontId="38" fillId="25" borderId="59" xfId="33" applyFont="1" applyFill="1" applyBorder="1">
      <alignment/>
      <protection/>
    </xf>
    <xf numFmtId="0" fontId="37" fillId="25" borderId="0" xfId="33" applyFont="1" applyFill="1">
      <alignment/>
      <protection/>
    </xf>
    <xf numFmtId="0" fontId="55" fillId="25" borderId="0" xfId="33" applyFont="1" applyFill="1">
      <alignment/>
      <protection/>
    </xf>
    <xf numFmtId="0" fontId="37" fillId="25" borderId="42" xfId="33" applyFont="1" applyFill="1" applyBorder="1">
      <alignment/>
      <protection/>
    </xf>
    <xf numFmtId="0" fontId="37" fillId="25" borderId="38" xfId="33" applyFont="1" applyFill="1" applyBorder="1">
      <alignment/>
      <protection/>
    </xf>
    <xf numFmtId="0" fontId="37" fillId="25" borderId="58" xfId="33" applyFont="1" applyFill="1" applyBorder="1">
      <alignment/>
      <protection/>
    </xf>
    <xf numFmtId="0" fontId="37" fillId="25" borderId="45" xfId="33" applyFont="1" applyFill="1" applyBorder="1">
      <alignment/>
      <protection/>
    </xf>
    <xf numFmtId="0" fontId="37" fillId="25" borderId="46" xfId="33" applyFont="1" applyFill="1" applyBorder="1">
      <alignment/>
      <protection/>
    </xf>
    <xf numFmtId="0" fontId="37" fillId="25" borderId="59" xfId="33" applyFont="1" applyFill="1" applyBorder="1">
      <alignment/>
      <protection/>
    </xf>
    <xf numFmtId="0" fontId="56" fillId="25" borderId="0" xfId="33" applyFont="1" applyFill="1">
      <alignment/>
      <protection/>
    </xf>
    <xf numFmtId="0" fontId="23" fillId="25" borderId="18" xfId="0" applyFont="1" applyFill="1" applyBorder="1" applyAlignment="1">
      <alignment horizontal="left" vertical="center" shrinkToFit="1"/>
    </xf>
    <xf numFmtId="0" fontId="36" fillId="25" borderId="18" xfId="0" applyFont="1" applyFill="1" applyBorder="1" applyAlignment="1">
      <alignment horizontal="left" vertical="center" shrinkToFit="1"/>
    </xf>
    <xf numFmtId="0" fontId="23" fillId="25" borderId="25" xfId="0" applyFont="1" applyFill="1" applyBorder="1" applyAlignment="1">
      <alignment vertical="center" textRotation="180" shrinkToFit="1"/>
    </xf>
    <xf numFmtId="0" fontId="23" fillId="25" borderId="25" xfId="0" applyFont="1" applyFill="1" applyBorder="1" applyAlignment="1">
      <alignment horizontal="left" vertical="center" shrinkToFit="1"/>
    </xf>
    <xf numFmtId="0" fontId="36" fillId="25" borderId="18" xfId="0" applyFont="1" applyFill="1" applyBorder="1" applyAlignment="1">
      <alignment vertical="center" textRotation="180" shrinkToFit="1"/>
    </xf>
    <xf numFmtId="0" fontId="29" fillId="25" borderId="18" xfId="0" applyFont="1" applyFill="1" applyBorder="1" applyAlignment="1">
      <alignment horizontal="left" vertical="center" wrapText="1" shrinkToFit="1"/>
    </xf>
    <xf numFmtId="0" fontId="67" fillId="25" borderId="18" xfId="0" applyFont="1" applyFill="1" applyBorder="1" applyAlignment="1">
      <alignment horizontal="left" vertical="center" shrinkToFit="1"/>
    </xf>
    <xf numFmtId="0" fontId="67" fillId="25" borderId="18" xfId="0" applyFont="1" applyFill="1" applyBorder="1" applyAlignment="1">
      <alignment vertical="center" textRotation="180" shrinkToFit="1"/>
    </xf>
    <xf numFmtId="0" fontId="29" fillId="26" borderId="18" xfId="0" applyFont="1" applyFill="1" applyBorder="1" applyAlignment="1">
      <alignment horizontal="left" vertical="center" shrinkToFit="1"/>
    </xf>
    <xf numFmtId="0" fontId="36" fillId="0" borderId="18" xfId="0" applyFont="1" applyBorder="1" applyAlignment="1">
      <alignment horizontal="left" vertical="center" shrinkToFit="1"/>
    </xf>
    <xf numFmtId="0" fontId="52" fillId="25" borderId="0" xfId="33" applyFont="1" applyFill="1">
      <alignment/>
      <protection/>
    </xf>
    <xf numFmtId="0" fontId="36" fillId="26" borderId="18" xfId="0" applyFont="1" applyFill="1" applyBorder="1" applyAlignment="1">
      <alignment horizontal="left" vertical="center" shrinkToFit="1"/>
    </xf>
    <xf numFmtId="0" fontId="23" fillId="26" borderId="18" xfId="0" applyFont="1" applyFill="1" applyBorder="1" applyAlignment="1">
      <alignment horizontal="left" vertical="center" shrinkToFit="1"/>
    </xf>
    <xf numFmtId="0" fontId="70" fillId="25" borderId="18" xfId="0" applyFont="1" applyFill="1" applyBorder="1" applyAlignment="1">
      <alignment horizontal="left" vertical="center" shrinkToFit="1"/>
    </xf>
    <xf numFmtId="0" fontId="29" fillId="27" borderId="18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38" fillId="25" borderId="0" xfId="33" applyFont="1" applyFill="1" applyBorder="1">
      <alignment/>
      <protection/>
    </xf>
    <xf numFmtId="0" fontId="41" fillId="25" borderId="0" xfId="33" applyFont="1" applyFill="1" applyBorder="1">
      <alignment/>
      <protection/>
    </xf>
    <xf numFmtId="0" fontId="23" fillId="28" borderId="18" xfId="0" applyFont="1" applyFill="1" applyBorder="1" applyAlignment="1">
      <alignment horizontal="left" vertical="center" shrinkToFit="1"/>
    </xf>
    <xf numFmtId="0" fontId="29" fillId="28" borderId="18" xfId="0" applyFont="1" applyFill="1" applyBorder="1" applyAlignment="1">
      <alignment horizontal="left" vertical="center" shrinkToFit="1"/>
    </xf>
    <xf numFmtId="0" fontId="23" fillId="28" borderId="18" xfId="0" applyFont="1" applyFill="1" applyBorder="1" applyAlignment="1">
      <alignment vertical="center" textRotation="180" shrinkToFit="1"/>
    </xf>
    <xf numFmtId="0" fontId="54" fillId="25" borderId="61" xfId="0" applyFont="1" applyFill="1" applyBorder="1" applyAlignment="1">
      <alignment horizontal="center" vertical="center" wrapText="1"/>
    </xf>
    <xf numFmtId="0" fontId="54" fillId="25" borderId="62" xfId="0" applyFont="1" applyFill="1" applyBorder="1" applyAlignment="1">
      <alignment horizontal="center" vertical="center" wrapText="1"/>
    </xf>
    <xf numFmtId="198" fontId="47" fillId="25" borderId="63" xfId="0" applyNumberFormat="1" applyFont="1" applyFill="1" applyBorder="1" applyAlignment="1">
      <alignment horizontal="center" vertical="center" wrapText="1"/>
    </xf>
    <xf numFmtId="198" fontId="47" fillId="25" borderId="64" xfId="0" applyNumberFormat="1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/>
    </xf>
    <xf numFmtId="0" fontId="45" fillId="28" borderId="62" xfId="0" applyFont="1" applyFill="1" applyBorder="1" applyAlignment="1">
      <alignment horizontal="center" vertical="center" shrinkToFit="1"/>
    </xf>
    <xf numFmtId="0" fontId="45" fillId="27" borderId="62" xfId="0" applyFont="1" applyFill="1" applyBorder="1" applyAlignment="1">
      <alignment horizontal="center" vertical="center" shrinkToFit="1"/>
    </xf>
    <xf numFmtId="0" fontId="71" fillId="29" borderId="65" xfId="0" applyFont="1" applyFill="1" applyBorder="1" applyAlignment="1">
      <alignment horizontal="center" vertical="center" shrinkToFit="1"/>
    </xf>
    <xf numFmtId="0" fontId="71" fillId="29" borderId="0" xfId="0" applyFont="1" applyFill="1" applyBorder="1" applyAlignment="1">
      <alignment horizontal="center" vertical="center" shrinkToFit="1"/>
    </xf>
    <xf numFmtId="0" fontId="71" fillId="29" borderId="66" xfId="0" applyFont="1" applyFill="1" applyBorder="1" applyAlignment="1">
      <alignment horizontal="center" vertical="center" shrinkToFit="1"/>
    </xf>
    <xf numFmtId="0" fontId="51" fillId="25" borderId="67" xfId="0" applyFont="1" applyFill="1" applyBorder="1" applyAlignment="1">
      <alignment horizontal="center" vertical="center" shrinkToFit="1"/>
    </xf>
    <xf numFmtId="0" fontId="51" fillId="25" borderId="62" xfId="0" applyFont="1" applyFill="1" applyBorder="1" applyAlignment="1">
      <alignment horizontal="center" vertical="center" shrinkToFit="1"/>
    </xf>
    <xf numFmtId="0" fontId="51" fillId="25" borderId="68" xfId="0" applyFont="1" applyFill="1" applyBorder="1" applyAlignment="1">
      <alignment horizontal="center" vertical="center" shrinkToFit="1"/>
    </xf>
    <xf numFmtId="0" fontId="48" fillId="25" borderId="67" xfId="0" applyFont="1" applyFill="1" applyBorder="1" applyAlignment="1">
      <alignment horizontal="center" vertical="center" wrapText="1"/>
    </xf>
    <xf numFmtId="0" fontId="48" fillId="25" borderId="62" xfId="0" applyFont="1" applyFill="1" applyBorder="1" applyAlignment="1">
      <alignment horizontal="center" vertical="center" wrapText="1"/>
    </xf>
    <xf numFmtId="0" fontId="48" fillId="25" borderId="68" xfId="0" applyFont="1" applyFill="1" applyBorder="1" applyAlignment="1">
      <alignment horizontal="center" vertical="center" wrapText="1"/>
    </xf>
    <xf numFmtId="0" fontId="57" fillId="25" borderId="61" xfId="0" applyFont="1" applyFill="1" applyBorder="1" applyAlignment="1">
      <alignment horizontal="center" vertical="center" shrinkToFit="1"/>
    </xf>
    <xf numFmtId="0" fontId="55" fillId="25" borderId="62" xfId="0" applyFont="1" applyFill="1" applyBorder="1" applyAlignment="1">
      <alignment horizontal="center" vertical="center" shrinkToFit="1"/>
    </xf>
    <xf numFmtId="0" fontId="56" fillId="25" borderId="61" xfId="0" applyFont="1" applyFill="1" applyBorder="1" applyAlignment="1">
      <alignment horizontal="center" vertical="center" shrinkToFit="1"/>
    </xf>
    <xf numFmtId="0" fontId="56" fillId="25" borderId="62" xfId="0" applyFont="1" applyFill="1" applyBorder="1" applyAlignment="1">
      <alignment horizontal="center" vertical="center" shrinkToFit="1"/>
    </xf>
    <xf numFmtId="198" fontId="53" fillId="25" borderId="63" xfId="0" applyNumberFormat="1" applyFont="1" applyFill="1" applyBorder="1" applyAlignment="1">
      <alignment horizontal="center" vertical="center" wrapText="1"/>
    </xf>
    <xf numFmtId="198" fontId="53" fillId="25" borderId="64" xfId="0" applyNumberFormat="1" applyFont="1" applyFill="1" applyBorder="1" applyAlignment="1">
      <alignment horizontal="center" vertical="center" wrapText="1"/>
    </xf>
    <xf numFmtId="0" fontId="45" fillId="28" borderId="69" xfId="0" applyFont="1" applyFill="1" applyBorder="1" applyAlignment="1">
      <alignment horizontal="center" vertical="center" shrinkToFit="1"/>
    </xf>
    <xf numFmtId="0" fontId="45" fillId="28" borderId="68" xfId="0" applyFont="1" applyFill="1" applyBorder="1" applyAlignment="1">
      <alignment horizontal="center" vertical="center" shrinkToFit="1"/>
    </xf>
    <xf numFmtId="0" fontId="45" fillId="25" borderId="70" xfId="0" applyFont="1" applyFill="1" applyBorder="1" applyAlignment="1">
      <alignment horizontal="center" vertical="center" shrinkToFit="1"/>
    </xf>
    <xf numFmtId="0" fontId="50" fillId="27" borderId="65" xfId="0" applyFont="1" applyFill="1" applyBorder="1" applyAlignment="1">
      <alignment horizontal="center" vertical="center" shrinkToFit="1"/>
    </xf>
    <xf numFmtId="0" fontId="50" fillId="27" borderId="0" xfId="0" applyFont="1" applyFill="1" applyBorder="1" applyAlignment="1">
      <alignment horizontal="center" vertical="center" shrinkToFit="1"/>
    </xf>
    <xf numFmtId="0" fontId="50" fillId="25" borderId="66" xfId="0" applyFont="1" applyFill="1" applyBorder="1" applyAlignment="1">
      <alignment horizontal="center" vertical="center" shrinkToFit="1"/>
    </xf>
    <xf numFmtId="0" fontId="51" fillId="25" borderId="65" xfId="0" applyFont="1" applyFill="1" applyBorder="1" applyAlignment="1">
      <alignment horizontal="center" vertical="center" shrinkToFit="1"/>
    </xf>
    <xf numFmtId="0" fontId="51" fillId="25" borderId="0" xfId="0" applyFont="1" applyFill="1" applyBorder="1" applyAlignment="1">
      <alignment horizontal="center" vertical="center" shrinkToFit="1"/>
    </xf>
    <xf numFmtId="0" fontId="51" fillId="25" borderId="66" xfId="0" applyFont="1" applyFill="1" applyBorder="1" applyAlignment="1">
      <alignment horizontal="center" vertical="center" shrinkToFit="1"/>
    </xf>
    <xf numFmtId="0" fontId="49" fillId="30" borderId="65" xfId="0" applyFont="1" applyFill="1" applyBorder="1" applyAlignment="1">
      <alignment horizontal="center" vertical="center"/>
    </xf>
    <xf numFmtId="0" fontId="49" fillId="30" borderId="0" xfId="0" applyFont="1" applyFill="1" applyBorder="1" applyAlignment="1">
      <alignment horizontal="center" vertical="center"/>
    </xf>
    <xf numFmtId="0" fontId="49" fillId="30" borderId="66" xfId="0" applyFont="1" applyFill="1" applyBorder="1" applyAlignment="1">
      <alignment horizontal="center" vertical="center"/>
    </xf>
    <xf numFmtId="0" fontId="55" fillId="25" borderId="70" xfId="0" applyFont="1" applyFill="1" applyBorder="1" applyAlignment="1">
      <alignment horizontal="center" vertical="center"/>
    </xf>
    <xf numFmtId="0" fontId="55" fillId="25" borderId="0" xfId="0" applyFont="1" applyFill="1" applyBorder="1" applyAlignment="1">
      <alignment horizontal="center" vertical="center"/>
    </xf>
    <xf numFmtId="0" fontId="55" fillId="27" borderId="67" xfId="0" applyFont="1" applyFill="1" applyBorder="1" applyAlignment="1">
      <alignment horizontal="center" vertical="center"/>
    </xf>
    <xf numFmtId="198" fontId="53" fillId="25" borderId="71" xfId="0" applyNumberFormat="1" applyFont="1" applyFill="1" applyBorder="1" applyAlignment="1">
      <alignment horizontal="center" vertical="center" wrapText="1"/>
    </xf>
    <xf numFmtId="198" fontId="53" fillId="25" borderId="72" xfId="0" applyNumberFormat="1" applyFont="1" applyFill="1" applyBorder="1" applyAlignment="1">
      <alignment horizontal="center" vertical="center" wrapText="1"/>
    </xf>
    <xf numFmtId="0" fontId="61" fillId="25" borderId="62" xfId="0" applyFont="1" applyFill="1" applyBorder="1" applyAlignment="1">
      <alignment horizontal="center" vertical="center" shrinkToFit="1"/>
    </xf>
    <xf numFmtId="198" fontId="47" fillId="31" borderId="73" xfId="0" applyNumberFormat="1" applyFont="1" applyFill="1" applyBorder="1" applyAlignment="1">
      <alignment horizontal="center" vertical="center" wrapText="1"/>
    </xf>
    <xf numFmtId="198" fontId="47" fillId="31" borderId="74" xfId="0" applyNumberFormat="1" applyFont="1" applyFill="1" applyBorder="1" applyAlignment="1">
      <alignment horizontal="center" vertical="center" wrapText="1"/>
    </xf>
    <xf numFmtId="0" fontId="49" fillId="25" borderId="67" xfId="0" applyFont="1" applyFill="1" applyBorder="1" applyAlignment="1">
      <alignment horizontal="center" vertical="center" shrinkToFit="1"/>
    </xf>
    <xf numFmtId="0" fontId="49" fillId="25" borderId="62" xfId="0" applyFont="1" applyFill="1" applyBorder="1" applyAlignment="1">
      <alignment horizontal="center" vertical="center" shrinkToFit="1"/>
    </xf>
    <xf numFmtId="0" fontId="49" fillId="25" borderId="68" xfId="0" applyFont="1" applyFill="1" applyBorder="1" applyAlignment="1">
      <alignment horizontal="center" vertical="center" shrinkToFit="1"/>
    </xf>
    <xf numFmtId="0" fontId="56" fillId="26" borderId="62" xfId="0" applyFont="1" applyFill="1" applyBorder="1" applyAlignment="1">
      <alignment horizontal="center" vertical="center" shrinkToFit="1"/>
    </xf>
    <xf numFmtId="0" fontId="63" fillId="27" borderId="75" xfId="0" applyFont="1" applyFill="1" applyBorder="1" applyAlignment="1">
      <alignment horizontal="center" vertical="center"/>
    </xf>
    <xf numFmtId="0" fontId="63" fillId="27" borderId="0" xfId="0" applyFont="1" applyFill="1" applyBorder="1" applyAlignment="1">
      <alignment horizontal="center" vertical="center"/>
    </xf>
    <xf numFmtId="0" fontId="63" fillId="27" borderId="67" xfId="0" applyFont="1" applyFill="1" applyBorder="1" applyAlignment="1">
      <alignment horizontal="center" vertical="center"/>
    </xf>
    <xf numFmtId="0" fontId="49" fillId="25" borderId="65" xfId="0" applyFont="1" applyFill="1" applyBorder="1" applyAlignment="1">
      <alignment horizontal="center" vertical="center"/>
    </xf>
    <xf numFmtId="0" fontId="49" fillId="25" borderId="0" xfId="0" applyFont="1" applyFill="1" applyBorder="1" applyAlignment="1">
      <alignment horizontal="center" vertical="center"/>
    </xf>
    <xf numFmtId="0" fontId="49" fillId="25" borderId="66" xfId="0" applyFont="1" applyFill="1" applyBorder="1" applyAlignment="1">
      <alignment horizontal="center" vertical="center"/>
    </xf>
    <xf numFmtId="198" fontId="47" fillId="25" borderId="76" xfId="0" applyNumberFormat="1" applyFont="1" applyFill="1" applyBorder="1" applyAlignment="1">
      <alignment horizontal="center" vertical="center" wrapText="1"/>
    </xf>
    <xf numFmtId="198" fontId="47" fillId="25" borderId="73" xfId="0" applyNumberFormat="1" applyFont="1" applyFill="1" applyBorder="1" applyAlignment="1">
      <alignment horizontal="center" vertical="center" wrapText="1"/>
    </xf>
    <xf numFmtId="198" fontId="47" fillId="25" borderId="77" xfId="0" applyNumberFormat="1" applyFont="1" applyFill="1" applyBorder="1" applyAlignment="1">
      <alignment horizontal="center" vertical="center" wrapText="1"/>
    </xf>
    <xf numFmtId="0" fontId="49" fillId="25" borderId="65" xfId="0" applyFont="1" applyFill="1" applyBorder="1" applyAlignment="1">
      <alignment horizontal="center" vertical="center" shrinkToFit="1"/>
    </xf>
    <xf numFmtId="0" fontId="49" fillId="25" borderId="0" xfId="0" applyFont="1" applyFill="1" applyBorder="1" applyAlignment="1">
      <alignment horizontal="center" vertical="center" shrinkToFit="1"/>
    </xf>
    <xf numFmtId="0" fontId="49" fillId="25" borderId="66" xfId="0" applyFont="1" applyFill="1" applyBorder="1" applyAlignment="1">
      <alignment horizontal="center" vertical="center" shrinkToFit="1"/>
    </xf>
    <xf numFmtId="0" fontId="56" fillId="27" borderId="70" xfId="0" applyFont="1" applyFill="1" applyBorder="1" applyAlignment="1">
      <alignment horizontal="center" vertical="center"/>
    </xf>
    <xf numFmtId="0" fontId="56" fillId="27" borderId="0" xfId="0" applyFont="1" applyFill="1" applyBorder="1" applyAlignment="1">
      <alignment horizontal="center" vertical="center"/>
    </xf>
    <xf numFmtId="0" fontId="56" fillId="27" borderId="67" xfId="0" applyFont="1" applyFill="1" applyBorder="1" applyAlignment="1">
      <alignment horizontal="center" vertical="center"/>
    </xf>
    <xf numFmtId="198" fontId="42" fillId="25" borderId="71" xfId="0" applyNumberFormat="1" applyFont="1" applyFill="1" applyBorder="1" applyAlignment="1">
      <alignment horizontal="center" vertical="center" wrapText="1"/>
    </xf>
    <xf numFmtId="198" fontId="42" fillId="25" borderId="72" xfId="0" applyNumberFormat="1" applyFont="1" applyFill="1" applyBorder="1" applyAlignment="1">
      <alignment horizontal="center" vertical="center" wrapText="1"/>
    </xf>
    <xf numFmtId="198" fontId="42" fillId="25" borderId="78" xfId="0" applyNumberFormat="1" applyFont="1" applyFill="1" applyBorder="1" applyAlignment="1">
      <alignment horizontal="center" vertical="center" wrapText="1"/>
    </xf>
    <xf numFmtId="198" fontId="42" fillId="25" borderId="73" xfId="0" applyNumberFormat="1" applyFont="1" applyFill="1" applyBorder="1" applyAlignment="1">
      <alignment horizontal="center" vertical="center" wrapText="1"/>
    </xf>
    <xf numFmtId="198" fontId="42" fillId="25" borderId="79" xfId="0" applyNumberFormat="1" applyFont="1" applyFill="1" applyBorder="1" applyAlignment="1">
      <alignment horizontal="center" vertical="center" wrapText="1"/>
    </xf>
    <xf numFmtId="0" fontId="54" fillId="29" borderId="62" xfId="0" applyFont="1" applyFill="1" applyBorder="1" applyAlignment="1">
      <alignment horizontal="center" vertical="center" wrapText="1"/>
    </xf>
    <xf numFmtId="0" fontId="52" fillId="13" borderId="61" xfId="0" applyFont="1" applyFill="1" applyBorder="1" applyAlignment="1">
      <alignment horizontal="center" vertical="center" shrinkToFit="1"/>
    </xf>
    <xf numFmtId="0" fontId="45" fillId="13" borderId="62" xfId="0" applyFont="1" applyFill="1" applyBorder="1" applyAlignment="1">
      <alignment horizontal="center" vertical="center" shrinkToFit="1"/>
    </xf>
    <xf numFmtId="0" fontId="45" fillId="27" borderId="61" xfId="0" applyFont="1" applyFill="1" applyBorder="1" applyAlignment="1">
      <alignment horizontal="center" vertical="center" shrinkToFit="1"/>
    </xf>
    <xf numFmtId="198" fontId="51" fillId="25" borderId="73" xfId="0" applyNumberFormat="1" applyFont="1" applyFill="1" applyBorder="1" applyAlignment="1">
      <alignment horizontal="center" vertical="center" wrapText="1"/>
    </xf>
    <xf numFmtId="198" fontId="51" fillId="25" borderId="74" xfId="0" applyNumberFormat="1" applyFont="1" applyFill="1" applyBorder="1" applyAlignment="1">
      <alignment horizontal="center" vertical="center" wrapText="1"/>
    </xf>
    <xf numFmtId="0" fontId="46" fillId="25" borderId="62" xfId="0" applyFont="1" applyFill="1" applyBorder="1" applyAlignment="1">
      <alignment horizontal="center" vertical="center" shrinkToFit="1"/>
    </xf>
    <xf numFmtId="0" fontId="46" fillId="25" borderId="70" xfId="0" applyFont="1" applyFill="1" applyBorder="1" applyAlignment="1">
      <alignment horizontal="center" vertical="center" shrinkToFit="1"/>
    </xf>
    <xf numFmtId="0" fontId="45" fillId="30" borderId="70" xfId="0" applyFont="1" applyFill="1" applyBorder="1" applyAlignment="1">
      <alignment horizontal="center" vertical="center" shrinkToFit="1"/>
    </xf>
    <xf numFmtId="0" fontId="45" fillId="30" borderId="0" xfId="0" applyFont="1" applyFill="1" applyBorder="1" applyAlignment="1">
      <alignment horizontal="center" vertical="center" shrinkToFit="1"/>
    </xf>
    <xf numFmtId="0" fontId="45" fillId="30" borderId="67" xfId="0" applyFont="1" applyFill="1" applyBorder="1" applyAlignment="1">
      <alignment horizontal="center" vertical="center" shrinkToFit="1"/>
    </xf>
    <xf numFmtId="0" fontId="50" fillId="27" borderId="80" xfId="0" applyFont="1" applyFill="1" applyBorder="1" applyAlignment="1">
      <alignment horizontal="center" vertical="center" shrinkToFit="1"/>
    </xf>
    <xf numFmtId="0" fontId="44" fillId="25" borderId="70" xfId="0" applyFont="1" applyFill="1" applyBorder="1" applyAlignment="1">
      <alignment horizontal="center" vertical="center"/>
    </xf>
    <xf numFmtId="0" fontId="44" fillId="25" borderId="0" xfId="0" applyFont="1" applyFill="1" applyBorder="1" applyAlignment="1">
      <alignment horizontal="center" vertical="center"/>
    </xf>
    <xf numFmtId="0" fontId="44" fillId="25" borderId="81" xfId="0" applyFont="1" applyFill="1" applyBorder="1" applyAlignment="1">
      <alignment horizontal="center" vertical="center"/>
    </xf>
    <xf numFmtId="0" fontId="62" fillId="31" borderId="70" xfId="0" applyFont="1" applyFill="1" applyBorder="1" applyAlignment="1">
      <alignment horizontal="center" vertical="center"/>
    </xf>
    <xf numFmtId="0" fontId="62" fillId="31" borderId="0" xfId="0" applyFont="1" applyFill="1" applyBorder="1" applyAlignment="1">
      <alignment horizontal="center" vertical="center"/>
    </xf>
    <xf numFmtId="0" fontId="50" fillId="25" borderId="65" xfId="0" applyFont="1" applyFill="1" applyBorder="1" applyAlignment="1">
      <alignment horizontal="center" vertical="center"/>
    </xf>
    <xf numFmtId="0" fontId="50" fillId="25" borderId="0" xfId="0" applyFont="1" applyFill="1" applyBorder="1" applyAlignment="1">
      <alignment horizontal="center" vertical="center"/>
    </xf>
    <xf numFmtId="0" fontId="50" fillId="25" borderId="80" xfId="0" applyFont="1" applyFill="1" applyBorder="1" applyAlignment="1">
      <alignment horizontal="center" vertical="center"/>
    </xf>
    <xf numFmtId="198" fontId="42" fillId="25" borderId="82" xfId="0" applyNumberFormat="1" applyFont="1" applyFill="1" applyBorder="1" applyAlignment="1">
      <alignment horizontal="center" vertical="center" wrapText="1"/>
    </xf>
    <xf numFmtId="198" fontId="42" fillId="25" borderId="83" xfId="0" applyNumberFormat="1" applyFont="1" applyFill="1" applyBorder="1" applyAlignment="1">
      <alignment horizontal="center" vertical="center" wrapText="1"/>
    </xf>
    <xf numFmtId="0" fontId="46" fillId="25" borderId="69" xfId="0" applyFont="1" applyFill="1" applyBorder="1" applyAlignment="1">
      <alignment horizontal="center" vertical="center" shrinkToFit="1"/>
    </xf>
    <xf numFmtId="0" fontId="46" fillId="25" borderId="68" xfId="0" applyFont="1" applyFill="1" applyBorder="1" applyAlignment="1">
      <alignment horizontal="center" vertical="center" shrinkToFit="1"/>
    </xf>
    <xf numFmtId="0" fontId="43" fillId="25" borderId="61" xfId="0" applyFont="1" applyFill="1" applyBorder="1" applyAlignment="1">
      <alignment horizontal="center" vertical="center" wrapText="1"/>
    </xf>
    <xf numFmtId="0" fontId="43" fillId="25" borderId="62" xfId="0" applyFont="1" applyFill="1" applyBorder="1" applyAlignment="1">
      <alignment horizontal="center" vertical="center" wrapText="1"/>
    </xf>
    <xf numFmtId="0" fontId="43" fillId="32" borderId="69" xfId="0" applyFont="1" applyFill="1" applyBorder="1" applyAlignment="1">
      <alignment horizontal="center" vertical="center" wrapText="1"/>
    </xf>
    <xf numFmtId="0" fontId="43" fillId="32" borderId="62" xfId="0" applyFont="1" applyFill="1" applyBorder="1" applyAlignment="1">
      <alignment horizontal="center" vertical="center" wrapText="1"/>
    </xf>
    <xf numFmtId="0" fontId="43" fillId="32" borderId="68" xfId="0" applyFont="1" applyFill="1" applyBorder="1" applyAlignment="1">
      <alignment horizontal="center" vertical="center" wrapText="1"/>
    </xf>
    <xf numFmtId="0" fontId="46" fillId="25" borderId="61" xfId="0" applyFont="1" applyFill="1" applyBorder="1" applyAlignment="1">
      <alignment horizontal="center" vertical="center" shrinkToFit="1"/>
    </xf>
    <xf numFmtId="0" fontId="44" fillId="31" borderId="70" xfId="0" applyFont="1" applyFill="1" applyBorder="1" applyAlignment="1">
      <alignment horizontal="center" vertical="center"/>
    </xf>
    <xf numFmtId="0" fontId="44" fillId="31" borderId="0" xfId="0" applyFont="1" applyFill="1" applyBorder="1" applyAlignment="1">
      <alignment horizontal="center" vertical="center"/>
    </xf>
    <xf numFmtId="0" fontId="44" fillId="31" borderId="81" xfId="0" applyFont="1" applyFill="1" applyBorder="1" applyAlignment="1">
      <alignment horizontal="center" vertical="center"/>
    </xf>
    <xf numFmtId="0" fontId="43" fillId="26" borderId="70" xfId="0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 horizontal="center" vertical="center"/>
    </xf>
    <xf numFmtId="198" fontId="42" fillId="25" borderId="84" xfId="0" applyNumberFormat="1" applyFont="1" applyFill="1" applyBorder="1" applyAlignment="1">
      <alignment horizontal="center" vertical="center" wrapText="1"/>
    </xf>
    <xf numFmtId="198" fontId="42" fillId="25" borderId="85" xfId="0" applyNumberFormat="1" applyFont="1" applyFill="1" applyBorder="1" applyAlignment="1">
      <alignment horizontal="center" vertical="center" wrapText="1"/>
    </xf>
    <xf numFmtId="198" fontId="42" fillId="25" borderId="86" xfId="0" applyNumberFormat="1" applyFont="1" applyFill="1" applyBorder="1" applyAlignment="1">
      <alignment horizontal="center" vertical="center" wrapText="1"/>
    </xf>
    <xf numFmtId="198" fontId="68" fillId="25" borderId="84" xfId="0" applyNumberFormat="1" applyFont="1" applyFill="1" applyBorder="1" applyAlignment="1">
      <alignment horizontal="center" vertical="center" wrapText="1"/>
    </xf>
    <xf numFmtId="198" fontId="68" fillId="25" borderId="85" xfId="0" applyNumberFormat="1" applyFont="1" applyFill="1" applyBorder="1" applyAlignment="1">
      <alignment horizontal="center" vertical="center" wrapText="1"/>
    </xf>
    <xf numFmtId="198" fontId="68" fillId="25" borderId="86" xfId="0" applyNumberFormat="1" applyFont="1" applyFill="1" applyBorder="1" applyAlignment="1">
      <alignment horizontal="center" vertical="center" wrapText="1"/>
    </xf>
    <xf numFmtId="198" fontId="52" fillId="25" borderId="82" xfId="0" applyNumberFormat="1" applyFont="1" applyFill="1" applyBorder="1" applyAlignment="1">
      <alignment horizontal="center" vertical="center" wrapText="1"/>
    </xf>
    <xf numFmtId="198" fontId="52" fillId="25" borderId="73" xfId="0" applyNumberFormat="1" applyFont="1" applyFill="1" applyBorder="1" applyAlignment="1">
      <alignment horizontal="center" vertical="center" wrapText="1"/>
    </xf>
    <xf numFmtId="198" fontId="52" fillId="25" borderId="83" xfId="0" applyNumberFormat="1" applyFont="1" applyFill="1" applyBorder="1" applyAlignment="1">
      <alignment horizontal="center" vertical="center" wrapText="1"/>
    </xf>
    <xf numFmtId="0" fontId="43" fillId="25" borderId="87" xfId="0" applyFont="1" applyFill="1" applyBorder="1" applyAlignment="1">
      <alignment horizontal="center" vertical="center" wrapText="1"/>
    </xf>
    <xf numFmtId="0" fontId="43" fillId="25" borderId="88" xfId="0" applyFont="1" applyFill="1" applyBorder="1" applyAlignment="1">
      <alignment horizontal="center" vertical="center" wrapText="1"/>
    </xf>
    <xf numFmtId="0" fontId="43" fillId="25" borderId="89" xfId="0" applyFont="1" applyFill="1" applyBorder="1" applyAlignment="1">
      <alignment horizontal="center" vertical="center" wrapText="1"/>
    </xf>
    <xf numFmtId="0" fontId="44" fillId="25" borderId="87" xfId="0" applyFont="1" applyFill="1" applyBorder="1" applyAlignment="1">
      <alignment horizontal="center" vertical="center" wrapText="1"/>
    </xf>
    <xf numFmtId="0" fontId="44" fillId="25" borderId="88" xfId="0" applyFont="1" applyFill="1" applyBorder="1" applyAlignment="1">
      <alignment horizontal="center" vertical="center" wrapText="1"/>
    </xf>
    <xf numFmtId="0" fontId="44" fillId="25" borderId="89" xfId="0" applyFont="1" applyFill="1" applyBorder="1" applyAlignment="1">
      <alignment horizontal="center" vertical="center" wrapText="1"/>
    </xf>
    <xf numFmtId="0" fontId="45" fillId="25" borderId="0" xfId="0" applyFont="1" applyFill="1" applyBorder="1" applyAlignment="1">
      <alignment horizontal="center" vertical="center" shrinkToFit="1"/>
    </xf>
    <xf numFmtId="0" fontId="45" fillId="25" borderId="67" xfId="0" applyFont="1" applyFill="1" applyBorder="1" applyAlignment="1">
      <alignment horizontal="center" vertical="center" shrinkToFit="1"/>
    </xf>
    <xf numFmtId="0" fontId="43" fillId="27" borderId="75" xfId="0" applyFont="1" applyFill="1" applyBorder="1" applyAlignment="1">
      <alignment horizontal="center" vertical="center"/>
    </xf>
    <xf numFmtId="0" fontId="43" fillId="27" borderId="0" xfId="0" applyFont="1" applyFill="1" applyBorder="1" applyAlignment="1">
      <alignment horizontal="center" vertical="center"/>
    </xf>
    <xf numFmtId="0" fontId="43" fillId="27" borderId="67" xfId="0" applyFont="1" applyFill="1" applyBorder="1" applyAlignment="1">
      <alignment horizontal="center" vertical="center"/>
    </xf>
    <xf numFmtId="0" fontId="52" fillId="25" borderId="75" xfId="0" applyFont="1" applyFill="1" applyBorder="1" applyAlignment="1">
      <alignment horizontal="center" vertical="center" shrinkToFit="1"/>
    </xf>
    <xf numFmtId="0" fontId="52" fillId="25" borderId="0" xfId="0" applyFont="1" applyFill="1" applyBorder="1" applyAlignment="1">
      <alignment horizontal="center" vertical="center" shrinkToFit="1"/>
    </xf>
    <xf numFmtId="0" fontId="52" fillId="25" borderId="67" xfId="0" applyFont="1" applyFill="1" applyBorder="1" applyAlignment="1">
      <alignment horizontal="center" vertical="center" shrinkToFit="1"/>
    </xf>
    <xf numFmtId="0" fontId="52" fillId="25" borderId="70" xfId="0" applyFont="1" applyFill="1" applyBorder="1" applyAlignment="1">
      <alignment horizontal="center" vertical="center" shrinkToFit="1"/>
    </xf>
    <xf numFmtId="0" fontId="52" fillId="25" borderId="62" xfId="0" applyFont="1" applyFill="1" applyBorder="1" applyAlignment="1">
      <alignment horizontal="center" vertical="center" shrinkToFit="1"/>
    </xf>
    <xf numFmtId="0" fontId="62" fillId="27" borderId="70" xfId="0" applyFont="1" applyFill="1" applyBorder="1" applyAlignment="1">
      <alignment horizontal="center" vertical="center"/>
    </xf>
    <xf numFmtId="0" fontId="62" fillId="27" borderId="0" xfId="0" applyFont="1" applyFill="1" applyBorder="1" applyAlignment="1">
      <alignment horizontal="center" vertical="center"/>
    </xf>
    <xf numFmtId="0" fontId="52" fillId="31" borderId="61" xfId="0" applyFont="1" applyFill="1" applyBorder="1" applyAlignment="1">
      <alignment horizontal="center" vertical="center" shrinkToFit="1"/>
    </xf>
    <xf numFmtId="0" fontId="45" fillId="31" borderId="62" xfId="0" applyFont="1" applyFill="1" applyBorder="1" applyAlignment="1">
      <alignment horizontal="center" vertical="center" shrinkToFit="1"/>
    </xf>
    <xf numFmtId="0" fontId="43" fillId="25" borderId="90" xfId="0" applyFont="1" applyFill="1" applyBorder="1" applyAlignment="1">
      <alignment horizontal="center" vertical="center" wrapText="1"/>
    </xf>
    <xf numFmtId="0" fontId="43" fillId="25" borderId="91" xfId="0" applyFont="1" applyFill="1" applyBorder="1" applyAlignment="1">
      <alignment horizontal="center" vertical="center" wrapText="1"/>
    </xf>
    <xf numFmtId="0" fontId="65" fillId="30" borderId="70" xfId="0" applyFont="1" applyFill="1" applyBorder="1" applyAlignment="1">
      <alignment horizontal="center" vertical="center"/>
    </xf>
    <xf numFmtId="0" fontId="65" fillId="30" borderId="0" xfId="0" applyFont="1" applyFill="1" applyBorder="1" applyAlignment="1">
      <alignment horizontal="center" vertical="center"/>
    </xf>
    <xf numFmtId="0" fontId="65" fillId="30" borderId="67" xfId="0" applyFont="1" applyFill="1" applyBorder="1" applyAlignment="1">
      <alignment horizontal="center" vertical="center"/>
    </xf>
    <xf numFmtId="0" fontId="55" fillId="25" borderId="81" xfId="0" applyFont="1" applyFill="1" applyBorder="1" applyAlignment="1">
      <alignment horizontal="center" vertical="center"/>
    </xf>
    <xf numFmtId="0" fontId="48" fillId="32" borderId="92" xfId="0" applyFont="1" applyFill="1" applyBorder="1" applyAlignment="1">
      <alignment horizontal="center" vertical="center" wrapText="1"/>
    </xf>
    <xf numFmtId="0" fontId="48" fillId="32" borderId="88" xfId="0" applyFont="1" applyFill="1" applyBorder="1" applyAlignment="1">
      <alignment horizontal="center" vertical="center" wrapText="1"/>
    </xf>
    <xf numFmtId="0" fontId="48" fillId="32" borderId="93" xfId="0" applyFont="1" applyFill="1" applyBorder="1" applyAlignment="1">
      <alignment horizontal="center" vertical="center" wrapText="1"/>
    </xf>
    <xf numFmtId="198" fontId="47" fillId="25" borderId="74" xfId="0" applyNumberFormat="1" applyFont="1" applyFill="1" applyBorder="1" applyAlignment="1">
      <alignment horizontal="center" vertical="center" wrapText="1"/>
    </xf>
    <xf numFmtId="0" fontId="55" fillId="25" borderId="61" xfId="0" applyFont="1" applyFill="1" applyBorder="1" applyAlignment="1">
      <alignment horizontal="center" vertical="center" shrinkToFit="1"/>
    </xf>
    <xf numFmtId="0" fontId="55" fillId="27" borderId="70" xfId="0" applyFont="1" applyFill="1" applyBorder="1" applyAlignment="1">
      <alignment horizontal="center" vertical="center" shrinkToFit="1"/>
    </xf>
    <xf numFmtId="0" fontId="55" fillId="27" borderId="0" xfId="0" applyFont="1" applyFill="1" applyBorder="1" applyAlignment="1">
      <alignment horizontal="center" vertical="center" shrinkToFit="1"/>
    </xf>
    <xf numFmtId="0" fontId="55" fillId="27" borderId="67" xfId="0" applyFont="1" applyFill="1" applyBorder="1" applyAlignment="1">
      <alignment horizontal="center" vertical="center" shrinkToFit="1"/>
    </xf>
    <xf numFmtId="0" fontId="55" fillId="28" borderId="62" xfId="0" applyFont="1" applyFill="1" applyBorder="1" applyAlignment="1">
      <alignment horizontal="center" vertical="center" shrinkToFit="1"/>
    </xf>
    <xf numFmtId="0" fontId="55" fillId="31" borderId="62" xfId="0" applyFont="1" applyFill="1" applyBorder="1" applyAlignment="1">
      <alignment horizontal="center" vertical="center" shrinkToFit="1"/>
    </xf>
    <xf numFmtId="0" fontId="55" fillId="27" borderId="75" xfId="0" applyFont="1" applyFill="1" applyBorder="1" applyAlignment="1">
      <alignment horizontal="center" vertical="center"/>
    </xf>
    <xf numFmtId="0" fontId="55" fillId="27" borderId="0" xfId="0" applyFont="1" applyFill="1" applyBorder="1" applyAlignment="1">
      <alignment horizontal="center" vertical="center"/>
    </xf>
    <xf numFmtId="198" fontId="53" fillId="25" borderId="94" xfId="0" applyNumberFormat="1" applyFont="1" applyFill="1" applyBorder="1" applyAlignment="1">
      <alignment horizontal="center" vertical="center" wrapText="1"/>
    </xf>
    <xf numFmtId="0" fontId="54" fillId="25" borderId="90" xfId="0" applyFont="1" applyFill="1" applyBorder="1" applyAlignment="1">
      <alignment horizontal="center" vertical="center" wrapText="1"/>
    </xf>
    <xf numFmtId="0" fontId="53" fillId="25" borderId="62" xfId="0" applyFont="1" applyFill="1" applyBorder="1" applyAlignment="1">
      <alignment horizontal="center" vertical="center" wrapText="1"/>
    </xf>
    <xf numFmtId="0" fontId="63" fillId="28" borderId="70" xfId="0" applyFont="1" applyFill="1" applyBorder="1" applyAlignment="1">
      <alignment horizontal="center" vertical="center"/>
    </xf>
    <xf numFmtId="0" fontId="63" fillId="28" borderId="0" xfId="0" applyFont="1" applyFill="1" applyBorder="1" applyAlignment="1">
      <alignment horizontal="center" vertical="center"/>
    </xf>
    <xf numFmtId="0" fontId="63" fillId="28" borderId="81" xfId="0" applyFont="1" applyFill="1" applyBorder="1" applyAlignment="1">
      <alignment horizontal="center" vertical="center"/>
    </xf>
    <xf numFmtId="198" fontId="39" fillId="33" borderId="84" xfId="0" applyNumberFormat="1" applyFont="1" applyFill="1" applyBorder="1" applyAlignment="1">
      <alignment horizontal="center" vertical="center" wrapText="1"/>
    </xf>
    <xf numFmtId="198" fontId="39" fillId="33" borderId="85" xfId="0" applyNumberFormat="1" applyFont="1" applyFill="1" applyBorder="1" applyAlignment="1">
      <alignment horizontal="center" vertical="center" wrapText="1"/>
    </xf>
    <xf numFmtId="198" fontId="39" fillId="33" borderId="95" xfId="0" applyNumberFormat="1" applyFont="1" applyFill="1" applyBorder="1" applyAlignment="1">
      <alignment horizontal="center" vertical="center" wrapText="1"/>
    </xf>
    <xf numFmtId="198" fontId="39" fillId="27" borderId="84" xfId="0" applyNumberFormat="1" applyFont="1" applyFill="1" applyBorder="1" applyAlignment="1">
      <alignment horizontal="center" vertical="center" wrapText="1"/>
    </xf>
    <xf numFmtId="198" fontId="39" fillId="27" borderId="85" xfId="0" applyNumberFormat="1" applyFont="1" applyFill="1" applyBorder="1" applyAlignment="1">
      <alignment horizontal="center" vertical="center" wrapText="1"/>
    </xf>
    <xf numFmtId="198" fontId="39" fillId="27" borderId="86" xfId="0" applyNumberFormat="1" applyFont="1" applyFill="1" applyBorder="1" applyAlignment="1">
      <alignment horizontal="center" vertical="center" wrapText="1"/>
    </xf>
    <xf numFmtId="0" fontId="64" fillId="25" borderId="62" xfId="0" applyFont="1" applyFill="1" applyBorder="1" applyAlignment="1">
      <alignment horizontal="center" vertical="center" shrinkToFit="1"/>
    </xf>
    <xf numFmtId="0" fontId="61" fillId="27" borderId="70" xfId="0" applyFont="1" applyFill="1" applyBorder="1" applyAlignment="1">
      <alignment horizontal="center" vertical="center"/>
    </xf>
    <xf numFmtId="0" fontId="61" fillId="27" borderId="0" xfId="0" applyFont="1" applyFill="1" applyBorder="1" applyAlignment="1">
      <alignment horizontal="center" vertical="center"/>
    </xf>
    <xf numFmtId="0" fontId="61" fillId="27" borderId="67" xfId="0" applyFont="1" applyFill="1" applyBorder="1" applyAlignment="1">
      <alignment horizontal="center" vertical="center"/>
    </xf>
    <xf numFmtId="0" fontId="64" fillId="27" borderId="70" xfId="0" applyFont="1" applyFill="1" applyBorder="1" applyAlignment="1">
      <alignment horizontal="center" vertical="center"/>
    </xf>
    <xf numFmtId="0" fontId="64" fillId="27" borderId="0" xfId="0" applyFont="1" applyFill="1" applyBorder="1" applyAlignment="1">
      <alignment horizontal="center" vertical="center"/>
    </xf>
    <xf numFmtId="0" fontId="64" fillId="27" borderId="67" xfId="0" applyFont="1" applyFill="1" applyBorder="1" applyAlignment="1">
      <alignment horizontal="center" vertical="center"/>
    </xf>
    <xf numFmtId="198" fontId="61" fillId="27" borderId="61" xfId="0" applyNumberFormat="1" applyFont="1" applyFill="1" applyBorder="1" applyAlignment="1">
      <alignment horizontal="center" vertical="center" wrapText="1"/>
    </xf>
    <xf numFmtId="198" fontId="61" fillId="27" borderId="62" xfId="0" applyNumberFormat="1" applyFont="1" applyFill="1" applyBorder="1" applyAlignment="1">
      <alignment horizontal="center" vertical="center" wrapText="1"/>
    </xf>
    <xf numFmtId="0" fontId="63" fillId="25" borderId="62" xfId="0" applyFont="1" applyFill="1" applyBorder="1" applyAlignment="1">
      <alignment horizontal="center" vertical="center" shrinkToFit="1"/>
    </xf>
    <xf numFmtId="0" fontId="46" fillId="25" borderId="90" xfId="0" applyFont="1" applyFill="1" applyBorder="1" applyAlignment="1">
      <alignment horizontal="center" vertical="center" shrinkToFit="1"/>
    </xf>
    <xf numFmtId="0" fontId="44" fillId="25" borderId="75" xfId="0" applyFont="1" applyFill="1" applyBorder="1" applyAlignment="1">
      <alignment horizontal="center" vertical="center" shrinkToFit="1"/>
    </xf>
    <xf numFmtId="0" fontId="44" fillId="25" borderId="0" xfId="0" applyFont="1" applyFill="1" applyBorder="1" applyAlignment="1">
      <alignment horizontal="center" vertical="center" shrinkToFit="1"/>
    </xf>
    <xf numFmtId="0" fontId="44" fillId="25" borderId="67" xfId="0" applyFont="1" applyFill="1" applyBorder="1" applyAlignment="1">
      <alignment horizontal="center" vertical="center" shrinkToFit="1"/>
    </xf>
    <xf numFmtId="0" fontId="46" fillId="26" borderId="70" xfId="0" applyFont="1" applyFill="1" applyBorder="1" applyAlignment="1">
      <alignment horizontal="center" vertical="center" shrinkToFit="1"/>
    </xf>
    <xf numFmtId="0" fontId="46" fillId="26" borderId="0" xfId="0" applyFont="1" applyFill="1" applyBorder="1" applyAlignment="1">
      <alignment horizontal="center" vertical="center" shrinkToFit="1"/>
    </xf>
    <xf numFmtId="0" fontId="46" fillId="26" borderId="67" xfId="0" applyFont="1" applyFill="1" applyBorder="1" applyAlignment="1">
      <alignment horizontal="center" vertical="center" shrinkToFit="1"/>
    </xf>
    <xf numFmtId="0" fontId="64" fillId="25" borderId="90" xfId="0" applyFont="1" applyFill="1" applyBorder="1" applyAlignment="1">
      <alignment horizontal="center" vertical="center" shrinkToFit="1"/>
    </xf>
    <xf numFmtId="0" fontId="66" fillId="25" borderId="70" xfId="0" applyFont="1" applyFill="1" applyBorder="1" applyAlignment="1">
      <alignment horizontal="center" vertical="center"/>
    </xf>
    <xf numFmtId="0" fontId="66" fillId="25" borderId="0" xfId="0" applyFont="1" applyFill="1" applyBorder="1" applyAlignment="1">
      <alignment horizontal="center" vertical="center"/>
    </xf>
    <xf numFmtId="0" fontId="66" fillId="25" borderId="67" xfId="0" applyFont="1" applyFill="1" applyBorder="1" applyAlignment="1">
      <alignment horizontal="center" vertical="center"/>
    </xf>
    <xf numFmtId="0" fontId="57" fillId="28" borderId="61" xfId="0" applyFont="1" applyFill="1" applyBorder="1" applyAlignment="1">
      <alignment horizontal="center" vertical="center" shrinkToFit="1"/>
    </xf>
    <xf numFmtId="0" fontId="55" fillId="30" borderId="62" xfId="0" applyFont="1" applyFill="1" applyBorder="1" applyAlignment="1">
      <alignment horizontal="center" vertical="center" shrinkToFit="1"/>
    </xf>
    <xf numFmtId="0" fontId="54" fillId="34" borderId="62" xfId="0" applyFont="1" applyFill="1" applyBorder="1" applyAlignment="1">
      <alignment horizontal="center" vertical="center" wrapText="1"/>
    </xf>
    <xf numFmtId="0" fontId="54" fillId="27" borderId="62" xfId="0" applyFont="1" applyFill="1" applyBorder="1" applyAlignment="1">
      <alignment horizontal="center" vertical="center" wrapText="1"/>
    </xf>
    <xf numFmtId="0" fontId="54" fillId="31" borderId="62" xfId="0" applyFont="1" applyFill="1" applyBorder="1" applyAlignment="1">
      <alignment horizontal="center" vertical="center" wrapText="1"/>
    </xf>
    <xf numFmtId="198" fontId="53" fillId="27" borderId="82" xfId="0" applyNumberFormat="1" applyFont="1" applyFill="1" applyBorder="1" applyAlignment="1">
      <alignment horizontal="center" vertical="center" wrapText="1"/>
    </xf>
    <xf numFmtId="198" fontId="53" fillId="27" borderId="73" xfId="0" applyNumberFormat="1" applyFont="1" applyFill="1" applyBorder="1" applyAlignment="1">
      <alignment horizontal="center" vertical="center" wrapText="1"/>
    </xf>
    <xf numFmtId="198" fontId="53" fillId="27" borderId="96" xfId="0" applyNumberFormat="1" applyFont="1" applyFill="1" applyBorder="1" applyAlignment="1">
      <alignment horizontal="center" vertical="center" wrapText="1"/>
    </xf>
    <xf numFmtId="0" fontId="54" fillId="29" borderId="61" xfId="0" applyFont="1" applyFill="1" applyBorder="1" applyAlignment="1">
      <alignment horizontal="center" vertical="center" wrapText="1"/>
    </xf>
    <xf numFmtId="0" fontId="46" fillId="25" borderId="70" xfId="0" applyFont="1" applyFill="1" applyBorder="1" applyAlignment="1">
      <alignment horizontal="center" vertical="center"/>
    </xf>
    <xf numFmtId="0" fontId="46" fillId="25" borderId="0" xfId="0" applyFont="1" applyFill="1" applyBorder="1" applyAlignment="1">
      <alignment horizontal="center" vertical="center"/>
    </xf>
    <xf numFmtId="0" fontId="46" fillId="25" borderId="81" xfId="0" applyFont="1" applyFill="1" applyBorder="1" applyAlignment="1">
      <alignment horizontal="center" vertical="center"/>
    </xf>
    <xf numFmtId="0" fontId="46" fillId="13" borderId="70" xfId="0" applyFont="1" applyFill="1" applyBorder="1" applyAlignment="1">
      <alignment horizontal="center" vertical="center"/>
    </xf>
    <xf numFmtId="0" fontId="46" fillId="13" borderId="0" xfId="0" applyFont="1" applyFill="1" applyBorder="1" applyAlignment="1">
      <alignment horizontal="center" vertical="center"/>
    </xf>
    <xf numFmtId="0" fontId="46" fillId="13" borderId="67" xfId="0" applyFont="1" applyFill="1" applyBorder="1" applyAlignment="1">
      <alignment horizontal="center" vertical="center"/>
    </xf>
    <xf numFmtId="0" fontId="46" fillId="25" borderId="67" xfId="0" applyFont="1" applyFill="1" applyBorder="1" applyAlignment="1">
      <alignment horizontal="center" vertical="center"/>
    </xf>
    <xf numFmtId="198" fontId="61" fillId="27" borderId="75" xfId="0" applyNumberFormat="1" applyFont="1" applyFill="1" applyBorder="1" applyAlignment="1">
      <alignment horizontal="center" vertical="center" wrapText="1"/>
    </xf>
    <xf numFmtId="198" fontId="61" fillId="27" borderId="0" xfId="0" applyNumberFormat="1" applyFont="1" applyFill="1" applyBorder="1" applyAlignment="1">
      <alignment horizontal="center" vertical="center" wrapText="1"/>
    </xf>
    <xf numFmtId="198" fontId="61" fillId="27" borderId="67" xfId="0" applyNumberFormat="1" applyFont="1" applyFill="1" applyBorder="1" applyAlignment="1">
      <alignment horizontal="center" vertical="center" wrapText="1"/>
    </xf>
    <xf numFmtId="0" fontId="63" fillId="27" borderId="70" xfId="0" applyFont="1" applyFill="1" applyBorder="1" applyAlignment="1">
      <alignment horizontal="center" vertical="center" shrinkToFit="1"/>
    </xf>
    <xf numFmtId="0" fontId="63" fillId="27" borderId="0" xfId="0" applyFont="1" applyFill="1" applyBorder="1" applyAlignment="1">
      <alignment horizontal="center" vertical="center" shrinkToFit="1"/>
    </xf>
    <xf numFmtId="0" fontId="63" fillId="27" borderId="67" xfId="0" applyFont="1" applyFill="1" applyBorder="1" applyAlignment="1">
      <alignment horizontal="center" vertical="center" shrinkToFit="1"/>
    </xf>
    <xf numFmtId="0" fontId="64" fillId="27" borderId="70" xfId="0" applyFont="1" applyFill="1" applyBorder="1" applyAlignment="1">
      <alignment horizontal="center" vertical="center" shrinkToFit="1"/>
    </xf>
    <xf numFmtId="0" fontId="64" fillId="27" borderId="0" xfId="0" applyFont="1" applyFill="1" applyBorder="1" applyAlignment="1">
      <alignment horizontal="center" vertical="center" shrinkToFit="1"/>
    </xf>
    <xf numFmtId="0" fontId="64" fillId="27" borderId="67" xfId="0" applyFont="1" applyFill="1" applyBorder="1" applyAlignment="1">
      <alignment horizontal="center" vertical="center" shrinkToFit="1"/>
    </xf>
    <xf numFmtId="0" fontId="54" fillId="27" borderId="87" xfId="0" applyFont="1" applyFill="1" applyBorder="1" applyAlignment="1">
      <alignment horizontal="center" vertical="center" wrapText="1"/>
    </xf>
    <xf numFmtId="0" fontId="54" fillId="27" borderId="88" xfId="0" applyFont="1" applyFill="1" applyBorder="1" applyAlignment="1">
      <alignment horizontal="center" vertical="center" wrapText="1"/>
    </xf>
    <xf numFmtId="0" fontId="54" fillId="27" borderId="97" xfId="0" applyFont="1" applyFill="1" applyBorder="1" applyAlignment="1">
      <alignment horizontal="center" vertical="center" wrapText="1"/>
    </xf>
    <xf numFmtId="0" fontId="54" fillId="27" borderId="91" xfId="0" applyFont="1" applyFill="1" applyBorder="1" applyAlignment="1">
      <alignment horizontal="center" vertical="center" wrapText="1"/>
    </xf>
    <xf numFmtId="0" fontId="54" fillId="27" borderId="89" xfId="0" applyFont="1" applyFill="1" applyBorder="1" applyAlignment="1">
      <alignment horizontal="center" vertical="center" wrapText="1"/>
    </xf>
    <xf numFmtId="0" fontId="54" fillId="29" borderId="87" xfId="0" applyFont="1" applyFill="1" applyBorder="1" applyAlignment="1">
      <alignment horizontal="center" vertical="center" wrapText="1"/>
    </xf>
    <xf numFmtId="0" fontId="54" fillId="29" borderId="88" xfId="0" applyFont="1" applyFill="1" applyBorder="1" applyAlignment="1">
      <alignment horizontal="center" vertical="center" wrapText="1"/>
    </xf>
    <xf numFmtId="0" fontId="54" fillId="29" borderId="89" xfId="0" applyFont="1" applyFill="1" applyBorder="1" applyAlignment="1">
      <alignment horizontal="center" vertical="center" wrapText="1"/>
    </xf>
    <xf numFmtId="198" fontId="39" fillId="25" borderId="95" xfId="0" applyNumberFormat="1" applyFont="1" applyFill="1" applyBorder="1" applyAlignment="1">
      <alignment horizontal="center" vertical="center" wrapText="1"/>
    </xf>
    <xf numFmtId="198" fontId="53" fillId="27" borderId="83" xfId="0" applyNumberFormat="1" applyFont="1" applyFill="1" applyBorder="1" applyAlignment="1">
      <alignment horizontal="center" vertical="center" wrapText="1"/>
    </xf>
    <xf numFmtId="0" fontId="56" fillId="27" borderId="75" xfId="0" applyFont="1" applyFill="1" applyBorder="1" applyAlignment="1">
      <alignment horizontal="center" vertical="center" shrinkToFit="1"/>
    </xf>
    <xf numFmtId="0" fontId="56" fillId="27" borderId="0" xfId="0" applyFont="1" applyFill="1" applyBorder="1" applyAlignment="1">
      <alignment horizontal="center" vertical="center" shrinkToFit="1"/>
    </xf>
    <xf numFmtId="0" fontId="56" fillId="27" borderId="81" xfId="0" applyFont="1" applyFill="1" applyBorder="1" applyAlignment="1">
      <alignment horizontal="center" vertical="center" shrinkToFit="1"/>
    </xf>
    <xf numFmtId="0" fontId="56" fillId="27" borderId="67" xfId="0" applyFont="1" applyFill="1" applyBorder="1" applyAlignment="1">
      <alignment horizontal="center" vertical="center" shrinkToFit="1"/>
    </xf>
    <xf numFmtId="0" fontId="56" fillId="27" borderId="70" xfId="0" applyFont="1" applyFill="1" applyBorder="1" applyAlignment="1">
      <alignment horizontal="center" vertical="center" shrinkToFit="1"/>
    </xf>
    <xf numFmtId="0" fontId="55" fillId="28" borderId="70" xfId="0" applyFont="1" applyFill="1" applyBorder="1" applyAlignment="1">
      <alignment horizontal="center" vertical="center" shrinkToFit="1"/>
    </xf>
    <xf numFmtId="0" fontId="55" fillId="28" borderId="0" xfId="0" applyFont="1" applyFill="1" applyBorder="1" applyAlignment="1">
      <alignment horizontal="center" vertical="center" shrinkToFit="1"/>
    </xf>
    <xf numFmtId="0" fontId="55" fillId="28" borderId="67" xfId="0" applyFont="1" applyFill="1" applyBorder="1" applyAlignment="1">
      <alignment horizontal="center" vertical="center" shrinkToFit="1"/>
    </xf>
    <xf numFmtId="0" fontId="64" fillId="28" borderId="70" xfId="0" applyFont="1" applyFill="1" applyBorder="1" applyAlignment="1">
      <alignment horizontal="center" vertical="center"/>
    </xf>
    <xf numFmtId="0" fontId="64" fillId="28" borderId="0" xfId="0" applyFont="1" applyFill="1" applyBorder="1" applyAlignment="1">
      <alignment horizontal="center" vertical="center"/>
    </xf>
    <xf numFmtId="0" fontId="64" fillId="28" borderId="67" xfId="0" applyFont="1" applyFill="1" applyBorder="1" applyAlignment="1">
      <alignment horizontal="center" vertical="center"/>
    </xf>
    <xf numFmtId="0" fontId="64" fillId="31" borderId="70" xfId="0" applyFont="1" applyFill="1" applyBorder="1" applyAlignment="1">
      <alignment horizontal="center" vertical="center"/>
    </xf>
    <xf numFmtId="0" fontId="64" fillId="31" borderId="0" xfId="0" applyFont="1" applyFill="1" applyBorder="1" applyAlignment="1">
      <alignment horizontal="center" vertical="center"/>
    </xf>
    <xf numFmtId="0" fontId="64" fillId="31" borderId="67" xfId="0" applyFont="1" applyFill="1" applyBorder="1" applyAlignment="1">
      <alignment horizontal="center" vertical="center"/>
    </xf>
    <xf numFmtId="0" fontId="57" fillId="27" borderId="75" xfId="0" applyFont="1" applyFill="1" applyBorder="1" applyAlignment="1">
      <alignment horizontal="center" vertical="center" shrinkToFit="1"/>
    </xf>
    <xf numFmtId="0" fontId="57" fillId="27" borderId="0" xfId="0" applyFont="1" applyFill="1" applyBorder="1" applyAlignment="1">
      <alignment horizontal="center" vertical="center" shrinkToFit="1"/>
    </xf>
    <xf numFmtId="0" fontId="57" fillId="27" borderId="67" xfId="0" applyFont="1" applyFill="1" applyBorder="1" applyAlignment="1">
      <alignment horizontal="center" vertical="center" shrinkToFi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15" xfId="0" applyFont="1" applyBorder="1" applyAlignment="1">
      <alignment horizontal="center" vertical="center" textRotation="180" shrinkToFit="1"/>
    </xf>
    <xf numFmtId="0" fontId="29" fillId="0" borderId="27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31" xfId="0" applyFont="1" applyFill="1" applyBorder="1" applyAlignment="1">
      <alignment horizontal="center" vertical="center" wrapText="1" shrinkToFit="1"/>
    </xf>
    <xf numFmtId="0" fontId="32" fillId="0" borderId="17" xfId="0" applyFont="1" applyBorder="1" applyAlignment="1">
      <alignment horizontal="center" vertical="center" textRotation="255" shrinkToFit="1"/>
    </xf>
    <xf numFmtId="0" fontId="24" fillId="0" borderId="17" xfId="0" applyFont="1" applyBorder="1" applyAlignment="1">
      <alignment horizontal="center" vertical="center" textRotation="255" shrinkToFit="1"/>
    </xf>
    <xf numFmtId="0" fontId="28" fillId="0" borderId="98" xfId="0" applyFont="1" applyBorder="1" applyAlignment="1">
      <alignment horizontal="right" vertical="top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32" fillId="25" borderId="17" xfId="0" applyFont="1" applyFill="1" applyBorder="1" applyAlignment="1">
      <alignment horizontal="center" vertical="center" textRotation="255" shrinkToFit="1"/>
    </xf>
    <xf numFmtId="0" fontId="32" fillId="0" borderId="17" xfId="0" applyFont="1" applyFill="1" applyBorder="1" applyAlignment="1">
      <alignment horizontal="center" vertical="center" textRotation="255" shrinkToFit="1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5" fillId="0" borderId="15" xfId="0" applyFont="1" applyBorder="1" applyAlignment="1">
      <alignment horizontal="center" vertical="center" textRotation="180" shrinkToFit="1"/>
    </xf>
    <xf numFmtId="0" fontId="23" fillId="0" borderId="27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31" xfId="0" applyFont="1" applyFill="1" applyBorder="1" applyAlignment="1">
      <alignment horizontal="center" vertical="center" wrapText="1" shrinkToFit="1"/>
    </xf>
    <xf numFmtId="0" fontId="25" fillId="0" borderId="98" xfId="0" applyFont="1" applyBorder="1" applyAlignment="1">
      <alignment horizontal="right" vertical="top"/>
    </xf>
    <xf numFmtId="0" fontId="24" fillId="0" borderId="17" xfId="0" applyFont="1" applyFill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新增Microsoft Excel 工作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161925</xdr:colOff>
      <xdr:row>0</xdr:row>
      <xdr:rowOff>38100</xdr:rowOff>
    </xdr:from>
    <xdr:to>
      <xdr:col>15</xdr:col>
      <xdr:colOff>314325</xdr:colOff>
      <xdr:row>1</xdr:row>
      <xdr:rowOff>28575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38100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438150</xdr:colOff>
      <xdr:row>0</xdr:row>
      <xdr:rowOff>9525</xdr:rowOff>
    </xdr:from>
    <xdr:to>
      <xdr:col>15</xdr:col>
      <xdr:colOff>885825</xdr:colOff>
      <xdr:row>0</xdr:row>
      <xdr:rowOff>247650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44100" y="9525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295275</xdr:colOff>
      <xdr:row>0</xdr:row>
      <xdr:rowOff>228600</xdr:rowOff>
    </xdr:from>
    <xdr:to>
      <xdr:col>19</xdr:col>
      <xdr:colOff>352425</xdr:colOff>
      <xdr:row>1</xdr:row>
      <xdr:rowOff>219075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63375" y="2286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428625</xdr:colOff>
      <xdr:row>0</xdr:row>
      <xdr:rowOff>9525</xdr:rowOff>
    </xdr:from>
    <xdr:to>
      <xdr:col>15</xdr:col>
      <xdr:colOff>876300</xdr:colOff>
      <xdr:row>0</xdr:row>
      <xdr:rowOff>247650</xdr:rowOff>
    </xdr:to>
    <xdr:pic>
      <xdr:nvPicPr>
        <xdr:cNvPr id="4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34575" y="9525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895350</xdr:colOff>
      <xdr:row>44</xdr:row>
      <xdr:rowOff>76200</xdr:rowOff>
    </xdr:from>
    <xdr:to>
      <xdr:col>20</xdr:col>
      <xdr:colOff>19050</xdr:colOff>
      <xdr:row>55</xdr:row>
      <xdr:rowOff>238125</xdr:rowOff>
    </xdr:to>
    <xdr:sp>
      <xdr:nvSpPr>
        <xdr:cNvPr id="5" name="向下箭號 1"/>
        <xdr:cNvSpPr>
          <a:spLocks/>
        </xdr:cNvSpPr>
      </xdr:nvSpPr>
      <xdr:spPr>
        <a:xfrm>
          <a:off x="13030200" y="9505950"/>
          <a:ext cx="228600" cy="2638425"/>
        </a:xfrm>
        <a:prstGeom prst="downArrow">
          <a:avLst>
            <a:gd name="adj" fmla="val 456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14</xdr:col>
      <xdr:colOff>161925</xdr:colOff>
      <xdr:row>32</xdr:row>
      <xdr:rowOff>38100</xdr:rowOff>
    </xdr:from>
    <xdr:to>
      <xdr:col>15</xdr:col>
      <xdr:colOff>314325</xdr:colOff>
      <xdr:row>33</xdr:row>
      <xdr:rowOff>28575</xdr:rowOff>
    </xdr:to>
    <xdr:pic>
      <xdr:nvPicPr>
        <xdr:cNvPr id="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6772275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438150</xdr:colOff>
      <xdr:row>32</xdr:row>
      <xdr:rowOff>9525</xdr:rowOff>
    </xdr:from>
    <xdr:to>
      <xdr:col>15</xdr:col>
      <xdr:colOff>885825</xdr:colOff>
      <xdr:row>32</xdr:row>
      <xdr:rowOff>247650</xdr:rowOff>
    </xdr:to>
    <xdr:pic>
      <xdr:nvPicPr>
        <xdr:cNvPr id="7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44100" y="6743700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295275</xdr:colOff>
      <xdr:row>32</xdr:row>
      <xdr:rowOff>228600</xdr:rowOff>
    </xdr:from>
    <xdr:to>
      <xdr:col>19</xdr:col>
      <xdr:colOff>352425</xdr:colOff>
      <xdr:row>33</xdr:row>
      <xdr:rowOff>219075</xdr:rowOff>
    </xdr:to>
    <xdr:pic>
      <xdr:nvPicPr>
        <xdr:cNvPr id="8" name="圖片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63375" y="69627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428625</xdr:colOff>
      <xdr:row>32</xdr:row>
      <xdr:rowOff>9525</xdr:rowOff>
    </xdr:from>
    <xdr:to>
      <xdr:col>15</xdr:col>
      <xdr:colOff>876300</xdr:colOff>
      <xdr:row>32</xdr:row>
      <xdr:rowOff>247650</xdr:rowOff>
    </xdr:to>
    <xdr:pic>
      <xdr:nvPicPr>
        <xdr:cNvPr id="9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34575" y="6743700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3567;&#23542;&#23560;&#29992;&#20027;&#27231;\&#26412;&#27231;&#30913;&#30879;%20(h)\&#25152;&#26377;&#20154;&#20849;&#29992;\&#65290;&#65290;&#22296;&#33203;&#33756;&#21934;-&#22283;&#23567;.&#22283;&#20013;.&#39640;&#20013;&#65290;&#65290;\&#22296;&#33203;\2015&#24180;\&#22283;&#23567;\105.04\&#21729;&#26519;&#22283;&#23567;&#32291;&#24220;&#29256;4&#26376;&#20843;&#21152;&#24037;&#20843;&#28856;20160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28_408"/>
      <sheetName val="4月總表 (2)"/>
      <sheetName val="4第一週明細)"/>
      <sheetName val="4第二週明細"/>
      <sheetName val="4第三週明細"/>
      <sheetName val="4第四周明細"/>
      <sheetName val="4第五周明細"/>
      <sheetName val="工作表1"/>
    </sheetNames>
    <sheetDataSet>
      <sheetData sheetId="4">
        <row r="30">
          <cell r="W30">
            <v>86.5</v>
          </cell>
        </row>
        <row r="32">
          <cell r="W32">
            <v>21</v>
          </cell>
        </row>
        <row r="34">
          <cell r="W34">
            <v>27.700000000000003</v>
          </cell>
        </row>
        <row r="36">
          <cell r="W36">
            <v>662.5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9"/>
  <sheetViews>
    <sheetView tabSelected="1" zoomScale="80" zoomScaleNormal="80" zoomScalePageLayoutView="0" workbookViewId="0" topLeftCell="A49">
      <selection activeCell="M65" sqref="M65:P65"/>
    </sheetView>
  </sheetViews>
  <sheetFormatPr defaultColWidth="9.00390625" defaultRowHeight="16.5"/>
  <cols>
    <col min="1" max="2" width="6.50390625" style="136" customWidth="1"/>
    <col min="3" max="3" width="8.625" style="136" customWidth="1"/>
    <col min="4" max="4" width="13.00390625" style="136" customWidth="1"/>
    <col min="5" max="5" width="6.50390625" style="136" customWidth="1"/>
    <col min="6" max="6" width="6.25390625" style="136" customWidth="1"/>
    <col min="7" max="7" width="8.375" style="136" customWidth="1"/>
    <col min="8" max="8" width="13.375" style="136" customWidth="1"/>
    <col min="9" max="10" width="6.50390625" style="136" customWidth="1"/>
    <col min="11" max="11" width="8.375" style="136" customWidth="1"/>
    <col min="12" max="12" width="11.75390625" style="136" customWidth="1"/>
    <col min="13" max="13" width="7.50390625" style="136" customWidth="1"/>
    <col min="14" max="14" width="6.25390625" style="136" customWidth="1"/>
    <col min="15" max="15" width="8.75390625" style="136" customWidth="1"/>
    <col min="16" max="16" width="12.50390625" style="136" customWidth="1"/>
    <col min="17" max="17" width="6.75390625" style="136" customWidth="1"/>
    <col min="18" max="18" width="6.50390625" style="136" customWidth="1"/>
    <col min="19" max="19" width="8.75390625" style="136" customWidth="1"/>
    <col min="20" max="20" width="14.50390625" style="136" customWidth="1"/>
    <col min="21" max="16384" width="9.00390625" style="136" customWidth="1"/>
  </cols>
  <sheetData>
    <row r="1" spans="1:20" s="166" customFormat="1" ht="20.25" customHeight="1">
      <c r="A1" s="261" t="s">
        <v>260</v>
      </c>
      <c r="B1" s="261"/>
      <c r="C1" s="261"/>
      <c r="D1" s="261"/>
      <c r="E1" s="261"/>
      <c r="F1" s="261"/>
      <c r="G1" s="165" t="s">
        <v>35</v>
      </c>
      <c r="H1" s="165"/>
      <c r="I1" s="165"/>
      <c r="J1" s="165"/>
      <c r="K1" s="165"/>
      <c r="L1" s="165" t="s">
        <v>36</v>
      </c>
      <c r="Q1" s="165" t="s">
        <v>37</v>
      </c>
      <c r="R1" s="165"/>
      <c r="S1" s="165"/>
      <c r="T1" s="165"/>
    </row>
    <row r="2" spans="1:12" s="166" customFormat="1" ht="18" customHeight="1" thickBot="1">
      <c r="A2" s="262"/>
      <c r="B2" s="262"/>
      <c r="C2" s="262"/>
      <c r="D2" s="262"/>
      <c r="E2" s="262"/>
      <c r="F2" s="262"/>
      <c r="G2" s="167" t="s">
        <v>38</v>
      </c>
      <c r="H2" s="165"/>
      <c r="I2" s="165"/>
      <c r="J2" s="165"/>
      <c r="K2" s="165"/>
      <c r="L2" s="165"/>
    </row>
    <row r="3" spans="1:20" s="183" customFormat="1" ht="16.5" customHeight="1" thickBot="1">
      <c r="A3" s="278" t="s">
        <v>130</v>
      </c>
      <c r="B3" s="279"/>
      <c r="C3" s="279"/>
      <c r="D3" s="279"/>
      <c r="E3" s="278" t="s">
        <v>129</v>
      </c>
      <c r="F3" s="279"/>
      <c r="G3" s="279"/>
      <c r="H3" s="279"/>
      <c r="I3" s="278" t="s">
        <v>131</v>
      </c>
      <c r="J3" s="279"/>
      <c r="K3" s="279"/>
      <c r="L3" s="279"/>
      <c r="M3" s="259" t="s">
        <v>132</v>
      </c>
      <c r="N3" s="260"/>
      <c r="O3" s="260"/>
      <c r="P3" s="260"/>
      <c r="Q3" s="259" t="s">
        <v>133</v>
      </c>
      <c r="R3" s="260"/>
      <c r="S3" s="260"/>
      <c r="T3" s="260"/>
    </row>
    <row r="4" spans="1:20" s="183" customFormat="1" ht="16.5" customHeight="1">
      <c r="A4" s="295"/>
      <c r="B4" s="296"/>
      <c r="C4" s="296"/>
      <c r="D4" s="296"/>
      <c r="E4" s="295" t="s">
        <v>134</v>
      </c>
      <c r="F4" s="296"/>
      <c r="G4" s="296"/>
      <c r="H4" s="296"/>
      <c r="I4" s="295" t="s">
        <v>568</v>
      </c>
      <c r="J4" s="296"/>
      <c r="K4" s="296"/>
      <c r="L4" s="296"/>
      <c r="M4" s="310" t="s">
        <v>567</v>
      </c>
      <c r="N4" s="311"/>
      <c r="O4" s="311"/>
      <c r="P4" s="312"/>
      <c r="Q4" s="298" t="s">
        <v>575</v>
      </c>
      <c r="R4" s="298"/>
      <c r="S4" s="298"/>
      <c r="T4" s="299"/>
    </row>
    <row r="5" spans="1:20" s="184" customFormat="1" ht="21.75" customHeight="1">
      <c r="A5" s="276"/>
      <c r="B5" s="277"/>
      <c r="C5" s="277"/>
      <c r="D5" s="277"/>
      <c r="E5" s="297" t="s">
        <v>248</v>
      </c>
      <c r="F5" s="297"/>
      <c r="G5" s="297"/>
      <c r="H5" s="297"/>
      <c r="I5" s="303" t="s">
        <v>137</v>
      </c>
      <c r="J5" s="303"/>
      <c r="K5" s="303"/>
      <c r="L5" s="303"/>
      <c r="M5" s="313" t="s">
        <v>462</v>
      </c>
      <c r="N5" s="314"/>
      <c r="O5" s="314"/>
      <c r="P5" s="315"/>
      <c r="Q5" s="300" t="s">
        <v>463</v>
      </c>
      <c r="R5" s="301"/>
      <c r="S5" s="301"/>
      <c r="T5" s="302"/>
    </row>
    <row r="6" spans="1:20" s="184" customFormat="1" ht="18.75" customHeight="1">
      <c r="A6" s="304"/>
      <c r="B6" s="305"/>
      <c r="C6" s="305"/>
      <c r="D6" s="306"/>
      <c r="E6" s="292" t="s">
        <v>135</v>
      </c>
      <c r="F6" s="293"/>
      <c r="G6" s="293"/>
      <c r="H6" s="294"/>
      <c r="I6" s="316" t="s">
        <v>468</v>
      </c>
      <c r="J6" s="317"/>
      <c r="K6" s="317"/>
      <c r="L6" s="318"/>
      <c r="M6" s="307" t="s">
        <v>351</v>
      </c>
      <c r="N6" s="308"/>
      <c r="O6" s="308"/>
      <c r="P6" s="309"/>
      <c r="Q6" s="289" t="s">
        <v>467</v>
      </c>
      <c r="R6" s="290"/>
      <c r="S6" s="290"/>
      <c r="T6" s="291"/>
    </row>
    <row r="7" spans="1:20" s="185" customFormat="1" ht="19.5" customHeight="1">
      <c r="A7" s="274"/>
      <c r="B7" s="275"/>
      <c r="C7" s="275"/>
      <c r="D7" s="275"/>
      <c r="E7" s="275" t="s">
        <v>136</v>
      </c>
      <c r="F7" s="275"/>
      <c r="G7" s="275"/>
      <c r="H7" s="275"/>
      <c r="I7" s="275" t="s">
        <v>264</v>
      </c>
      <c r="J7" s="275"/>
      <c r="K7" s="275"/>
      <c r="L7" s="275"/>
      <c r="M7" s="283" t="s">
        <v>285</v>
      </c>
      <c r="N7" s="284"/>
      <c r="O7" s="284"/>
      <c r="P7" s="285"/>
      <c r="Q7" s="265" t="s">
        <v>466</v>
      </c>
      <c r="R7" s="266"/>
      <c r="S7" s="266"/>
      <c r="T7" s="267"/>
    </row>
    <row r="8" spans="1:20" s="186" customFormat="1" ht="15" customHeight="1">
      <c r="A8" s="276"/>
      <c r="B8" s="277"/>
      <c r="C8" s="277"/>
      <c r="D8" s="277"/>
      <c r="E8" s="277" t="s">
        <v>95</v>
      </c>
      <c r="F8" s="277"/>
      <c r="G8" s="277"/>
      <c r="H8" s="277"/>
      <c r="I8" s="277" t="s">
        <v>138</v>
      </c>
      <c r="J8" s="277"/>
      <c r="K8" s="277"/>
      <c r="L8" s="277"/>
      <c r="M8" s="286" t="s">
        <v>95</v>
      </c>
      <c r="N8" s="287"/>
      <c r="O8" s="287"/>
      <c r="P8" s="288"/>
      <c r="Q8" s="268" t="s">
        <v>139</v>
      </c>
      <c r="R8" s="269"/>
      <c r="S8" s="269"/>
      <c r="T8" s="270"/>
    </row>
    <row r="9" spans="1:20" s="183" customFormat="1" ht="16.5" customHeight="1">
      <c r="A9" s="257"/>
      <c r="B9" s="258"/>
      <c r="C9" s="258"/>
      <c r="D9" s="258"/>
      <c r="E9" s="258" t="s">
        <v>270</v>
      </c>
      <c r="F9" s="258"/>
      <c r="G9" s="258"/>
      <c r="H9" s="258"/>
      <c r="I9" s="324" t="s">
        <v>265</v>
      </c>
      <c r="J9" s="324"/>
      <c r="K9" s="324"/>
      <c r="L9" s="324"/>
      <c r="M9" s="258" t="s">
        <v>572</v>
      </c>
      <c r="N9" s="258"/>
      <c r="O9" s="258"/>
      <c r="P9" s="258"/>
      <c r="Q9" s="271" t="s">
        <v>140</v>
      </c>
      <c r="R9" s="272"/>
      <c r="S9" s="272"/>
      <c r="T9" s="273"/>
    </row>
    <row r="10" spans="1:20" s="190" customFormat="1" ht="14.25">
      <c r="A10" s="187" t="s">
        <v>45</v>
      </c>
      <c r="B10" s="170" t="e">
        <f>'1第一週明細)'!W12</f>
        <v>#VALUE!</v>
      </c>
      <c r="C10" s="170" t="s">
        <v>9</v>
      </c>
      <c r="D10" s="170" t="e">
        <f>'1第一週明細)'!W8</f>
        <v>#VALUE!</v>
      </c>
      <c r="E10" s="170" t="s">
        <v>45</v>
      </c>
      <c r="F10" s="170">
        <f>'1第一週明細)'!W20</f>
        <v>869</v>
      </c>
      <c r="G10" s="170" t="s">
        <v>9</v>
      </c>
      <c r="H10" s="188">
        <f>'1第一週明細)'!W16</f>
        <v>29</v>
      </c>
      <c r="I10" s="189" t="s">
        <v>45</v>
      </c>
      <c r="J10" s="170">
        <f>'1第一週明細)'!W28</f>
        <v>771.5</v>
      </c>
      <c r="K10" s="170" t="s">
        <v>9</v>
      </c>
      <c r="L10" s="188">
        <f>'1第一週明細)'!W24</f>
        <v>27.5</v>
      </c>
      <c r="M10" s="169" t="s">
        <v>45</v>
      </c>
      <c r="N10" s="170">
        <f>'1第一週明細)'!W36</f>
        <v>749</v>
      </c>
      <c r="O10" s="170" t="s">
        <v>9</v>
      </c>
      <c r="P10" s="171">
        <f>'1第一週明細)'!W32</f>
        <v>25</v>
      </c>
      <c r="Q10" s="172" t="s">
        <v>45</v>
      </c>
      <c r="R10" s="170">
        <f>'1第一週明細)'!W44</f>
        <v>757.5</v>
      </c>
      <c r="S10" s="170" t="s">
        <v>9</v>
      </c>
      <c r="T10" s="173">
        <f>'1第一週明細)'!W40</f>
        <v>27.5</v>
      </c>
    </row>
    <row r="11" spans="1:20" s="190" customFormat="1" ht="15" thickBot="1">
      <c r="A11" s="191" t="s">
        <v>7</v>
      </c>
      <c r="B11" s="192" t="e">
        <f>'1第一週明細)'!W6</f>
        <v>#VALUE!</v>
      </c>
      <c r="C11" s="192" t="s">
        <v>11</v>
      </c>
      <c r="D11" s="192" t="e">
        <f>'1第一週明細)'!W10</f>
        <v>#VALUE!</v>
      </c>
      <c r="E11" s="192" t="s">
        <v>7</v>
      </c>
      <c r="F11" s="192">
        <f>'1第一週明細)'!W14</f>
        <v>107.5</v>
      </c>
      <c r="G11" s="192" t="s">
        <v>11</v>
      </c>
      <c r="H11" s="193">
        <f>'1第一週明細)'!W18</f>
        <v>38.9</v>
      </c>
      <c r="I11" s="194" t="s">
        <v>7</v>
      </c>
      <c r="J11" s="195">
        <f>'1第一週明細)'!W22</f>
        <v>95.5</v>
      </c>
      <c r="K11" s="195" t="s">
        <v>11</v>
      </c>
      <c r="L11" s="196">
        <f>'1第一週明細)'!W26</f>
        <v>30.9</v>
      </c>
      <c r="M11" s="197" t="s">
        <v>7</v>
      </c>
      <c r="N11" s="198">
        <f>'1第一週明細)'!W30</f>
        <v>95.5</v>
      </c>
      <c r="O11" s="198" t="s">
        <v>11</v>
      </c>
      <c r="P11" s="199">
        <f>'1第一週明細)'!W34</f>
        <v>30.9</v>
      </c>
      <c r="Q11" s="200" t="s">
        <v>7</v>
      </c>
      <c r="R11" s="195">
        <f>'1第一週明細)'!W38</f>
        <v>92.5</v>
      </c>
      <c r="S11" s="195" t="s">
        <v>11</v>
      </c>
      <c r="T11" s="201">
        <f>'1第一週明細)'!W42</f>
        <v>30.5</v>
      </c>
    </row>
    <row r="12" spans="1:20" s="202" customFormat="1" ht="16.5" customHeight="1" thickBot="1">
      <c r="A12" s="278" t="s">
        <v>142</v>
      </c>
      <c r="B12" s="279"/>
      <c r="C12" s="279"/>
      <c r="D12" s="279"/>
      <c r="E12" s="278" t="s">
        <v>143</v>
      </c>
      <c r="F12" s="279"/>
      <c r="G12" s="279"/>
      <c r="H12" s="279"/>
      <c r="I12" s="278" t="s">
        <v>144</v>
      </c>
      <c r="J12" s="279"/>
      <c r="K12" s="279"/>
      <c r="L12" s="279"/>
      <c r="M12" s="278" t="s">
        <v>145</v>
      </c>
      <c r="N12" s="279"/>
      <c r="O12" s="279"/>
      <c r="P12" s="279"/>
      <c r="Q12" s="278" t="s">
        <v>146</v>
      </c>
      <c r="R12" s="279"/>
      <c r="S12" s="279"/>
      <c r="T12" s="279"/>
    </row>
    <row r="13" spans="1:20" s="203" customFormat="1" ht="16.5" customHeight="1">
      <c r="A13" s="319" t="s">
        <v>117</v>
      </c>
      <c r="B13" s="320"/>
      <c r="C13" s="320"/>
      <c r="D13" s="320"/>
      <c r="E13" s="319" t="s">
        <v>276</v>
      </c>
      <c r="F13" s="320"/>
      <c r="G13" s="320"/>
      <c r="H13" s="320"/>
      <c r="I13" s="321" t="s">
        <v>60</v>
      </c>
      <c r="J13" s="322"/>
      <c r="K13" s="322"/>
      <c r="L13" s="322"/>
      <c r="M13" s="319" t="s">
        <v>91</v>
      </c>
      <c r="N13" s="320"/>
      <c r="O13" s="320"/>
      <c r="P13" s="323"/>
      <c r="Q13" s="328" t="s">
        <v>94</v>
      </c>
      <c r="R13" s="328"/>
      <c r="S13" s="328"/>
      <c r="T13" s="329"/>
    </row>
    <row r="14" spans="1:20" s="204" customFormat="1" ht="21.75" customHeight="1">
      <c r="A14" s="264" t="s">
        <v>261</v>
      </c>
      <c r="B14" s="264"/>
      <c r="C14" s="264"/>
      <c r="D14" s="264"/>
      <c r="E14" s="263" t="s">
        <v>410</v>
      </c>
      <c r="F14" s="263"/>
      <c r="G14" s="263"/>
      <c r="H14" s="263"/>
      <c r="I14" s="264" t="s">
        <v>246</v>
      </c>
      <c r="J14" s="264"/>
      <c r="K14" s="264"/>
      <c r="L14" s="264"/>
      <c r="M14" s="264" t="s">
        <v>152</v>
      </c>
      <c r="N14" s="264"/>
      <c r="O14" s="264"/>
      <c r="P14" s="282"/>
      <c r="Q14" s="280" t="s">
        <v>359</v>
      </c>
      <c r="R14" s="263"/>
      <c r="S14" s="263"/>
      <c r="T14" s="281"/>
    </row>
    <row r="15" spans="1:20" s="205" customFormat="1" ht="21.75" customHeight="1">
      <c r="A15" s="339" t="s">
        <v>415</v>
      </c>
      <c r="B15" s="340"/>
      <c r="C15" s="340"/>
      <c r="D15" s="340"/>
      <c r="E15" s="336" t="s">
        <v>262</v>
      </c>
      <c r="F15" s="337"/>
      <c r="G15" s="337"/>
      <c r="H15" s="337"/>
      <c r="I15" s="336" t="s">
        <v>478</v>
      </c>
      <c r="J15" s="337"/>
      <c r="K15" s="337"/>
      <c r="L15" s="338"/>
      <c r="M15" s="341" t="s">
        <v>577</v>
      </c>
      <c r="N15" s="342"/>
      <c r="O15" s="342"/>
      <c r="P15" s="343"/>
      <c r="Q15" s="336" t="s">
        <v>256</v>
      </c>
      <c r="R15" s="337"/>
      <c r="S15" s="337"/>
      <c r="T15" s="338"/>
    </row>
    <row r="16" spans="1:20" s="204" customFormat="1" ht="19.5" customHeight="1">
      <c r="A16" s="325" t="s">
        <v>206</v>
      </c>
      <c r="B16" s="326"/>
      <c r="C16" s="326"/>
      <c r="D16" s="326"/>
      <c r="E16" s="327" t="s">
        <v>574</v>
      </c>
      <c r="F16" s="264"/>
      <c r="G16" s="264"/>
      <c r="H16" s="264"/>
      <c r="I16" s="264" t="s">
        <v>363</v>
      </c>
      <c r="J16" s="264"/>
      <c r="K16" s="264"/>
      <c r="L16" s="264"/>
      <c r="M16" s="283" t="s">
        <v>477</v>
      </c>
      <c r="N16" s="284"/>
      <c r="O16" s="284"/>
      <c r="P16" s="335"/>
      <c r="Q16" s="332" t="s">
        <v>358</v>
      </c>
      <c r="R16" s="333"/>
      <c r="S16" s="333"/>
      <c r="T16" s="334"/>
    </row>
    <row r="17" spans="1:20" s="206" customFormat="1" ht="13.5" customHeight="1">
      <c r="A17" s="353" t="s">
        <v>95</v>
      </c>
      <c r="B17" s="330"/>
      <c r="C17" s="330"/>
      <c r="D17" s="330"/>
      <c r="E17" s="330" t="s">
        <v>138</v>
      </c>
      <c r="F17" s="330"/>
      <c r="G17" s="330"/>
      <c r="H17" s="330"/>
      <c r="I17" s="330" t="s">
        <v>139</v>
      </c>
      <c r="J17" s="330"/>
      <c r="K17" s="330"/>
      <c r="L17" s="330"/>
      <c r="M17" s="330" t="s">
        <v>138</v>
      </c>
      <c r="N17" s="330"/>
      <c r="O17" s="330"/>
      <c r="P17" s="331"/>
      <c r="Q17" s="346" t="s">
        <v>139</v>
      </c>
      <c r="R17" s="330"/>
      <c r="S17" s="330"/>
      <c r="T17" s="347"/>
    </row>
    <row r="18" spans="1:20" s="203" customFormat="1" ht="16.5" customHeight="1">
      <c r="A18" s="348" t="s">
        <v>141</v>
      </c>
      <c r="B18" s="349"/>
      <c r="C18" s="349"/>
      <c r="D18" s="349"/>
      <c r="E18" s="349" t="s">
        <v>274</v>
      </c>
      <c r="F18" s="349"/>
      <c r="G18" s="349"/>
      <c r="H18" s="349"/>
      <c r="I18" s="349" t="s">
        <v>266</v>
      </c>
      <c r="J18" s="349"/>
      <c r="K18" s="349"/>
      <c r="L18" s="349"/>
      <c r="M18" s="258" t="s">
        <v>233</v>
      </c>
      <c r="N18" s="258"/>
      <c r="O18" s="258"/>
      <c r="P18" s="258"/>
      <c r="Q18" s="350" t="s">
        <v>234</v>
      </c>
      <c r="R18" s="351"/>
      <c r="S18" s="351"/>
      <c r="T18" s="352"/>
    </row>
    <row r="19" spans="1:20" s="212" customFormat="1" ht="12" customHeight="1">
      <c r="A19" s="207" t="s">
        <v>45</v>
      </c>
      <c r="B19" s="208">
        <f>'1第二週明細'!W12</f>
        <v>749</v>
      </c>
      <c r="C19" s="208" t="s">
        <v>9</v>
      </c>
      <c r="D19" s="208">
        <f>'1第二週明細'!W8</f>
        <v>25</v>
      </c>
      <c r="E19" s="208" t="s">
        <v>46</v>
      </c>
      <c r="F19" s="208">
        <f>'1第二週明細'!W20</f>
        <v>869</v>
      </c>
      <c r="G19" s="208" t="s">
        <v>9</v>
      </c>
      <c r="H19" s="208">
        <f>'1第二週明細'!W16</f>
        <v>29</v>
      </c>
      <c r="I19" s="208" t="s">
        <v>46</v>
      </c>
      <c r="J19" s="208">
        <f>'1第二週明細'!W28</f>
        <v>771.5</v>
      </c>
      <c r="K19" s="208" t="s">
        <v>9</v>
      </c>
      <c r="L19" s="208">
        <f>'1第二週明細'!W24</f>
        <v>27.5</v>
      </c>
      <c r="M19" s="208" t="s">
        <v>46</v>
      </c>
      <c r="N19" s="208">
        <f>'1第二週明細'!W36</f>
        <v>749</v>
      </c>
      <c r="O19" s="208" t="s">
        <v>9</v>
      </c>
      <c r="P19" s="209">
        <f>'1第二週明細'!W32</f>
        <v>25</v>
      </c>
      <c r="Q19" s="210" t="s">
        <v>28</v>
      </c>
      <c r="R19" s="208">
        <f>'1第二週明細'!W44</f>
        <v>757.5</v>
      </c>
      <c r="S19" s="208" t="s">
        <v>9</v>
      </c>
      <c r="T19" s="211">
        <f>'1第二週明細'!W40</f>
        <v>27.5</v>
      </c>
    </row>
    <row r="20" spans="1:20" s="212" customFormat="1" ht="12" customHeight="1" thickBot="1">
      <c r="A20" s="213" t="s">
        <v>7</v>
      </c>
      <c r="B20" s="214">
        <f>'1第二週明細'!W6</f>
        <v>95.5</v>
      </c>
      <c r="C20" s="214" t="s">
        <v>11</v>
      </c>
      <c r="D20" s="214">
        <f>'1第二週明細'!W10</f>
        <v>30.9</v>
      </c>
      <c r="E20" s="215" t="s">
        <v>7</v>
      </c>
      <c r="F20" s="215">
        <f>'1第二週明細'!W14</f>
        <v>107.5</v>
      </c>
      <c r="G20" s="215" t="s">
        <v>11</v>
      </c>
      <c r="H20" s="215">
        <f>'1第二週明細'!W18</f>
        <v>38.9</v>
      </c>
      <c r="I20" s="215" t="s">
        <v>7</v>
      </c>
      <c r="J20" s="215">
        <f>'1第二週明細'!W22</f>
        <v>95.5</v>
      </c>
      <c r="K20" s="215" t="s">
        <v>11</v>
      </c>
      <c r="L20" s="215">
        <f>'1第二週明細'!W26</f>
        <v>30.9</v>
      </c>
      <c r="M20" s="215" t="s">
        <v>7</v>
      </c>
      <c r="N20" s="215">
        <f>'1第二週明細'!W30</f>
        <v>95.5</v>
      </c>
      <c r="O20" s="215" t="s">
        <v>11</v>
      </c>
      <c r="P20" s="216">
        <f>'1第二週明細'!W34</f>
        <v>30.9</v>
      </c>
      <c r="Q20" s="217" t="s">
        <v>7</v>
      </c>
      <c r="R20" s="218">
        <f>'1第二週明細'!W38</f>
        <v>92.5</v>
      </c>
      <c r="S20" s="218" t="s">
        <v>11</v>
      </c>
      <c r="T20" s="219">
        <f>'1第二週明細'!W42</f>
        <v>30.5</v>
      </c>
    </row>
    <row r="21" spans="1:20" s="203" customFormat="1" ht="16.5" customHeight="1" thickBot="1">
      <c r="A21" s="359" t="s">
        <v>153</v>
      </c>
      <c r="B21" s="360"/>
      <c r="C21" s="360"/>
      <c r="D21" s="361"/>
      <c r="E21" s="359" t="s">
        <v>154</v>
      </c>
      <c r="F21" s="360"/>
      <c r="G21" s="360"/>
      <c r="H21" s="361"/>
      <c r="I21" s="359" t="s">
        <v>155</v>
      </c>
      <c r="J21" s="360"/>
      <c r="K21" s="360"/>
      <c r="L21" s="361"/>
      <c r="M21" s="362" t="s">
        <v>157</v>
      </c>
      <c r="N21" s="363"/>
      <c r="O21" s="363"/>
      <c r="P21" s="364"/>
      <c r="Q21" s="362" t="s">
        <v>156</v>
      </c>
      <c r="R21" s="363"/>
      <c r="S21" s="363"/>
      <c r="T21" s="364"/>
    </row>
    <row r="22" spans="1:20" s="203" customFormat="1" ht="16.5" customHeight="1">
      <c r="A22" s="365" t="s">
        <v>163</v>
      </c>
      <c r="B22" s="366"/>
      <c r="C22" s="366"/>
      <c r="D22" s="367"/>
      <c r="E22" s="344" t="s">
        <v>277</v>
      </c>
      <c r="F22" s="322"/>
      <c r="G22" s="322"/>
      <c r="H22" s="345"/>
      <c r="I22" s="344" t="s">
        <v>60</v>
      </c>
      <c r="J22" s="322"/>
      <c r="K22" s="322"/>
      <c r="L22" s="345"/>
      <c r="M22" s="344" t="s">
        <v>165</v>
      </c>
      <c r="N22" s="322"/>
      <c r="O22" s="322"/>
      <c r="P22" s="345"/>
      <c r="Q22" s="319"/>
      <c r="R22" s="320"/>
      <c r="S22" s="320"/>
      <c r="T22" s="320"/>
    </row>
    <row r="23" spans="1:20" s="206" customFormat="1" ht="17.25" customHeight="1">
      <c r="A23" s="429" t="s">
        <v>292</v>
      </c>
      <c r="B23" s="430"/>
      <c r="C23" s="430"/>
      <c r="D23" s="431"/>
      <c r="E23" s="432" t="s">
        <v>284</v>
      </c>
      <c r="F23" s="433"/>
      <c r="G23" s="433"/>
      <c r="H23" s="434"/>
      <c r="I23" s="382" t="s">
        <v>470</v>
      </c>
      <c r="J23" s="380"/>
      <c r="K23" s="380"/>
      <c r="L23" s="381"/>
      <c r="M23" s="282" t="s">
        <v>244</v>
      </c>
      <c r="N23" s="374"/>
      <c r="O23" s="374"/>
      <c r="P23" s="375"/>
      <c r="Q23" s="330"/>
      <c r="R23" s="330"/>
      <c r="S23" s="330"/>
      <c r="T23" s="428"/>
    </row>
    <row r="24" spans="1:20" s="204" customFormat="1" ht="16.5" customHeight="1">
      <c r="A24" s="376" t="s">
        <v>466</v>
      </c>
      <c r="B24" s="377"/>
      <c r="C24" s="377"/>
      <c r="D24" s="378"/>
      <c r="E24" s="448" t="s">
        <v>243</v>
      </c>
      <c r="F24" s="449"/>
      <c r="G24" s="449"/>
      <c r="H24" s="454"/>
      <c r="I24" s="336" t="s">
        <v>231</v>
      </c>
      <c r="J24" s="337"/>
      <c r="K24" s="337"/>
      <c r="L24" s="338"/>
      <c r="M24" s="451" t="s">
        <v>263</v>
      </c>
      <c r="N24" s="452"/>
      <c r="O24" s="452"/>
      <c r="P24" s="453"/>
      <c r="Q24" s="448"/>
      <c r="R24" s="449"/>
      <c r="S24" s="449"/>
      <c r="T24" s="450"/>
    </row>
    <row r="25" spans="1:20" s="204" customFormat="1" ht="19.5" customHeight="1">
      <c r="A25" s="384" t="s">
        <v>578</v>
      </c>
      <c r="B25" s="385"/>
      <c r="C25" s="385"/>
      <c r="D25" s="385"/>
      <c r="E25" s="354" t="s">
        <v>581</v>
      </c>
      <c r="F25" s="355"/>
      <c r="G25" s="355"/>
      <c r="H25" s="356"/>
      <c r="I25" s="357" t="s">
        <v>412</v>
      </c>
      <c r="J25" s="358"/>
      <c r="K25" s="358"/>
      <c r="L25" s="358"/>
      <c r="M25" s="386" t="s">
        <v>471</v>
      </c>
      <c r="N25" s="387"/>
      <c r="O25" s="387"/>
      <c r="P25" s="387"/>
      <c r="Q25" s="282"/>
      <c r="R25" s="374"/>
      <c r="S25" s="374"/>
      <c r="T25" s="375"/>
    </row>
    <row r="26" spans="1:20" s="246" customFormat="1" ht="12.75" customHeight="1">
      <c r="A26" s="379" t="s">
        <v>164</v>
      </c>
      <c r="B26" s="380"/>
      <c r="C26" s="380"/>
      <c r="D26" s="381"/>
      <c r="E26" s="382" t="s">
        <v>95</v>
      </c>
      <c r="F26" s="380"/>
      <c r="G26" s="380"/>
      <c r="H26" s="381"/>
      <c r="I26" s="382" t="s">
        <v>95</v>
      </c>
      <c r="J26" s="380"/>
      <c r="K26" s="380"/>
      <c r="L26" s="381"/>
      <c r="M26" s="383" t="s">
        <v>95</v>
      </c>
      <c r="N26" s="383"/>
      <c r="O26" s="383"/>
      <c r="P26" s="383"/>
      <c r="Q26" s="383"/>
      <c r="R26" s="383"/>
      <c r="S26" s="383"/>
      <c r="T26" s="383"/>
    </row>
    <row r="27" spans="1:20" s="203" customFormat="1" ht="16.5" customHeight="1">
      <c r="A27" s="389" t="s">
        <v>232</v>
      </c>
      <c r="B27" s="369"/>
      <c r="C27" s="369"/>
      <c r="D27" s="370"/>
      <c r="E27" s="368" t="s">
        <v>271</v>
      </c>
      <c r="F27" s="369"/>
      <c r="G27" s="369"/>
      <c r="H27" s="370"/>
      <c r="I27" s="371" t="s">
        <v>267</v>
      </c>
      <c r="J27" s="372"/>
      <c r="K27" s="372"/>
      <c r="L27" s="373"/>
      <c r="M27" s="394" t="s">
        <v>239</v>
      </c>
      <c r="N27" s="395"/>
      <c r="O27" s="395"/>
      <c r="P27" s="396"/>
      <c r="Q27" s="349"/>
      <c r="R27" s="349"/>
      <c r="S27" s="349"/>
      <c r="T27" s="388"/>
    </row>
    <row r="28" spans="1:20" s="212" customFormat="1" ht="12.75" customHeight="1">
      <c r="A28" s="207" t="s">
        <v>45</v>
      </c>
      <c r="B28" s="208">
        <f>'1第三週明細'!W12</f>
        <v>757.5</v>
      </c>
      <c r="C28" s="208" t="s">
        <v>9</v>
      </c>
      <c r="D28" s="220">
        <f>'1第三週明細'!W8</f>
        <v>27.5</v>
      </c>
      <c r="E28" s="221" t="s">
        <v>45</v>
      </c>
      <c r="F28" s="208">
        <f>'1第三週明細'!W20</f>
        <v>855</v>
      </c>
      <c r="G28" s="208" t="s">
        <v>9</v>
      </c>
      <c r="H28" s="208">
        <f>'1第三週明細'!W16</f>
        <v>29</v>
      </c>
      <c r="I28" s="208" t="s">
        <v>45</v>
      </c>
      <c r="J28" s="208">
        <f>'1第三週明細'!W28</f>
        <v>757.5</v>
      </c>
      <c r="K28" s="208" t="s">
        <v>9</v>
      </c>
      <c r="L28" s="208">
        <f>'1第三週明細'!W24</f>
        <v>27.5</v>
      </c>
      <c r="M28" s="208" t="s">
        <v>45</v>
      </c>
      <c r="N28" s="208">
        <f>'[1]4第三週明細'!W36</f>
        <v>662.5</v>
      </c>
      <c r="O28" s="208" t="s">
        <v>9</v>
      </c>
      <c r="P28" s="208">
        <f>'[1]4第三週明細'!W32</f>
        <v>21</v>
      </c>
      <c r="Q28" s="208" t="s">
        <v>45</v>
      </c>
      <c r="R28" s="208">
        <f>'1第三週明細'!W44</f>
        <v>660</v>
      </c>
      <c r="S28" s="208" t="s">
        <v>9</v>
      </c>
      <c r="T28" s="220">
        <f>'1第三週明細'!W40</f>
        <v>0</v>
      </c>
    </row>
    <row r="29" spans="1:20" s="212" customFormat="1" ht="15" customHeight="1" thickBot="1">
      <c r="A29" s="222" t="s">
        <v>7</v>
      </c>
      <c r="B29" s="223">
        <f>'1第三週明細'!W6</f>
        <v>92.5</v>
      </c>
      <c r="C29" s="223" t="s">
        <v>11</v>
      </c>
      <c r="D29" s="224">
        <f>'1第三週明細'!W10</f>
        <v>30.5</v>
      </c>
      <c r="E29" s="225" t="s">
        <v>7</v>
      </c>
      <c r="F29" s="215">
        <f>'1第三週明細'!W14</f>
        <v>104.5</v>
      </c>
      <c r="G29" s="215" t="s">
        <v>11</v>
      </c>
      <c r="H29" s="215">
        <f>'1第三週明細'!W18</f>
        <v>38.5</v>
      </c>
      <c r="I29" s="215" t="s">
        <v>7</v>
      </c>
      <c r="J29" s="215">
        <f>'1第三週明細'!W22</f>
        <v>92.5</v>
      </c>
      <c r="K29" s="215" t="s">
        <v>11</v>
      </c>
      <c r="L29" s="215">
        <f>'1第三週明細'!W26</f>
        <v>30.5</v>
      </c>
      <c r="M29" s="215" t="s">
        <v>7</v>
      </c>
      <c r="N29" s="215">
        <f>'[1]4第三週明細'!W30</f>
        <v>86.5</v>
      </c>
      <c r="O29" s="215" t="s">
        <v>11</v>
      </c>
      <c r="P29" s="215">
        <f>'[1]4第三週明細'!W34</f>
        <v>27.700000000000003</v>
      </c>
      <c r="Q29" s="215" t="s">
        <v>7</v>
      </c>
      <c r="R29" s="215">
        <f>'1第三週明細'!W38</f>
        <v>0</v>
      </c>
      <c r="S29" s="215" t="s">
        <v>11</v>
      </c>
      <c r="T29" s="226">
        <f>'1第三週明細'!W42</f>
        <v>0</v>
      </c>
    </row>
    <row r="30" spans="1:20" s="212" customFormat="1" ht="15" customHeight="1">
      <c r="A30" s="252"/>
      <c r="B30" s="253"/>
      <c r="C30" s="253"/>
      <c r="D30" s="253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</row>
    <row r="31" spans="1:20" s="212" customFormat="1" ht="15" customHeight="1">
      <c r="A31" s="252"/>
      <c r="B31" s="253"/>
      <c r="C31" s="253"/>
      <c r="D31" s="253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</row>
    <row r="32" spans="1:20" s="212" customFormat="1" ht="15" customHeight="1">
      <c r="A32" s="252"/>
      <c r="B32" s="253"/>
      <c r="C32" s="253"/>
      <c r="D32" s="253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</row>
    <row r="33" spans="1:20" s="166" customFormat="1" ht="20.25" customHeight="1">
      <c r="A33" s="261" t="s">
        <v>260</v>
      </c>
      <c r="B33" s="261"/>
      <c r="C33" s="261"/>
      <c r="D33" s="261"/>
      <c r="E33" s="261"/>
      <c r="F33" s="261"/>
      <c r="G33" s="165" t="s">
        <v>35</v>
      </c>
      <c r="H33" s="165"/>
      <c r="I33" s="165"/>
      <c r="J33" s="165"/>
      <c r="K33" s="165"/>
      <c r="L33" s="165" t="s">
        <v>36</v>
      </c>
      <c r="Q33" s="165" t="s">
        <v>37</v>
      </c>
      <c r="R33" s="165"/>
      <c r="S33" s="165"/>
      <c r="T33" s="165"/>
    </row>
    <row r="34" spans="1:12" s="166" customFormat="1" ht="18" customHeight="1" thickBot="1">
      <c r="A34" s="262"/>
      <c r="B34" s="262"/>
      <c r="C34" s="262"/>
      <c r="D34" s="262"/>
      <c r="E34" s="262"/>
      <c r="F34" s="262"/>
      <c r="G34" s="167" t="s">
        <v>38</v>
      </c>
      <c r="H34" s="165"/>
      <c r="I34" s="165"/>
      <c r="J34" s="165"/>
      <c r="K34" s="165"/>
      <c r="L34" s="165"/>
    </row>
    <row r="35" spans="1:20" s="227" customFormat="1" ht="16.5" customHeight="1" thickBot="1">
      <c r="A35" s="359" t="s">
        <v>158</v>
      </c>
      <c r="B35" s="360"/>
      <c r="C35" s="360"/>
      <c r="D35" s="361"/>
      <c r="E35" s="359" t="s">
        <v>147</v>
      </c>
      <c r="F35" s="360"/>
      <c r="G35" s="360"/>
      <c r="H35" s="361"/>
      <c r="I35" s="359" t="s">
        <v>148</v>
      </c>
      <c r="J35" s="360"/>
      <c r="K35" s="360"/>
      <c r="L35" s="361"/>
      <c r="M35" s="359" t="s">
        <v>149</v>
      </c>
      <c r="N35" s="360"/>
      <c r="O35" s="360"/>
      <c r="P35" s="361"/>
      <c r="Q35" s="359" t="s">
        <v>150</v>
      </c>
      <c r="R35" s="360"/>
      <c r="S35" s="360"/>
      <c r="T35" s="361"/>
    </row>
    <row r="36" spans="1:20" s="202" customFormat="1" ht="16.5" customHeight="1">
      <c r="A36" s="295" t="s">
        <v>301</v>
      </c>
      <c r="B36" s="296"/>
      <c r="C36" s="296"/>
      <c r="D36" s="296"/>
      <c r="E36" s="295" t="s">
        <v>303</v>
      </c>
      <c r="F36" s="296"/>
      <c r="G36" s="296"/>
      <c r="H36" s="296"/>
      <c r="I36" s="295" t="s">
        <v>302</v>
      </c>
      <c r="J36" s="296"/>
      <c r="K36" s="296"/>
      <c r="L36" s="296"/>
      <c r="M36" s="295" t="s">
        <v>304</v>
      </c>
      <c r="N36" s="296"/>
      <c r="O36" s="296"/>
      <c r="P36" s="296"/>
      <c r="Q36" s="311" t="s">
        <v>309</v>
      </c>
      <c r="R36" s="311"/>
      <c r="S36" s="311"/>
      <c r="T36" s="397"/>
    </row>
    <row r="37" spans="1:20" s="228" customFormat="1" ht="21.75" customHeight="1">
      <c r="A37" s="398" t="s">
        <v>370</v>
      </c>
      <c r="B37" s="275"/>
      <c r="C37" s="275"/>
      <c r="D37" s="275"/>
      <c r="E37" s="275" t="s">
        <v>305</v>
      </c>
      <c r="F37" s="275"/>
      <c r="G37" s="275"/>
      <c r="H37" s="275"/>
      <c r="I37" s="399" t="s">
        <v>306</v>
      </c>
      <c r="J37" s="400"/>
      <c r="K37" s="400"/>
      <c r="L37" s="401"/>
      <c r="M37" s="275" t="s">
        <v>312</v>
      </c>
      <c r="N37" s="275"/>
      <c r="O37" s="275"/>
      <c r="P37" s="275"/>
      <c r="Q37" s="402" t="s">
        <v>324</v>
      </c>
      <c r="R37" s="402"/>
      <c r="S37" s="402"/>
      <c r="T37" s="402"/>
    </row>
    <row r="38" spans="1:20" s="228" customFormat="1" ht="18" customHeight="1">
      <c r="A38" s="404" t="s">
        <v>582</v>
      </c>
      <c r="B38" s="405"/>
      <c r="C38" s="405"/>
      <c r="D38" s="294"/>
      <c r="E38" s="390" t="s">
        <v>319</v>
      </c>
      <c r="F38" s="391"/>
      <c r="G38" s="391"/>
      <c r="H38" s="392"/>
      <c r="I38" s="292" t="s">
        <v>372</v>
      </c>
      <c r="J38" s="293"/>
      <c r="K38" s="293"/>
      <c r="L38" s="393"/>
      <c r="M38" s="436" t="s">
        <v>317</v>
      </c>
      <c r="N38" s="437"/>
      <c r="O38" s="437"/>
      <c r="P38" s="438"/>
      <c r="Q38" s="292" t="s">
        <v>326</v>
      </c>
      <c r="R38" s="293"/>
      <c r="S38" s="293"/>
      <c r="T38" s="393"/>
    </row>
    <row r="39" spans="1:20" s="228" customFormat="1" ht="19.5" customHeight="1">
      <c r="A39" s="398" t="s">
        <v>371</v>
      </c>
      <c r="B39" s="275"/>
      <c r="C39" s="275"/>
      <c r="D39" s="275"/>
      <c r="E39" s="403" t="s">
        <v>418</v>
      </c>
      <c r="F39" s="403"/>
      <c r="G39" s="403"/>
      <c r="H39" s="403"/>
      <c r="I39" s="402" t="s">
        <v>384</v>
      </c>
      <c r="J39" s="402"/>
      <c r="K39" s="402"/>
      <c r="L39" s="402"/>
      <c r="M39" s="399" t="s">
        <v>318</v>
      </c>
      <c r="N39" s="400"/>
      <c r="O39" s="400"/>
      <c r="P39" s="401"/>
      <c r="Q39" s="275" t="s">
        <v>327</v>
      </c>
      <c r="R39" s="275"/>
      <c r="S39" s="275"/>
      <c r="T39" s="275"/>
    </row>
    <row r="40" spans="1:20" s="228" customFormat="1" ht="19.5" customHeight="1">
      <c r="A40" s="398" t="s">
        <v>95</v>
      </c>
      <c r="B40" s="275"/>
      <c r="C40" s="275"/>
      <c r="D40" s="275"/>
      <c r="E40" s="275" t="s">
        <v>310</v>
      </c>
      <c r="F40" s="275"/>
      <c r="G40" s="275"/>
      <c r="H40" s="275"/>
      <c r="I40" s="275" t="s">
        <v>311</v>
      </c>
      <c r="J40" s="275"/>
      <c r="K40" s="275"/>
      <c r="L40" s="275"/>
      <c r="M40" s="275" t="s">
        <v>311</v>
      </c>
      <c r="N40" s="275"/>
      <c r="O40" s="275"/>
      <c r="P40" s="275"/>
      <c r="Q40" s="275" t="s">
        <v>310</v>
      </c>
      <c r="R40" s="275"/>
      <c r="S40" s="275"/>
      <c r="T40" s="275"/>
    </row>
    <row r="41" spans="1:20" s="202" customFormat="1" ht="16.5" customHeight="1">
      <c r="A41" s="257" t="s">
        <v>405</v>
      </c>
      <c r="B41" s="258"/>
      <c r="C41" s="258"/>
      <c r="D41" s="258"/>
      <c r="E41" s="408" t="s">
        <v>348</v>
      </c>
      <c r="F41" s="408"/>
      <c r="G41" s="408"/>
      <c r="H41" s="408"/>
      <c r="I41" s="324" t="s">
        <v>307</v>
      </c>
      <c r="J41" s="324"/>
      <c r="K41" s="324"/>
      <c r="L41" s="324"/>
      <c r="M41" s="324" t="s">
        <v>332</v>
      </c>
      <c r="N41" s="324"/>
      <c r="O41" s="324"/>
      <c r="P41" s="324"/>
      <c r="Q41" s="258" t="s">
        <v>308</v>
      </c>
      <c r="R41" s="258"/>
      <c r="S41" s="258"/>
      <c r="T41" s="407"/>
    </row>
    <row r="42" spans="1:20" s="227" customFormat="1" ht="13.5" customHeight="1">
      <c r="A42" s="229" t="s">
        <v>47</v>
      </c>
      <c r="B42" s="230">
        <f>'2月第一周明細'!W12</f>
        <v>757.5</v>
      </c>
      <c r="C42" s="230" t="s">
        <v>9</v>
      </c>
      <c r="D42" s="230">
        <f>'2月第一周明細'!W8</f>
        <v>27.5</v>
      </c>
      <c r="E42" s="230" t="s">
        <v>45</v>
      </c>
      <c r="F42" s="230">
        <f>'2月第一周明細'!W20</f>
        <v>855</v>
      </c>
      <c r="G42" s="230" t="s">
        <v>9</v>
      </c>
      <c r="H42" s="230">
        <f>'2月第一周明細'!W16</f>
        <v>29</v>
      </c>
      <c r="I42" s="230" t="s">
        <v>45</v>
      </c>
      <c r="J42" s="230">
        <f>'2月第一周明細'!W28</f>
        <v>757.5</v>
      </c>
      <c r="K42" s="230" t="s">
        <v>9</v>
      </c>
      <c r="L42" s="230">
        <f>'2月第一周明細'!W24</f>
        <v>27.5</v>
      </c>
      <c r="M42" s="230" t="s">
        <v>45</v>
      </c>
      <c r="N42" s="230">
        <f>'2月第一周明細'!W36</f>
        <v>749</v>
      </c>
      <c r="O42" s="230" t="s">
        <v>9</v>
      </c>
      <c r="P42" s="230">
        <f>'2月第一周明細'!W32</f>
        <v>25</v>
      </c>
      <c r="Q42" s="230" t="s">
        <v>45</v>
      </c>
      <c r="R42" s="230">
        <f>'2月第一周明細'!W44</f>
        <v>0</v>
      </c>
      <c r="S42" s="230" t="s">
        <v>9</v>
      </c>
      <c r="T42" s="231">
        <f>'2月第一周明細'!W40</f>
        <v>0</v>
      </c>
    </row>
    <row r="43" spans="1:20" s="227" customFormat="1" ht="15.75" customHeight="1" thickBot="1">
      <c r="A43" s="232" t="s">
        <v>7</v>
      </c>
      <c r="B43" s="233">
        <f>'2月第一周明細'!W6</f>
        <v>92.5</v>
      </c>
      <c r="C43" s="233" t="s">
        <v>11</v>
      </c>
      <c r="D43" s="233">
        <f>'2月第一周明細'!W10</f>
        <v>30.5</v>
      </c>
      <c r="E43" s="233" t="s">
        <v>7</v>
      </c>
      <c r="F43" s="233">
        <f>'2月第一周明細'!W14</f>
        <v>104.5</v>
      </c>
      <c r="G43" s="233" t="s">
        <v>11</v>
      </c>
      <c r="H43" s="233">
        <f>'2月第一周明細'!W18</f>
        <v>38.5</v>
      </c>
      <c r="I43" s="233" t="s">
        <v>7</v>
      </c>
      <c r="J43" s="233">
        <f>'2月第一周明細'!W22</f>
        <v>92.5</v>
      </c>
      <c r="K43" s="233" t="s">
        <v>11</v>
      </c>
      <c r="L43" s="233">
        <f>'2月第一周明細'!W26</f>
        <v>30.5</v>
      </c>
      <c r="M43" s="233" t="s">
        <v>7</v>
      </c>
      <c r="N43" s="233">
        <f>'2月第一周明細'!W30</f>
        <v>95.5</v>
      </c>
      <c r="O43" s="233" t="s">
        <v>11</v>
      </c>
      <c r="P43" s="233">
        <f>'2月第一周明細'!W34</f>
        <v>30.9</v>
      </c>
      <c r="Q43" s="233" t="s">
        <v>7</v>
      </c>
      <c r="R43" s="233">
        <f>'2月第一周明細'!W38</f>
        <v>0</v>
      </c>
      <c r="S43" s="233" t="s">
        <v>11</v>
      </c>
      <c r="T43" s="234">
        <f>'2月第一周明細'!W42</f>
        <v>0</v>
      </c>
    </row>
    <row r="44" spans="1:20" s="202" customFormat="1" ht="16.5" customHeight="1" thickBot="1">
      <c r="A44" s="415" t="s">
        <v>159</v>
      </c>
      <c r="B44" s="416"/>
      <c r="C44" s="416"/>
      <c r="D44" s="417"/>
      <c r="E44" s="415" t="s">
        <v>160</v>
      </c>
      <c r="F44" s="416"/>
      <c r="G44" s="416"/>
      <c r="H44" s="417"/>
      <c r="I44" s="415" t="s">
        <v>161</v>
      </c>
      <c r="J44" s="416"/>
      <c r="K44" s="416"/>
      <c r="L44" s="417"/>
      <c r="M44" s="415" t="s">
        <v>162</v>
      </c>
      <c r="N44" s="416"/>
      <c r="O44" s="416"/>
      <c r="P44" s="417"/>
      <c r="Q44" s="412" t="s">
        <v>151</v>
      </c>
      <c r="R44" s="413"/>
      <c r="S44" s="413"/>
      <c r="T44" s="414"/>
    </row>
    <row r="45" spans="1:20" s="202" customFormat="1" ht="16.5" customHeight="1">
      <c r="A45" s="278" t="s">
        <v>302</v>
      </c>
      <c r="B45" s="279"/>
      <c r="C45" s="279"/>
      <c r="D45" s="406"/>
      <c r="E45" s="295" t="s">
        <v>303</v>
      </c>
      <c r="F45" s="296"/>
      <c r="G45" s="296"/>
      <c r="H45" s="296"/>
      <c r="I45" s="295" t="s">
        <v>302</v>
      </c>
      <c r="J45" s="296"/>
      <c r="K45" s="296"/>
      <c r="L45" s="296"/>
      <c r="M45" s="295" t="s">
        <v>304</v>
      </c>
      <c r="N45" s="296"/>
      <c r="O45" s="296"/>
      <c r="P45" s="296"/>
      <c r="Q45" s="295" t="s">
        <v>320</v>
      </c>
      <c r="R45" s="296"/>
      <c r="S45" s="296"/>
      <c r="T45" s="296"/>
    </row>
    <row r="46" spans="1:20" s="235" customFormat="1" ht="23.25" customHeight="1">
      <c r="A46" s="425" t="s">
        <v>591</v>
      </c>
      <c r="B46" s="426"/>
      <c r="C46" s="426"/>
      <c r="D46" s="426"/>
      <c r="E46" s="427" t="s">
        <v>314</v>
      </c>
      <c r="F46" s="427"/>
      <c r="G46" s="427"/>
      <c r="H46" s="427"/>
      <c r="I46" s="275" t="s">
        <v>350</v>
      </c>
      <c r="J46" s="275"/>
      <c r="K46" s="275"/>
      <c r="L46" s="275"/>
      <c r="M46" s="418" t="s">
        <v>313</v>
      </c>
      <c r="N46" s="418"/>
      <c r="O46" s="418"/>
      <c r="P46" s="418"/>
      <c r="Q46" s="418" t="s">
        <v>330</v>
      </c>
      <c r="R46" s="418"/>
      <c r="S46" s="418"/>
      <c r="T46" s="435"/>
    </row>
    <row r="47" spans="1:20" s="235" customFormat="1" ht="23.25" customHeight="1">
      <c r="A47" s="304" t="s">
        <v>584</v>
      </c>
      <c r="B47" s="305"/>
      <c r="C47" s="305"/>
      <c r="D47" s="306"/>
      <c r="E47" s="419" t="s">
        <v>325</v>
      </c>
      <c r="F47" s="420"/>
      <c r="G47" s="420"/>
      <c r="H47" s="421"/>
      <c r="I47" s="422" t="s">
        <v>590</v>
      </c>
      <c r="J47" s="423"/>
      <c r="K47" s="423"/>
      <c r="L47" s="424"/>
      <c r="M47" s="422" t="s">
        <v>315</v>
      </c>
      <c r="N47" s="423"/>
      <c r="O47" s="423"/>
      <c r="P47" s="424"/>
      <c r="Q47" s="409" t="s">
        <v>484</v>
      </c>
      <c r="R47" s="410"/>
      <c r="S47" s="410"/>
      <c r="T47" s="411"/>
    </row>
    <row r="48" spans="1:20" s="228" customFormat="1" ht="19.5" customHeight="1">
      <c r="A48" s="439" t="s">
        <v>585</v>
      </c>
      <c r="B48" s="402"/>
      <c r="C48" s="402"/>
      <c r="D48" s="402"/>
      <c r="E48" s="275" t="s">
        <v>328</v>
      </c>
      <c r="F48" s="275"/>
      <c r="G48" s="275"/>
      <c r="H48" s="275"/>
      <c r="I48" s="440" t="s">
        <v>331</v>
      </c>
      <c r="J48" s="440"/>
      <c r="K48" s="440"/>
      <c r="L48" s="440"/>
      <c r="M48" s="275" t="s">
        <v>323</v>
      </c>
      <c r="N48" s="275"/>
      <c r="O48" s="275"/>
      <c r="P48" s="275"/>
      <c r="Q48" s="275" t="s">
        <v>322</v>
      </c>
      <c r="R48" s="275"/>
      <c r="S48" s="275"/>
      <c r="T48" s="275"/>
    </row>
    <row r="49" spans="1:20" s="235" customFormat="1" ht="12" customHeight="1">
      <c r="A49" s="276" t="s">
        <v>310</v>
      </c>
      <c r="B49" s="277"/>
      <c r="C49" s="277"/>
      <c r="D49" s="277"/>
      <c r="E49" s="276" t="s">
        <v>310</v>
      </c>
      <c r="F49" s="277"/>
      <c r="G49" s="277"/>
      <c r="H49" s="277"/>
      <c r="I49" s="276" t="s">
        <v>311</v>
      </c>
      <c r="J49" s="277"/>
      <c r="K49" s="277"/>
      <c r="L49" s="277"/>
      <c r="M49" s="277" t="s">
        <v>311</v>
      </c>
      <c r="N49" s="277"/>
      <c r="O49" s="277"/>
      <c r="P49" s="277"/>
      <c r="Q49" s="277" t="s">
        <v>310</v>
      </c>
      <c r="R49" s="277"/>
      <c r="S49" s="277"/>
      <c r="T49" s="277"/>
    </row>
    <row r="50" spans="1:20" s="202" customFormat="1" ht="16.5" customHeight="1">
      <c r="A50" s="447" t="s">
        <v>406</v>
      </c>
      <c r="B50" s="324"/>
      <c r="C50" s="324"/>
      <c r="D50" s="324"/>
      <c r="E50" s="441" t="s">
        <v>349</v>
      </c>
      <c r="F50" s="441"/>
      <c r="G50" s="441"/>
      <c r="H50" s="441"/>
      <c r="I50" s="442" t="s">
        <v>333</v>
      </c>
      <c r="J50" s="442"/>
      <c r="K50" s="442"/>
      <c r="L50" s="442"/>
      <c r="M50" s="443" t="s">
        <v>421</v>
      </c>
      <c r="N50" s="443"/>
      <c r="O50" s="443"/>
      <c r="P50" s="443"/>
      <c r="Q50" s="258" t="s">
        <v>316</v>
      </c>
      <c r="R50" s="258"/>
      <c r="S50" s="258"/>
      <c r="T50" s="407"/>
    </row>
    <row r="51" spans="1:20" s="227" customFormat="1" ht="13.5" customHeight="1">
      <c r="A51" s="229" t="s">
        <v>45</v>
      </c>
      <c r="B51" s="170">
        <f>'2第二周明細'!W12</f>
        <v>757.5</v>
      </c>
      <c r="C51" s="230" t="s">
        <v>9</v>
      </c>
      <c r="D51" s="230">
        <f>'2第二周明細'!W8</f>
        <v>27.5</v>
      </c>
      <c r="E51" s="230" t="s">
        <v>45</v>
      </c>
      <c r="F51" s="230">
        <f>'2第二周明細'!W20</f>
        <v>855</v>
      </c>
      <c r="G51" s="230" t="s">
        <v>9</v>
      </c>
      <c r="H51" s="230">
        <f>'2第二周明細'!W16</f>
        <v>29</v>
      </c>
      <c r="I51" s="230" t="s">
        <v>45</v>
      </c>
      <c r="J51" s="230">
        <f>'2第二周明細'!W28</f>
        <v>757.5</v>
      </c>
      <c r="K51" s="230" t="s">
        <v>9</v>
      </c>
      <c r="L51" s="230">
        <f>'2第二周明細'!W24</f>
        <v>27.5</v>
      </c>
      <c r="M51" s="230" t="s">
        <v>45</v>
      </c>
      <c r="N51" s="230">
        <f>'2第二周明細'!W36</f>
        <v>749</v>
      </c>
      <c r="O51" s="230" t="s">
        <v>9</v>
      </c>
      <c r="P51" s="230">
        <f>'2第二周明細'!W32</f>
        <v>25</v>
      </c>
      <c r="Q51" s="230" t="s">
        <v>45</v>
      </c>
      <c r="R51" s="230">
        <f>'2第二周明細'!W44</f>
        <v>757.5</v>
      </c>
      <c r="S51" s="230" t="s">
        <v>9</v>
      </c>
      <c r="T51" s="231">
        <f>'2第二周明細'!W40</f>
        <v>27.5</v>
      </c>
    </row>
    <row r="52" spans="1:20" s="227" customFormat="1" ht="14.25" customHeight="1" thickBot="1">
      <c r="A52" s="232" t="s">
        <v>7</v>
      </c>
      <c r="B52" s="233">
        <f>'2第二周明細'!W6</f>
        <v>92.5</v>
      </c>
      <c r="C52" s="233" t="s">
        <v>11</v>
      </c>
      <c r="D52" s="233">
        <f>'2第二周明細'!W10</f>
        <v>30.5</v>
      </c>
      <c r="E52" s="233" t="s">
        <v>7</v>
      </c>
      <c r="F52" s="233">
        <f>'2第二周明細'!W14</f>
        <v>104.5</v>
      </c>
      <c r="G52" s="233" t="s">
        <v>11</v>
      </c>
      <c r="H52" s="233">
        <f>'2第二周明細'!W18</f>
        <v>38.5</v>
      </c>
      <c r="I52" s="233" t="s">
        <v>7</v>
      </c>
      <c r="J52" s="233">
        <f>'2第二周明細'!W22</f>
        <v>92.5</v>
      </c>
      <c r="K52" s="233" t="s">
        <v>11</v>
      </c>
      <c r="L52" s="233">
        <f>'2第二周明細'!W26</f>
        <v>30.5</v>
      </c>
      <c r="M52" s="233" t="s">
        <v>7</v>
      </c>
      <c r="N52" s="233">
        <f>'2第二周明細'!W30</f>
        <v>95.5</v>
      </c>
      <c r="O52" s="233" t="s">
        <v>11</v>
      </c>
      <c r="P52" s="233">
        <f>'2第二周明細'!W34</f>
        <v>30.9</v>
      </c>
      <c r="Q52" s="233" t="s">
        <v>7</v>
      </c>
      <c r="R52" s="233">
        <f>'2第二周明細'!W38</f>
        <v>92.5</v>
      </c>
      <c r="S52" s="233" t="s">
        <v>11</v>
      </c>
      <c r="T52" s="234">
        <f>'2第二周明細'!W42</f>
        <v>30.5</v>
      </c>
    </row>
    <row r="53" spans="1:20" s="202" customFormat="1" ht="16.5" customHeight="1" thickBot="1">
      <c r="A53" s="415"/>
      <c r="B53" s="416"/>
      <c r="C53" s="416"/>
      <c r="D53" s="417"/>
      <c r="E53" s="415"/>
      <c r="F53" s="416"/>
      <c r="G53" s="416"/>
      <c r="H53" s="417"/>
      <c r="I53" s="415"/>
      <c r="J53" s="416"/>
      <c r="K53" s="416"/>
      <c r="L53" s="417"/>
      <c r="M53" s="415"/>
      <c r="N53" s="416"/>
      <c r="O53" s="416"/>
      <c r="P53" s="417"/>
      <c r="Q53" s="412" t="s">
        <v>545</v>
      </c>
      <c r="R53" s="413"/>
      <c r="S53" s="413"/>
      <c r="T53" s="414"/>
    </row>
    <row r="54" spans="1:20" s="202" customFormat="1" ht="16.5" customHeight="1">
      <c r="A54" s="444"/>
      <c r="B54" s="445"/>
      <c r="C54" s="445"/>
      <c r="D54" s="473"/>
      <c r="E54" s="444"/>
      <c r="F54" s="445"/>
      <c r="G54" s="445"/>
      <c r="H54" s="473"/>
      <c r="I54" s="444"/>
      <c r="J54" s="445"/>
      <c r="K54" s="445"/>
      <c r="L54" s="473"/>
      <c r="M54" s="444"/>
      <c r="N54" s="445"/>
      <c r="O54" s="445"/>
      <c r="P54" s="473"/>
      <c r="Q54" s="444" t="s">
        <v>60</v>
      </c>
      <c r="R54" s="445"/>
      <c r="S54" s="445"/>
      <c r="T54" s="446"/>
    </row>
    <row r="55" spans="1:20" s="235" customFormat="1" ht="23.25" customHeight="1">
      <c r="A55" s="455"/>
      <c r="B55" s="456"/>
      <c r="C55" s="456"/>
      <c r="D55" s="457"/>
      <c r="E55" s="458"/>
      <c r="F55" s="459"/>
      <c r="G55" s="459"/>
      <c r="H55" s="460"/>
      <c r="I55" s="399"/>
      <c r="J55" s="400"/>
      <c r="K55" s="400"/>
      <c r="L55" s="401"/>
      <c r="M55" s="461"/>
      <c r="N55" s="462"/>
      <c r="O55" s="462"/>
      <c r="P55" s="463"/>
      <c r="Q55" s="399" t="s">
        <v>306</v>
      </c>
      <c r="R55" s="400"/>
      <c r="S55" s="400"/>
      <c r="T55" s="401"/>
    </row>
    <row r="56" spans="1:20" s="235" customFormat="1" ht="23.25" customHeight="1">
      <c r="A56" s="304"/>
      <c r="B56" s="305"/>
      <c r="C56" s="305"/>
      <c r="D56" s="306"/>
      <c r="E56" s="419"/>
      <c r="F56" s="420"/>
      <c r="G56" s="420"/>
      <c r="H56" s="421"/>
      <c r="I56" s="422"/>
      <c r="J56" s="423"/>
      <c r="K56" s="423"/>
      <c r="L56" s="424"/>
      <c r="M56" s="422"/>
      <c r="N56" s="423"/>
      <c r="O56" s="423"/>
      <c r="P56" s="424"/>
      <c r="Q56" s="422" t="s">
        <v>542</v>
      </c>
      <c r="R56" s="423"/>
      <c r="S56" s="423"/>
      <c r="T56" s="424"/>
    </row>
    <row r="57" spans="1:20" s="228" customFormat="1" ht="19.5" customHeight="1">
      <c r="A57" s="488"/>
      <c r="B57" s="489"/>
      <c r="C57" s="489"/>
      <c r="D57" s="490"/>
      <c r="E57" s="399"/>
      <c r="F57" s="400"/>
      <c r="G57" s="400"/>
      <c r="H57" s="401"/>
      <c r="I57" s="399"/>
      <c r="J57" s="400"/>
      <c r="K57" s="400"/>
      <c r="L57" s="401"/>
      <c r="M57" s="399"/>
      <c r="N57" s="400"/>
      <c r="O57" s="400"/>
      <c r="P57" s="401"/>
      <c r="Q57" s="399" t="s">
        <v>543</v>
      </c>
      <c r="R57" s="400"/>
      <c r="S57" s="400"/>
      <c r="T57" s="401"/>
    </row>
    <row r="58" spans="1:20" s="235" customFormat="1" ht="12" customHeight="1">
      <c r="A58" s="474"/>
      <c r="B58" s="475"/>
      <c r="C58" s="475"/>
      <c r="D58" s="476"/>
      <c r="E58" s="474"/>
      <c r="F58" s="475"/>
      <c r="G58" s="475"/>
      <c r="H58" s="476"/>
      <c r="I58" s="474"/>
      <c r="J58" s="475"/>
      <c r="K58" s="475"/>
      <c r="L58" s="477"/>
      <c r="M58" s="478"/>
      <c r="N58" s="475"/>
      <c r="O58" s="475"/>
      <c r="P58" s="477"/>
      <c r="Q58" s="478" t="s">
        <v>95</v>
      </c>
      <c r="R58" s="475"/>
      <c r="S58" s="475"/>
      <c r="T58" s="477"/>
    </row>
    <row r="59" spans="1:20" s="202" customFormat="1" ht="16.5" customHeight="1">
      <c r="A59" s="467"/>
      <c r="B59" s="465"/>
      <c r="C59" s="465"/>
      <c r="D59" s="468"/>
      <c r="E59" s="464"/>
      <c r="F59" s="465"/>
      <c r="G59" s="465"/>
      <c r="H59" s="468"/>
      <c r="I59" s="464"/>
      <c r="J59" s="465"/>
      <c r="K59" s="465"/>
      <c r="L59" s="468"/>
      <c r="M59" s="464"/>
      <c r="N59" s="465"/>
      <c r="O59" s="465"/>
      <c r="P59" s="468"/>
      <c r="Q59" s="464" t="s">
        <v>544</v>
      </c>
      <c r="R59" s="465"/>
      <c r="S59" s="465"/>
      <c r="T59" s="466"/>
    </row>
    <row r="60" spans="1:20" s="227" customFormat="1" ht="13.5" customHeight="1">
      <c r="A60" s="229" t="s">
        <v>28</v>
      </c>
      <c r="B60" s="170" t="s">
        <v>21</v>
      </c>
      <c r="C60" s="230" t="s">
        <v>9</v>
      </c>
      <c r="D60" s="230" t="s">
        <v>21</v>
      </c>
      <c r="E60" s="230" t="s">
        <v>28</v>
      </c>
      <c r="F60" s="230" t="s">
        <v>21</v>
      </c>
      <c r="G60" s="230" t="s">
        <v>9</v>
      </c>
      <c r="H60" s="230" t="s">
        <v>21</v>
      </c>
      <c r="I60" s="230" t="s">
        <v>28</v>
      </c>
      <c r="J60" s="230" t="s">
        <v>21</v>
      </c>
      <c r="K60" s="230" t="s">
        <v>9</v>
      </c>
      <c r="L60" s="230" t="s">
        <v>21</v>
      </c>
      <c r="M60" s="230" t="s">
        <v>28</v>
      </c>
      <c r="N60" s="230" t="s">
        <v>21</v>
      </c>
      <c r="O60" s="230" t="s">
        <v>9</v>
      </c>
      <c r="P60" s="230" t="s">
        <v>21</v>
      </c>
      <c r="Q60" s="230" t="s">
        <v>28</v>
      </c>
      <c r="R60" s="230">
        <f>'2第二周明細'!W44</f>
        <v>757.5</v>
      </c>
      <c r="S60" s="230" t="s">
        <v>9</v>
      </c>
      <c r="T60" s="231">
        <f>'2第二周明細'!W40</f>
        <v>27.5</v>
      </c>
    </row>
    <row r="61" spans="1:20" s="227" customFormat="1" ht="14.25" customHeight="1" thickBot="1">
      <c r="A61" s="232" t="s">
        <v>7</v>
      </c>
      <c r="B61" s="233" t="s">
        <v>21</v>
      </c>
      <c r="C61" s="233" t="s">
        <v>11</v>
      </c>
      <c r="D61" s="233" t="s">
        <v>21</v>
      </c>
      <c r="E61" s="233" t="s">
        <v>7</v>
      </c>
      <c r="F61" s="233" t="s">
        <v>21</v>
      </c>
      <c r="G61" s="233" t="s">
        <v>11</v>
      </c>
      <c r="H61" s="233" t="s">
        <v>21</v>
      </c>
      <c r="I61" s="233" t="s">
        <v>7</v>
      </c>
      <c r="J61" s="233" t="s">
        <v>21</v>
      </c>
      <c r="K61" s="233" t="s">
        <v>11</v>
      </c>
      <c r="L61" s="233" t="s">
        <v>21</v>
      </c>
      <c r="M61" s="233" t="s">
        <v>7</v>
      </c>
      <c r="N61" s="233" t="s">
        <v>21</v>
      </c>
      <c r="O61" s="233" t="s">
        <v>11</v>
      </c>
      <c r="P61" s="233" t="s">
        <v>21</v>
      </c>
      <c r="Q61" s="233" t="s">
        <v>7</v>
      </c>
      <c r="R61" s="233">
        <f>'2第二周明細'!W38</f>
        <v>92.5</v>
      </c>
      <c r="S61" s="233" t="s">
        <v>11</v>
      </c>
      <c r="T61" s="234">
        <f>'2第二周明細'!W42</f>
        <v>30.5</v>
      </c>
    </row>
    <row r="62" spans="1:20" s="202" customFormat="1" ht="16.5" customHeight="1" thickBot="1">
      <c r="A62" s="415" t="s">
        <v>295</v>
      </c>
      <c r="B62" s="416"/>
      <c r="C62" s="416"/>
      <c r="D62" s="417"/>
      <c r="E62" s="415" t="s">
        <v>296</v>
      </c>
      <c r="F62" s="416"/>
      <c r="G62" s="416"/>
      <c r="H62" s="417"/>
      <c r="I62" s="415" t="s">
        <v>297</v>
      </c>
      <c r="J62" s="416"/>
      <c r="K62" s="416"/>
      <c r="L62" s="417"/>
      <c r="M62" s="415" t="s">
        <v>298</v>
      </c>
      <c r="N62" s="416"/>
      <c r="O62" s="416"/>
      <c r="P62" s="417"/>
      <c r="Q62" s="415" t="s">
        <v>299</v>
      </c>
      <c r="R62" s="416"/>
      <c r="S62" s="416"/>
      <c r="T62" s="472"/>
    </row>
    <row r="63" spans="1:20" s="202" customFormat="1" ht="16.5" customHeight="1">
      <c r="A63" s="444" t="s">
        <v>302</v>
      </c>
      <c r="B63" s="445"/>
      <c r="C63" s="445"/>
      <c r="D63" s="473"/>
      <c r="E63" s="444" t="s">
        <v>303</v>
      </c>
      <c r="F63" s="445"/>
      <c r="G63" s="445"/>
      <c r="H63" s="473"/>
      <c r="I63" s="444" t="s">
        <v>302</v>
      </c>
      <c r="J63" s="445"/>
      <c r="K63" s="445"/>
      <c r="L63" s="473"/>
      <c r="M63" s="444" t="s">
        <v>304</v>
      </c>
      <c r="N63" s="445"/>
      <c r="O63" s="445"/>
      <c r="P63" s="473"/>
      <c r="Q63" s="444" t="s">
        <v>309</v>
      </c>
      <c r="R63" s="445"/>
      <c r="S63" s="445"/>
      <c r="T63" s="446"/>
    </row>
    <row r="64" spans="1:20" s="235" customFormat="1" ht="23.25" customHeight="1">
      <c r="A64" s="455" t="s">
        <v>491</v>
      </c>
      <c r="B64" s="456"/>
      <c r="C64" s="456"/>
      <c r="D64" s="457"/>
      <c r="E64" s="458" t="s">
        <v>495</v>
      </c>
      <c r="F64" s="459"/>
      <c r="G64" s="459"/>
      <c r="H64" s="460"/>
      <c r="I64" s="399" t="s">
        <v>498</v>
      </c>
      <c r="J64" s="400"/>
      <c r="K64" s="400"/>
      <c r="L64" s="401"/>
      <c r="M64" s="461" t="s">
        <v>501</v>
      </c>
      <c r="N64" s="462"/>
      <c r="O64" s="462"/>
      <c r="P64" s="463"/>
      <c r="Q64" s="479" t="s">
        <v>504</v>
      </c>
      <c r="R64" s="480"/>
      <c r="S64" s="480"/>
      <c r="T64" s="481"/>
    </row>
    <row r="65" spans="1:20" s="235" customFormat="1" ht="23.25" customHeight="1">
      <c r="A65" s="304" t="s">
        <v>492</v>
      </c>
      <c r="B65" s="305"/>
      <c r="C65" s="305"/>
      <c r="D65" s="306"/>
      <c r="E65" s="419" t="s">
        <v>600</v>
      </c>
      <c r="F65" s="420"/>
      <c r="G65" s="420"/>
      <c r="H65" s="421"/>
      <c r="I65" s="482" t="s">
        <v>603</v>
      </c>
      <c r="J65" s="483"/>
      <c r="K65" s="483"/>
      <c r="L65" s="484"/>
      <c r="M65" s="485" t="s">
        <v>604</v>
      </c>
      <c r="N65" s="486"/>
      <c r="O65" s="486"/>
      <c r="P65" s="487"/>
      <c r="Q65" s="422" t="s">
        <v>404</v>
      </c>
      <c r="R65" s="423"/>
      <c r="S65" s="423"/>
      <c r="T65" s="424"/>
    </row>
    <row r="66" spans="1:20" s="228" customFormat="1" ht="19.5" customHeight="1">
      <c r="A66" s="488" t="s">
        <v>592</v>
      </c>
      <c r="B66" s="489"/>
      <c r="C66" s="489"/>
      <c r="D66" s="490"/>
      <c r="E66" s="399" t="s">
        <v>496</v>
      </c>
      <c r="F66" s="400"/>
      <c r="G66" s="400"/>
      <c r="H66" s="401"/>
      <c r="I66" s="399" t="s">
        <v>499</v>
      </c>
      <c r="J66" s="400"/>
      <c r="K66" s="400"/>
      <c r="L66" s="401"/>
      <c r="M66" s="399" t="s">
        <v>502</v>
      </c>
      <c r="N66" s="400"/>
      <c r="O66" s="400"/>
      <c r="P66" s="401"/>
      <c r="Q66" s="399" t="s">
        <v>321</v>
      </c>
      <c r="R66" s="400"/>
      <c r="S66" s="400"/>
      <c r="T66" s="401"/>
    </row>
    <row r="67" spans="1:20" s="235" customFormat="1" ht="12" customHeight="1">
      <c r="A67" s="474" t="s">
        <v>493</v>
      </c>
      <c r="B67" s="475"/>
      <c r="C67" s="475"/>
      <c r="D67" s="476"/>
      <c r="E67" s="474" t="s">
        <v>329</v>
      </c>
      <c r="F67" s="475"/>
      <c r="G67" s="475"/>
      <c r="H67" s="476"/>
      <c r="I67" s="474" t="s">
        <v>493</v>
      </c>
      <c r="J67" s="475"/>
      <c r="K67" s="475"/>
      <c r="L67" s="477"/>
      <c r="M67" s="478" t="s">
        <v>95</v>
      </c>
      <c r="N67" s="475"/>
      <c r="O67" s="475"/>
      <c r="P67" s="477"/>
      <c r="Q67" s="478" t="s">
        <v>310</v>
      </c>
      <c r="R67" s="475"/>
      <c r="S67" s="475"/>
      <c r="T67" s="477"/>
    </row>
    <row r="68" spans="1:20" s="202" customFormat="1" ht="16.5" customHeight="1">
      <c r="A68" s="467" t="s">
        <v>494</v>
      </c>
      <c r="B68" s="465"/>
      <c r="C68" s="465"/>
      <c r="D68" s="468"/>
      <c r="E68" s="464" t="s">
        <v>497</v>
      </c>
      <c r="F68" s="465"/>
      <c r="G68" s="465"/>
      <c r="H68" s="468"/>
      <c r="I68" s="469" t="s">
        <v>500</v>
      </c>
      <c r="J68" s="470"/>
      <c r="K68" s="470"/>
      <c r="L68" s="471"/>
      <c r="M68" s="464" t="s">
        <v>503</v>
      </c>
      <c r="N68" s="465"/>
      <c r="O68" s="465"/>
      <c r="P68" s="468"/>
      <c r="Q68" s="464" t="s">
        <v>505</v>
      </c>
      <c r="R68" s="465"/>
      <c r="S68" s="465"/>
      <c r="T68" s="466"/>
    </row>
    <row r="69" spans="1:20" s="227" customFormat="1" ht="13.5" customHeight="1">
      <c r="A69" s="229" t="s">
        <v>28</v>
      </c>
      <c r="B69" s="170" t="s">
        <v>300</v>
      </c>
      <c r="C69" s="230" t="s">
        <v>9</v>
      </c>
      <c r="D69" s="230" t="s">
        <v>300</v>
      </c>
      <c r="E69" s="230" t="s">
        <v>28</v>
      </c>
      <c r="F69" s="230" t="s">
        <v>21</v>
      </c>
      <c r="G69" s="230" t="s">
        <v>9</v>
      </c>
      <c r="H69" s="230" t="s">
        <v>300</v>
      </c>
      <c r="I69" s="230" t="s">
        <v>28</v>
      </c>
      <c r="J69" s="230" t="s">
        <v>300</v>
      </c>
      <c r="K69" s="230" t="s">
        <v>9</v>
      </c>
      <c r="L69" s="230" t="s">
        <v>300</v>
      </c>
      <c r="M69" s="230" t="s">
        <v>28</v>
      </c>
      <c r="N69" s="230" t="s">
        <v>300</v>
      </c>
      <c r="O69" s="230" t="s">
        <v>9</v>
      </c>
      <c r="P69" s="230" t="s">
        <v>300</v>
      </c>
      <c r="Q69" s="230" t="s">
        <v>28</v>
      </c>
      <c r="R69" s="230">
        <f>'2第二周明細'!W53</f>
        <v>0</v>
      </c>
      <c r="S69" s="230" t="s">
        <v>9</v>
      </c>
      <c r="T69" s="231">
        <f>'2第二周明細'!W49</f>
        <v>0</v>
      </c>
    </row>
    <row r="70" spans="1:20" s="227" customFormat="1" ht="14.25" customHeight="1" thickBot="1">
      <c r="A70" s="232" t="s">
        <v>7</v>
      </c>
      <c r="B70" s="233" t="s">
        <v>300</v>
      </c>
      <c r="C70" s="233" t="s">
        <v>11</v>
      </c>
      <c r="D70" s="233" t="s">
        <v>300</v>
      </c>
      <c r="E70" s="233" t="s">
        <v>7</v>
      </c>
      <c r="F70" s="233" t="s">
        <v>21</v>
      </c>
      <c r="G70" s="233" t="s">
        <v>11</v>
      </c>
      <c r="H70" s="233" t="s">
        <v>300</v>
      </c>
      <c r="I70" s="233" t="s">
        <v>7</v>
      </c>
      <c r="J70" s="233" t="s">
        <v>300</v>
      </c>
      <c r="K70" s="233" t="s">
        <v>11</v>
      </c>
      <c r="L70" s="233" t="s">
        <v>300</v>
      </c>
      <c r="M70" s="233" t="s">
        <v>7</v>
      </c>
      <c r="N70" s="233" t="s">
        <v>21</v>
      </c>
      <c r="O70" s="233" t="s">
        <v>11</v>
      </c>
      <c r="P70" s="233" t="s">
        <v>300</v>
      </c>
      <c r="Q70" s="233" t="s">
        <v>7</v>
      </c>
      <c r="R70" s="233">
        <f>'2第二周明細'!W47</f>
        <v>0</v>
      </c>
      <c r="S70" s="233" t="s">
        <v>11</v>
      </c>
      <c r="T70" s="234">
        <f>'2第二周明細'!W51</f>
        <v>0</v>
      </c>
    </row>
    <row r="71" s="227" customFormat="1" ht="16.5"/>
    <row r="72" s="227" customFormat="1" ht="16.5"/>
    <row r="73" s="227" customFormat="1" ht="16.5"/>
    <row r="74" s="227" customFormat="1" ht="16.5"/>
    <row r="75" s="227" customFormat="1" ht="16.5"/>
    <row r="76" s="227" customFormat="1" ht="16.5"/>
    <row r="77" s="227" customFormat="1" ht="16.5"/>
    <row r="78" s="227" customFormat="1" ht="16.5"/>
    <row r="79" s="227" customFormat="1" ht="16.5"/>
    <row r="80" s="227" customFormat="1" ht="16.5"/>
    <row r="81" s="227" customFormat="1" ht="16.5"/>
    <row r="82" s="227" customFormat="1" ht="16.5"/>
    <row r="83" s="227" customFormat="1" ht="16.5"/>
    <row r="84" s="227" customFormat="1" ht="16.5"/>
    <row r="85" s="227" customFormat="1" ht="16.5"/>
    <row r="86" s="227" customFormat="1" ht="16.5"/>
    <row r="87" s="227" customFormat="1" ht="16.5"/>
    <row r="88" s="227" customFormat="1" ht="16.5"/>
    <row r="89" s="227" customFormat="1" ht="16.5"/>
    <row r="90" s="227" customFormat="1" ht="16.5"/>
    <row r="91" s="227" customFormat="1" ht="16.5"/>
    <row r="92" spans="1:20" ht="16.5">
      <c r="A92" s="151"/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</row>
    <row r="93" spans="1:20" ht="16.5">
      <c r="A93" s="151"/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</row>
    <row r="94" spans="1:20" ht="16.5">
      <c r="A94" s="151"/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</row>
    <row r="95" spans="1:20" ht="16.5">
      <c r="A95" s="151"/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</row>
    <row r="96" spans="1:20" ht="16.5">
      <c r="A96" s="151"/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</row>
    <row r="97" spans="1:20" ht="16.5">
      <c r="A97" s="151"/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</row>
    <row r="98" spans="1:20" ht="16.5">
      <c r="A98" s="151"/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</row>
    <row r="99" spans="1:20" ht="16.5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</row>
  </sheetData>
  <sheetProtection/>
  <mergeCells count="247">
    <mergeCell ref="A59:D59"/>
    <mergeCell ref="E59:H59"/>
    <mergeCell ref="I59:L59"/>
    <mergeCell ref="M59:P59"/>
    <mergeCell ref="Q59:T59"/>
    <mergeCell ref="A57:D57"/>
    <mergeCell ref="E57:H57"/>
    <mergeCell ref="I57:L57"/>
    <mergeCell ref="M57:P57"/>
    <mergeCell ref="Q57:T57"/>
    <mergeCell ref="A58:D58"/>
    <mergeCell ref="E58:H58"/>
    <mergeCell ref="I58:L58"/>
    <mergeCell ref="M58:P58"/>
    <mergeCell ref="Q58:T58"/>
    <mergeCell ref="A55:D55"/>
    <mergeCell ref="E55:H55"/>
    <mergeCell ref="I55:L55"/>
    <mergeCell ref="M55:P55"/>
    <mergeCell ref="Q55:T55"/>
    <mergeCell ref="A56:D56"/>
    <mergeCell ref="E56:H56"/>
    <mergeCell ref="I56:L56"/>
    <mergeCell ref="M56:P56"/>
    <mergeCell ref="Q56:T56"/>
    <mergeCell ref="A53:D53"/>
    <mergeCell ref="E53:H53"/>
    <mergeCell ref="I53:L53"/>
    <mergeCell ref="M53:P53"/>
    <mergeCell ref="Q53:T53"/>
    <mergeCell ref="A54:D54"/>
    <mergeCell ref="E54:H54"/>
    <mergeCell ref="I54:L54"/>
    <mergeCell ref="M54:P54"/>
    <mergeCell ref="Q54:T54"/>
    <mergeCell ref="Q66:T66"/>
    <mergeCell ref="A66:D66"/>
    <mergeCell ref="E66:H66"/>
    <mergeCell ref="I66:L66"/>
    <mergeCell ref="M66:P66"/>
    <mergeCell ref="A67:D67"/>
    <mergeCell ref="E67:H67"/>
    <mergeCell ref="I67:L67"/>
    <mergeCell ref="M67:P67"/>
    <mergeCell ref="Q64:T64"/>
    <mergeCell ref="A65:D65"/>
    <mergeCell ref="E65:H65"/>
    <mergeCell ref="I65:L65"/>
    <mergeCell ref="M65:P65"/>
    <mergeCell ref="Q67:T67"/>
    <mergeCell ref="Q68:T68"/>
    <mergeCell ref="A68:D68"/>
    <mergeCell ref="E68:H68"/>
    <mergeCell ref="I68:L68"/>
    <mergeCell ref="M68:P68"/>
    <mergeCell ref="Q62:T62"/>
    <mergeCell ref="A63:D63"/>
    <mergeCell ref="E63:H63"/>
    <mergeCell ref="I63:L63"/>
    <mergeCell ref="M63:P63"/>
    <mergeCell ref="A1:F2"/>
    <mergeCell ref="Q24:T24"/>
    <mergeCell ref="M24:P24"/>
    <mergeCell ref="I24:L24"/>
    <mergeCell ref="E24:H24"/>
    <mergeCell ref="Q65:T65"/>
    <mergeCell ref="A64:D64"/>
    <mergeCell ref="E64:H64"/>
    <mergeCell ref="I64:L64"/>
    <mergeCell ref="M64:P64"/>
    <mergeCell ref="Q50:T50"/>
    <mergeCell ref="E50:H50"/>
    <mergeCell ref="I50:L50"/>
    <mergeCell ref="M50:P50"/>
    <mergeCell ref="Q63:T63"/>
    <mergeCell ref="A62:D62"/>
    <mergeCell ref="E62:H62"/>
    <mergeCell ref="I62:L62"/>
    <mergeCell ref="M62:P62"/>
    <mergeCell ref="A50:D50"/>
    <mergeCell ref="A49:D49"/>
    <mergeCell ref="E49:H49"/>
    <mergeCell ref="I49:L49"/>
    <mergeCell ref="A48:D48"/>
    <mergeCell ref="E48:H48"/>
    <mergeCell ref="I48:L48"/>
    <mergeCell ref="Q23:T23"/>
    <mergeCell ref="A23:D23"/>
    <mergeCell ref="E23:H23"/>
    <mergeCell ref="I23:L23"/>
    <mergeCell ref="M23:P23"/>
    <mergeCell ref="Q46:T46"/>
    <mergeCell ref="A44:D44"/>
    <mergeCell ref="E44:H44"/>
    <mergeCell ref="I44:L44"/>
    <mergeCell ref="M38:P38"/>
    <mergeCell ref="A47:D47"/>
    <mergeCell ref="E47:H47"/>
    <mergeCell ref="I47:L47"/>
    <mergeCell ref="M47:P47"/>
    <mergeCell ref="Q45:T45"/>
    <mergeCell ref="A46:D46"/>
    <mergeCell ref="I45:L45"/>
    <mergeCell ref="M45:P45"/>
    <mergeCell ref="E46:H46"/>
    <mergeCell ref="I46:L46"/>
    <mergeCell ref="M49:P49"/>
    <mergeCell ref="Q47:T47"/>
    <mergeCell ref="Q48:T48"/>
    <mergeCell ref="Q44:T44"/>
    <mergeCell ref="Q49:T49"/>
    <mergeCell ref="M48:P48"/>
    <mergeCell ref="M44:P44"/>
    <mergeCell ref="M46:P46"/>
    <mergeCell ref="A45:D45"/>
    <mergeCell ref="E45:H45"/>
    <mergeCell ref="Q41:T41"/>
    <mergeCell ref="A40:D40"/>
    <mergeCell ref="E40:H40"/>
    <mergeCell ref="I40:L40"/>
    <mergeCell ref="M40:P40"/>
    <mergeCell ref="Q40:T40"/>
    <mergeCell ref="A41:D41"/>
    <mergeCell ref="E41:H41"/>
    <mergeCell ref="I41:L41"/>
    <mergeCell ref="M41:P41"/>
    <mergeCell ref="M36:P36"/>
    <mergeCell ref="Q38:T38"/>
    <mergeCell ref="A39:D39"/>
    <mergeCell ref="E39:H39"/>
    <mergeCell ref="I39:L39"/>
    <mergeCell ref="M39:P39"/>
    <mergeCell ref="Q39:T39"/>
    <mergeCell ref="A38:D38"/>
    <mergeCell ref="E38:H38"/>
    <mergeCell ref="I38:L38"/>
    <mergeCell ref="M27:P27"/>
    <mergeCell ref="Q36:T36"/>
    <mergeCell ref="A37:D37"/>
    <mergeCell ref="E37:H37"/>
    <mergeCell ref="I37:L37"/>
    <mergeCell ref="M37:P37"/>
    <mergeCell ref="Q37:T37"/>
    <mergeCell ref="A36:D36"/>
    <mergeCell ref="E36:H36"/>
    <mergeCell ref="I36:L36"/>
    <mergeCell ref="M25:P25"/>
    <mergeCell ref="Q27:T27"/>
    <mergeCell ref="A35:D35"/>
    <mergeCell ref="E35:H35"/>
    <mergeCell ref="I35:L35"/>
    <mergeCell ref="M35:P35"/>
    <mergeCell ref="Q35:T35"/>
    <mergeCell ref="A27:D27"/>
    <mergeCell ref="E27:H27"/>
    <mergeCell ref="I27:L27"/>
    <mergeCell ref="Q25:T25"/>
    <mergeCell ref="A24:D24"/>
    <mergeCell ref="A26:D26"/>
    <mergeCell ref="E26:H26"/>
    <mergeCell ref="I26:L26"/>
    <mergeCell ref="M26:P26"/>
    <mergeCell ref="Q26:T26"/>
    <mergeCell ref="A25:D25"/>
    <mergeCell ref="E25:H25"/>
    <mergeCell ref="I25:L25"/>
    <mergeCell ref="M22:P22"/>
    <mergeCell ref="Q22:T22"/>
    <mergeCell ref="A21:D21"/>
    <mergeCell ref="E21:H21"/>
    <mergeCell ref="I21:L21"/>
    <mergeCell ref="M21:P21"/>
    <mergeCell ref="Q21:T21"/>
    <mergeCell ref="A22:D22"/>
    <mergeCell ref="E22:H22"/>
    <mergeCell ref="I22:L22"/>
    <mergeCell ref="Q17:T17"/>
    <mergeCell ref="A18:D18"/>
    <mergeCell ref="E18:H18"/>
    <mergeCell ref="I18:L18"/>
    <mergeCell ref="M18:P18"/>
    <mergeCell ref="Q18:T18"/>
    <mergeCell ref="A17:D17"/>
    <mergeCell ref="I17:L17"/>
    <mergeCell ref="M17:P17"/>
    <mergeCell ref="Q16:T16"/>
    <mergeCell ref="M16:P16"/>
    <mergeCell ref="E17:H17"/>
    <mergeCell ref="Q15:T15"/>
    <mergeCell ref="A15:D15"/>
    <mergeCell ref="E15:H15"/>
    <mergeCell ref="I15:L15"/>
    <mergeCell ref="M15:P15"/>
    <mergeCell ref="A16:D16"/>
    <mergeCell ref="E16:H16"/>
    <mergeCell ref="I16:L16"/>
    <mergeCell ref="Q13:T13"/>
    <mergeCell ref="I8:L8"/>
    <mergeCell ref="Q12:T12"/>
    <mergeCell ref="E12:H12"/>
    <mergeCell ref="E9:H9"/>
    <mergeCell ref="I12:L12"/>
    <mergeCell ref="I13:L13"/>
    <mergeCell ref="M13:P13"/>
    <mergeCell ref="M12:P12"/>
    <mergeCell ref="I9:L9"/>
    <mergeCell ref="E8:H8"/>
    <mergeCell ref="A13:D13"/>
    <mergeCell ref="A3:D3"/>
    <mergeCell ref="A4:D4"/>
    <mergeCell ref="A5:D5"/>
    <mergeCell ref="A6:D6"/>
    <mergeCell ref="M6:P6"/>
    <mergeCell ref="M4:P4"/>
    <mergeCell ref="M5:P5"/>
    <mergeCell ref="M3:P3"/>
    <mergeCell ref="I6:L6"/>
    <mergeCell ref="Q6:T6"/>
    <mergeCell ref="E6:H6"/>
    <mergeCell ref="I4:L4"/>
    <mergeCell ref="E4:H4"/>
    <mergeCell ref="E3:H3"/>
    <mergeCell ref="E5:H5"/>
    <mergeCell ref="Q4:T4"/>
    <mergeCell ref="Q5:T5"/>
    <mergeCell ref="I5:L5"/>
    <mergeCell ref="I3:L3"/>
    <mergeCell ref="A12:D12"/>
    <mergeCell ref="Q14:T14"/>
    <mergeCell ref="M14:P14"/>
    <mergeCell ref="I14:L14"/>
    <mergeCell ref="M9:P9"/>
    <mergeCell ref="I7:L7"/>
    <mergeCell ref="M7:P7"/>
    <mergeCell ref="M8:P8"/>
    <mergeCell ref="E7:H7"/>
    <mergeCell ref="E13:H13"/>
    <mergeCell ref="A9:D9"/>
    <mergeCell ref="Q3:T3"/>
    <mergeCell ref="A33:F34"/>
    <mergeCell ref="E14:H14"/>
    <mergeCell ref="A14:D14"/>
    <mergeCell ref="Q7:T7"/>
    <mergeCell ref="Q8:T8"/>
    <mergeCell ref="Q9:T9"/>
    <mergeCell ref="A7:D7"/>
    <mergeCell ref="A8:D8"/>
  </mergeCells>
  <printOptions horizontalCentered="1" verticalCentered="1"/>
  <pageMargins left="0.1968503937007874" right="0.1968503937007874" top="0.03937007874015748" bottom="0.03937007874015748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A22">
      <selection activeCell="D42" sqref="D42"/>
    </sheetView>
  </sheetViews>
  <sheetFormatPr defaultColWidth="9.00390625" defaultRowHeight="16.5"/>
  <cols>
    <col min="1" max="1" width="1.875" style="93" customWidth="1"/>
    <col min="2" max="2" width="4.875" style="122" customWidth="1"/>
    <col min="3" max="3" width="0" style="93" hidden="1" customWidth="1"/>
    <col min="4" max="4" width="18.625" style="93" customWidth="1"/>
    <col min="5" max="5" width="5.625" style="123" customWidth="1"/>
    <col min="6" max="6" width="11.25390625" style="93" customWidth="1"/>
    <col min="7" max="7" width="18.625" style="93" customWidth="1"/>
    <col min="8" max="8" width="5.625" style="123" customWidth="1"/>
    <col min="9" max="9" width="11.875" style="93" customWidth="1"/>
    <col min="10" max="10" width="18.625" style="93" customWidth="1"/>
    <col min="11" max="11" width="5.625" style="123" customWidth="1"/>
    <col min="12" max="12" width="11.75390625" style="93" customWidth="1"/>
    <col min="13" max="13" width="18.625" style="93" customWidth="1"/>
    <col min="14" max="14" width="5.625" style="123" customWidth="1"/>
    <col min="15" max="15" width="12.125" style="93" customWidth="1"/>
    <col min="16" max="16" width="18.625" style="93" customWidth="1"/>
    <col min="17" max="17" width="5.625" style="123" customWidth="1"/>
    <col min="18" max="18" width="11.75390625" style="93" customWidth="1"/>
    <col min="19" max="19" width="18.625" style="93" customWidth="1"/>
    <col min="20" max="20" width="5.625" style="123" customWidth="1"/>
    <col min="21" max="21" width="12.75390625" style="93" customWidth="1"/>
    <col min="22" max="22" width="5.25390625" style="131" customWidth="1"/>
    <col min="23" max="23" width="11.75390625" style="128" customWidth="1"/>
    <col min="24" max="24" width="11.25390625" style="129" customWidth="1"/>
    <col min="25" max="25" width="6.625" style="132" customWidth="1"/>
    <col min="26" max="26" width="6.625" style="93" customWidth="1"/>
    <col min="27" max="27" width="6.00390625" style="67" hidden="1" customWidth="1"/>
    <col min="28" max="28" width="5.50390625" style="68" hidden="1" customWidth="1"/>
    <col min="29" max="29" width="7.75390625" style="67" hidden="1" customWidth="1"/>
    <col min="30" max="30" width="8.00390625" style="67" hidden="1" customWidth="1"/>
    <col min="31" max="31" width="7.875" style="67" hidden="1" customWidth="1"/>
    <col min="32" max="32" width="7.50390625" style="67" hidden="1" customWidth="1"/>
    <col min="33" max="16384" width="9.00390625" style="93" customWidth="1"/>
  </cols>
  <sheetData>
    <row r="1" spans="2:28" s="54" customFormat="1" ht="38.25">
      <c r="B1" s="500" t="s">
        <v>334</v>
      </c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3"/>
      <c r="AB1" s="55"/>
    </row>
    <row r="2" spans="2:28" s="54" customFormat="1" ht="18.75" customHeight="1">
      <c r="B2" s="501"/>
      <c r="C2" s="502"/>
      <c r="D2" s="502"/>
      <c r="E2" s="502"/>
      <c r="F2" s="502"/>
      <c r="G2" s="502"/>
      <c r="H2" s="56"/>
      <c r="I2" s="53"/>
      <c r="J2" s="53"/>
      <c r="K2" s="56"/>
      <c r="L2" s="53"/>
      <c r="M2" s="53"/>
      <c r="N2" s="56"/>
      <c r="O2" s="53"/>
      <c r="P2" s="53"/>
      <c r="Q2" s="56"/>
      <c r="R2" s="53"/>
      <c r="S2" s="53"/>
      <c r="T2" s="56"/>
      <c r="U2" s="53"/>
      <c r="V2" s="57"/>
      <c r="W2" s="58"/>
      <c r="X2" s="59"/>
      <c r="Y2" s="58"/>
      <c r="Z2" s="53"/>
      <c r="AB2" s="55"/>
    </row>
    <row r="3" spans="2:28" s="67" customFormat="1" ht="30" customHeight="1" thickBot="1">
      <c r="B3" s="134" t="s">
        <v>26</v>
      </c>
      <c r="C3" s="134"/>
      <c r="D3" s="135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54"/>
      <c r="T3" s="61"/>
      <c r="U3" s="61"/>
      <c r="V3" s="62"/>
      <c r="W3" s="63"/>
      <c r="X3" s="64"/>
      <c r="Y3" s="65"/>
      <c r="Z3" s="66"/>
      <c r="AB3" s="68"/>
    </row>
    <row r="4" spans="2:33" s="82" customFormat="1" ht="99">
      <c r="B4" s="69" t="s">
        <v>0</v>
      </c>
      <c r="C4" s="70" t="s">
        <v>1</v>
      </c>
      <c r="D4" s="71" t="s">
        <v>2</v>
      </c>
      <c r="E4" s="72" t="s">
        <v>24</v>
      </c>
      <c r="F4" s="71"/>
      <c r="G4" s="71" t="s">
        <v>3</v>
      </c>
      <c r="H4" s="72" t="s">
        <v>24</v>
      </c>
      <c r="I4" s="71"/>
      <c r="J4" s="71" t="s">
        <v>4</v>
      </c>
      <c r="K4" s="72" t="s">
        <v>24</v>
      </c>
      <c r="L4" s="71"/>
      <c r="M4" s="71" t="s">
        <v>4</v>
      </c>
      <c r="N4" s="72" t="s">
        <v>24</v>
      </c>
      <c r="O4" s="71"/>
      <c r="P4" s="71" t="s">
        <v>4</v>
      </c>
      <c r="Q4" s="72" t="s">
        <v>24</v>
      </c>
      <c r="R4" s="71"/>
      <c r="S4" s="74" t="s">
        <v>5</v>
      </c>
      <c r="T4" s="72" t="s">
        <v>24</v>
      </c>
      <c r="U4" s="71"/>
      <c r="V4" s="137" t="s">
        <v>31</v>
      </c>
      <c r="W4" s="75" t="s">
        <v>6</v>
      </c>
      <c r="X4" s="76" t="s">
        <v>13</v>
      </c>
      <c r="Y4" s="77" t="s">
        <v>14</v>
      </c>
      <c r="Z4" s="78" t="s">
        <v>43</v>
      </c>
      <c r="AA4" s="79"/>
      <c r="AB4" s="80"/>
      <c r="AC4" s="81"/>
      <c r="AD4" s="81"/>
      <c r="AE4" s="81"/>
      <c r="AF4" s="81"/>
      <c r="AG4" s="82" t="s">
        <v>44</v>
      </c>
    </row>
    <row r="5" spans="2:33" s="88" customFormat="1" ht="42">
      <c r="B5" s="19">
        <v>1</v>
      </c>
      <c r="C5" s="493"/>
      <c r="D5" s="84">
        <f>'2016年1月2月總表'!A4</f>
        <v>0</v>
      </c>
      <c r="E5" s="84" t="s">
        <v>21</v>
      </c>
      <c r="F5" s="21" t="s">
        <v>16</v>
      </c>
      <c r="G5" s="84">
        <f>'2016年1月2月總表'!A5</f>
        <v>0</v>
      </c>
      <c r="H5" s="84" t="s">
        <v>167</v>
      </c>
      <c r="I5" s="21" t="s">
        <v>16</v>
      </c>
      <c r="J5" s="84">
        <f>'2016年1月2月總表'!A6</f>
        <v>0</v>
      </c>
      <c r="K5" s="84" t="s">
        <v>21</v>
      </c>
      <c r="L5" s="21" t="s">
        <v>16</v>
      </c>
      <c r="M5" s="84">
        <f>'2016年1月2月總表'!A7</f>
        <v>0</v>
      </c>
      <c r="N5" s="84" t="s">
        <v>21</v>
      </c>
      <c r="O5" s="21" t="s">
        <v>16</v>
      </c>
      <c r="P5" s="84">
        <f>'2016年1月2月總表'!A8</f>
        <v>0</v>
      </c>
      <c r="Q5" s="84" t="s">
        <v>167</v>
      </c>
      <c r="R5" s="21" t="s">
        <v>16</v>
      </c>
      <c r="S5" s="84">
        <f>'2016年1月2月總表'!A9</f>
        <v>0</v>
      </c>
      <c r="T5" s="84" t="s">
        <v>21</v>
      </c>
      <c r="U5" s="21" t="s">
        <v>16</v>
      </c>
      <c r="V5" s="494"/>
      <c r="W5" s="85" t="s">
        <v>27</v>
      </c>
      <c r="X5" s="86" t="s">
        <v>18</v>
      </c>
      <c r="Y5" s="87" t="s">
        <v>167</v>
      </c>
      <c r="Z5" s="130"/>
      <c r="AA5" s="67"/>
      <c r="AB5" s="68"/>
      <c r="AC5" s="67"/>
      <c r="AD5" s="67"/>
      <c r="AE5" s="67"/>
      <c r="AF5" s="67"/>
      <c r="AG5" s="157"/>
    </row>
    <row r="6" spans="2:33" ht="27.75" customHeight="1">
      <c r="B6" s="24" t="s">
        <v>8</v>
      </c>
      <c r="C6" s="493"/>
      <c r="D6" s="168" t="s">
        <v>170</v>
      </c>
      <c r="E6" s="25"/>
      <c r="F6" s="25"/>
      <c r="G6" s="27"/>
      <c r="H6" s="25"/>
      <c r="I6" s="27"/>
      <c r="J6" s="26"/>
      <c r="K6" s="26"/>
      <c r="L6" s="26"/>
      <c r="M6" s="28"/>
      <c r="N6" s="26"/>
      <c r="O6" s="27"/>
      <c r="P6" s="26"/>
      <c r="Q6" s="26"/>
      <c r="R6" s="26"/>
      <c r="S6" s="25"/>
      <c r="T6" s="26"/>
      <c r="U6" s="26"/>
      <c r="V6" s="495"/>
      <c r="W6" s="138" t="e">
        <f>Y5*15+Y7*5+Y9*15+Y10*12</f>
        <v>#VALUE!</v>
      </c>
      <c r="X6" s="90" t="s">
        <v>19</v>
      </c>
      <c r="Y6" s="91" t="s">
        <v>166</v>
      </c>
      <c r="Z6" s="130"/>
      <c r="AA6" s="92"/>
      <c r="AC6" s="68"/>
      <c r="AD6" s="68"/>
      <c r="AE6" s="68"/>
      <c r="AF6" s="68"/>
      <c r="AG6" s="67"/>
    </row>
    <row r="7" spans="2:33" ht="27.75" customHeight="1">
      <c r="B7" s="24">
        <v>2</v>
      </c>
      <c r="C7" s="493"/>
      <c r="D7" s="25"/>
      <c r="E7" s="25"/>
      <c r="F7" s="25"/>
      <c r="G7" s="27"/>
      <c r="H7" s="25"/>
      <c r="I7" s="27"/>
      <c r="J7" s="27"/>
      <c r="K7" s="26"/>
      <c r="L7" s="26"/>
      <c r="M7" s="28"/>
      <c r="N7" s="26"/>
      <c r="O7" s="27"/>
      <c r="P7" s="26"/>
      <c r="Q7" s="26"/>
      <c r="R7" s="26"/>
      <c r="S7" s="25"/>
      <c r="T7" s="26"/>
      <c r="U7" s="26"/>
      <c r="V7" s="495"/>
      <c r="W7" s="94" t="s">
        <v>29</v>
      </c>
      <c r="X7" s="95" t="s">
        <v>20</v>
      </c>
      <c r="Y7" s="91" t="s">
        <v>21</v>
      </c>
      <c r="Z7" s="130"/>
      <c r="AA7" s="96"/>
      <c r="AC7" s="97"/>
      <c r="AD7" s="68"/>
      <c r="AE7" s="68"/>
      <c r="AF7" s="98"/>
      <c r="AG7" s="67"/>
    </row>
    <row r="8" spans="2:33" ht="27.75" customHeight="1">
      <c r="B8" s="24" t="s">
        <v>10</v>
      </c>
      <c r="C8" s="493"/>
      <c r="D8" s="25"/>
      <c r="E8" s="25"/>
      <c r="F8" s="25"/>
      <c r="G8" s="26"/>
      <c r="H8" s="31"/>
      <c r="I8" s="26"/>
      <c r="J8" s="26"/>
      <c r="K8" s="27"/>
      <c r="L8" s="26"/>
      <c r="M8" s="28"/>
      <c r="N8" s="31"/>
      <c r="O8" s="27"/>
      <c r="P8" s="26"/>
      <c r="Q8" s="31"/>
      <c r="R8" s="26"/>
      <c r="S8" s="25"/>
      <c r="T8" s="31"/>
      <c r="U8" s="26"/>
      <c r="V8" s="495"/>
      <c r="W8" s="138" t="e">
        <f>Y6*5+Y8*5+Y10*4</f>
        <v>#VALUE!</v>
      </c>
      <c r="X8" s="95" t="s">
        <v>22</v>
      </c>
      <c r="Y8" s="91" t="s">
        <v>175</v>
      </c>
      <c r="Z8" s="130"/>
      <c r="AC8" s="68"/>
      <c r="AD8" s="68"/>
      <c r="AE8" s="68"/>
      <c r="AF8" s="68"/>
      <c r="AG8" s="67"/>
    </row>
    <row r="9" spans="2:33" ht="27.75" customHeight="1">
      <c r="B9" s="498" t="s">
        <v>48</v>
      </c>
      <c r="C9" s="493"/>
      <c r="D9" s="25"/>
      <c r="E9" s="25"/>
      <c r="F9" s="25"/>
      <c r="G9" s="26"/>
      <c r="H9" s="31"/>
      <c r="I9" s="26"/>
      <c r="J9" s="26"/>
      <c r="K9" s="31"/>
      <c r="L9" s="26"/>
      <c r="M9" s="28"/>
      <c r="N9" s="31"/>
      <c r="O9" s="27"/>
      <c r="P9" s="26"/>
      <c r="Q9" s="31"/>
      <c r="R9" s="26"/>
      <c r="S9" s="25"/>
      <c r="T9" s="31"/>
      <c r="U9" s="26"/>
      <c r="V9" s="495"/>
      <c r="W9" s="94" t="s">
        <v>30</v>
      </c>
      <c r="X9" s="95" t="s">
        <v>23</v>
      </c>
      <c r="Y9" s="91" t="s">
        <v>21</v>
      </c>
      <c r="Z9" s="130"/>
      <c r="AC9" s="68"/>
      <c r="AD9" s="68"/>
      <c r="AE9" s="68"/>
      <c r="AF9" s="68"/>
      <c r="AG9" s="67"/>
    </row>
    <row r="10" spans="2:33" ht="27.75" customHeight="1">
      <c r="B10" s="498"/>
      <c r="C10" s="493"/>
      <c r="D10" s="25"/>
      <c r="E10" s="25"/>
      <c r="F10" s="25"/>
      <c r="G10" s="26"/>
      <c r="H10" s="31"/>
      <c r="I10" s="26"/>
      <c r="J10" s="26"/>
      <c r="K10" s="31"/>
      <c r="L10" s="26"/>
      <c r="M10" s="28"/>
      <c r="N10" s="31"/>
      <c r="O10" s="27"/>
      <c r="P10" s="26"/>
      <c r="Q10" s="31"/>
      <c r="R10" s="26"/>
      <c r="S10" s="25"/>
      <c r="T10" s="31"/>
      <c r="U10" s="26"/>
      <c r="V10" s="495"/>
      <c r="W10" s="138" t="e">
        <f>Y5*2+Y6*7+Y7*1+Y10*8</f>
        <v>#VALUE!</v>
      </c>
      <c r="X10" s="133" t="s">
        <v>25</v>
      </c>
      <c r="Y10" s="101" t="s">
        <v>166</v>
      </c>
      <c r="Z10" s="65"/>
      <c r="AG10" s="67"/>
    </row>
    <row r="11" spans="2:33" ht="27.75" customHeight="1">
      <c r="B11" s="32" t="s">
        <v>49</v>
      </c>
      <c r="C11" s="102"/>
      <c r="D11" s="25"/>
      <c r="E11" s="31"/>
      <c r="F11" s="25"/>
      <c r="G11" s="26"/>
      <c r="H11" s="31"/>
      <c r="I11" s="26"/>
      <c r="J11" s="26"/>
      <c r="K11" s="31"/>
      <c r="L11" s="26"/>
      <c r="M11" s="27"/>
      <c r="N11" s="31"/>
      <c r="O11" s="27"/>
      <c r="P11" s="26"/>
      <c r="Q11" s="31"/>
      <c r="R11" s="26"/>
      <c r="S11" s="26"/>
      <c r="T11" s="31"/>
      <c r="U11" s="26"/>
      <c r="V11" s="495"/>
      <c r="W11" s="94" t="s">
        <v>12</v>
      </c>
      <c r="X11" s="103"/>
      <c r="Y11" s="91"/>
      <c r="Z11" s="130"/>
      <c r="AG11" s="67"/>
    </row>
    <row r="12" spans="2:33" ht="27.75" customHeight="1">
      <c r="B12" s="34"/>
      <c r="C12" s="106"/>
      <c r="D12" s="31"/>
      <c r="E12" s="31"/>
      <c r="F12" s="26"/>
      <c r="G12" s="26"/>
      <c r="H12" s="31"/>
      <c r="I12" s="26"/>
      <c r="J12" s="26"/>
      <c r="K12" s="31"/>
      <c r="L12" s="26"/>
      <c r="M12" s="27"/>
      <c r="N12" s="31"/>
      <c r="O12" s="27"/>
      <c r="P12" s="26"/>
      <c r="Q12" s="31"/>
      <c r="R12" s="26"/>
      <c r="S12" s="26"/>
      <c r="T12" s="31"/>
      <c r="U12" s="26"/>
      <c r="V12" s="496"/>
      <c r="W12" s="139" t="e">
        <f>Y5*70+Y6*75+Y7*25+Y8*45+Y9*60+Y10*120</f>
        <v>#VALUE!</v>
      </c>
      <c r="X12" s="107"/>
      <c r="Y12" s="101"/>
      <c r="Z12" s="65"/>
      <c r="AC12" s="105"/>
      <c r="AD12" s="105"/>
      <c r="AE12" s="105"/>
      <c r="AG12" s="67"/>
    </row>
    <row r="13" spans="2:33" s="88" customFormat="1" ht="27.75" customHeight="1">
      <c r="B13" s="19">
        <v>1</v>
      </c>
      <c r="C13" s="493"/>
      <c r="D13" s="84" t="str">
        <f>'2016年1月2月總表'!E4</f>
        <v>五穀飯</v>
      </c>
      <c r="E13" s="84" t="s">
        <v>78</v>
      </c>
      <c r="F13" s="84"/>
      <c r="G13" s="84" t="str">
        <f>'2016年1月2月總表'!E5</f>
        <v>夜市炭烤雞排</v>
      </c>
      <c r="H13" s="84" t="s">
        <v>249</v>
      </c>
      <c r="I13" s="84" t="s">
        <v>34</v>
      </c>
      <c r="J13" s="84" t="str">
        <f>'2016年1月2月總表'!E6</f>
        <v>荷包蛋</v>
      </c>
      <c r="K13" s="84" t="s">
        <v>176</v>
      </c>
      <c r="L13" s="84"/>
      <c r="M13" s="84" t="str">
        <f>'2016年1月2月總表'!E7</f>
        <v>玉米肉茸</v>
      </c>
      <c r="N13" s="84" t="s">
        <v>92</v>
      </c>
      <c r="O13" s="84"/>
      <c r="P13" s="84" t="str">
        <f>'2016年1月2月總表'!E8</f>
        <v>深色蔬菜</v>
      </c>
      <c r="Q13" s="84" t="s">
        <v>79</v>
      </c>
      <c r="R13" s="84"/>
      <c r="S13" s="84" t="str">
        <f>'2016年1月2月總表'!E9</f>
        <v>薑絲海芽湯/保久乳</v>
      </c>
      <c r="T13" s="84" t="s">
        <v>80</v>
      </c>
      <c r="U13" s="84"/>
      <c r="V13" s="494" t="s">
        <v>269</v>
      </c>
      <c r="W13" s="85" t="s">
        <v>7</v>
      </c>
      <c r="X13" s="86" t="s">
        <v>18</v>
      </c>
      <c r="Y13" s="87">
        <v>5.7</v>
      </c>
      <c r="Z13" s="130"/>
      <c r="AA13" s="67"/>
      <c r="AB13" s="68"/>
      <c r="AC13" s="67"/>
      <c r="AD13" s="67"/>
      <c r="AE13" s="67"/>
      <c r="AF13" s="67"/>
      <c r="AG13" s="157"/>
    </row>
    <row r="14" spans="2:33" ht="27.75" customHeight="1">
      <c r="B14" s="24" t="s">
        <v>8</v>
      </c>
      <c r="C14" s="493"/>
      <c r="D14" s="177" t="s">
        <v>171</v>
      </c>
      <c r="E14" s="177"/>
      <c r="F14" s="177">
        <v>42</v>
      </c>
      <c r="G14" s="244" t="s">
        <v>251</v>
      </c>
      <c r="H14" s="248"/>
      <c r="I14" s="244">
        <v>60</v>
      </c>
      <c r="J14" s="177" t="s">
        <v>174</v>
      </c>
      <c r="K14" s="177"/>
      <c r="L14" s="177">
        <v>50</v>
      </c>
      <c r="M14" s="153" t="s">
        <v>178</v>
      </c>
      <c r="N14" s="178"/>
      <c r="O14" s="153">
        <v>20</v>
      </c>
      <c r="P14" s="177" t="s">
        <v>179</v>
      </c>
      <c r="Q14" s="177"/>
      <c r="R14" s="177">
        <v>100</v>
      </c>
      <c r="S14" s="177" t="s">
        <v>101</v>
      </c>
      <c r="T14" s="153"/>
      <c r="U14" s="177">
        <v>10</v>
      </c>
      <c r="V14" s="495"/>
      <c r="W14" s="138">
        <f>Y13*15+Y15*5+Y17*15+Y18*12</f>
        <v>107.5</v>
      </c>
      <c r="X14" s="90" t="s">
        <v>19</v>
      </c>
      <c r="Y14" s="91">
        <v>2.5</v>
      </c>
      <c r="Z14" s="130">
        <f>W14*4</f>
        <v>430</v>
      </c>
      <c r="AA14" s="92"/>
      <c r="AC14" s="68"/>
      <c r="AD14" s="68"/>
      <c r="AE14" s="68"/>
      <c r="AF14" s="68"/>
      <c r="AG14" s="67">
        <f>Z14/Z20*100</f>
        <v>54.25182942215493</v>
      </c>
    </row>
    <row r="15" spans="2:33" ht="27.75" customHeight="1">
      <c r="B15" s="24">
        <v>3</v>
      </c>
      <c r="C15" s="493"/>
      <c r="D15" s="177" t="s">
        <v>172</v>
      </c>
      <c r="E15" s="177"/>
      <c r="F15" s="177">
        <v>85</v>
      </c>
      <c r="G15" s="244" t="s">
        <v>21</v>
      </c>
      <c r="H15" s="248"/>
      <c r="I15" s="244" t="s">
        <v>250</v>
      </c>
      <c r="J15" s="177"/>
      <c r="K15" s="177"/>
      <c r="L15" s="177"/>
      <c r="M15" s="153" t="s">
        <v>183</v>
      </c>
      <c r="N15" s="177"/>
      <c r="O15" s="153">
        <v>20</v>
      </c>
      <c r="P15" s="177"/>
      <c r="Q15" s="177"/>
      <c r="R15" s="177"/>
      <c r="S15" s="177" t="s">
        <v>180</v>
      </c>
      <c r="T15" s="177"/>
      <c r="U15" s="177">
        <v>3</v>
      </c>
      <c r="V15" s="495"/>
      <c r="W15" s="94" t="s">
        <v>9</v>
      </c>
      <c r="X15" s="95" t="s">
        <v>20</v>
      </c>
      <c r="Y15" s="91">
        <v>2</v>
      </c>
      <c r="Z15" s="130"/>
      <c r="AA15" s="96"/>
      <c r="AC15" s="97"/>
      <c r="AD15" s="68"/>
      <c r="AE15" s="68"/>
      <c r="AF15" s="98"/>
      <c r="AG15" s="67"/>
    </row>
    <row r="16" spans="2:33" ht="27.75" customHeight="1">
      <c r="B16" s="24" t="s">
        <v>10</v>
      </c>
      <c r="C16" s="493"/>
      <c r="D16" s="178"/>
      <c r="E16" s="178"/>
      <c r="F16" s="177"/>
      <c r="G16" s="177"/>
      <c r="H16" s="178"/>
      <c r="I16" s="177"/>
      <c r="J16" s="177"/>
      <c r="K16" s="178"/>
      <c r="L16" s="177"/>
      <c r="M16" s="153"/>
      <c r="N16" s="178"/>
      <c r="O16" s="153"/>
      <c r="P16" s="177"/>
      <c r="Q16" s="178"/>
      <c r="R16" s="177"/>
      <c r="S16" s="177"/>
      <c r="T16" s="178"/>
      <c r="U16" s="177"/>
      <c r="V16" s="495"/>
      <c r="W16" s="138">
        <f>Y14*5+Y16*5+Y18*4</f>
        <v>29</v>
      </c>
      <c r="X16" s="95" t="s">
        <v>22</v>
      </c>
      <c r="Y16" s="91">
        <v>2.5</v>
      </c>
      <c r="Z16" s="130">
        <f>23*9</f>
        <v>207</v>
      </c>
      <c r="AC16" s="68"/>
      <c r="AD16" s="68"/>
      <c r="AE16" s="68"/>
      <c r="AF16" s="68"/>
      <c r="AG16" s="67">
        <f>Z16/Z20*100</f>
        <v>26.116578349735047</v>
      </c>
    </row>
    <row r="17" spans="2:33" ht="27.75" customHeight="1">
      <c r="B17" s="498" t="s">
        <v>50</v>
      </c>
      <c r="C17" s="493"/>
      <c r="D17" s="178"/>
      <c r="E17" s="178"/>
      <c r="F17" s="177"/>
      <c r="G17" s="177"/>
      <c r="H17" s="178"/>
      <c r="I17" s="177"/>
      <c r="J17" s="181" t="s">
        <v>252</v>
      </c>
      <c r="K17" s="178"/>
      <c r="L17" s="177"/>
      <c r="M17" s="153"/>
      <c r="N17" s="178"/>
      <c r="O17" s="153"/>
      <c r="P17" s="177"/>
      <c r="Q17" s="178"/>
      <c r="R17" s="177"/>
      <c r="S17" s="177"/>
      <c r="T17" s="178"/>
      <c r="U17" s="177"/>
      <c r="V17" s="495"/>
      <c r="W17" s="94" t="s">
        <v>11</v>
      </c>
      <c r="X17" s="95" t="s">
        <v>23</v>
      </c>
      <c r="Y17" s="91">
        <f>AB18</f>
        <v>0</v>
      </c>
      <c r="Z17" s="130"/>
      <c r="AC17" s="68"/>
      <c r="AD17" s="68"/>
      <c r="AE17" s="68"/>
      <c r="AF17" s="68"/>
      <c r="AG17" s="67"/>
    </row>
    <row r="18" spans="2:33" ht="27.75" customHeight="1">
      <c r="B18" s="498"/>
      <c r="C18" s="493"/>
      <c r="D18" s="178"/>
      <c r="E18" s="178"/>
      <c r="F18" s="177"/>
      <c r="G18" s="177"/>
      <c r="H18" s="178"/>
      <c r="I18" s="177"/>
      <c r="J18" s="177"/>
      <c r="K18" s="178"/>
      <c r="L18" s="177"/>
      <c r="M18" s="153"/>
      <c r="N18" s="178"/>
      <c r="O18" s="153"/>
      <c r="P18" s="177"/>
      <c r="Q18" s="178"/>
      <c r="R18" s="177"/>
      <c r="S18" s="177"/>
      <c r="T18" s="178"/>
      <c r="U18" s="177"/>
      <c r="V18" s="495"/>
      <c r="W18" s="138">
        <f>Y13*2+Y14*7+Y15*1+Y18*8</f>
        <v>38.9</v>
      </c>
      <c r="X18" s="133" t="s">
        <v>25</v>
      </c>
      <c r="Y18" s="101">
        <v>1</v>
      </c>
      <c r="Z18" s="65">
        <f>W18*4</f>
        <v>155.6</v>
      </c>
      <c r="AG18" s="67">
        <f>Z18/Z20*100</f>
        <v>19.631592228110016</v>
      </c>
    </row>
    <row r="19" spans="2:33" ht="27.75" customHeight="1">
      <c r="B19" s="32"/>
      <c r="C19" s="102"/>
      <c r="D19" s="178"/>
      <c r="E19" s="178"/>
      <c r="F19" s="177"/>
      <c r="G19" s="177"/>
      <c r="H19" s="178"/>
      <c r="I19" s="177"/>
      <c r="J19" s="177"/>
      <c r="K19" s="178"/>
      <c r="L19" s="177"/>
      <c r="M19" s="153"/>
      <c r="N19" s="178"/>
      <c r="O19" s="153"/>
      <c r="P19" s="177"/>
      <c r="Q19" s="178"/>
      <c r="R19" s="177"/>
      <c r="S19" s="177"/>
      <c r="T19" s="178"/>
      <c r="U19" s="177"/>
      <c r="V19" s="495"/>
      <c r="W19" s="94" t="s">
        <v>12</v>
      </c>
      <c r="X19" s="103"/>
      <c r="Y19" s="91"/>
      <c r="Z19" s="130"/>
      <c r="AG19" s="67"/>
    </row>
    <row r="20" spans="2:33" ht="27.75" customHeight="1">
      <c r="B20" s="34"/>
      <c r="C20" s="104"/>
      <c r="D20" s="178"/>
      <c r="E20" s="178"/>
      <c r="F20" s="177"/>
      <c r="G20" s="177"/>
      <c r="H20" s="178"/>
      <c r="I20" s="177"/>
      <c r="J20" s="177"/>
      <c r="K20" s="178"/>
      <c r="L20" s="177"/>
      <c r="M20" s="153"/>
      <c r="N20" s="178"/>
      <c r="O20" s="153"/>
      <c r="P20" s="177"/>
      <c r="Q20" s="178"/>
      <c r="R20" s="177"/>
      <c r="S20" s="177"/>
      <c r="T20" s="178"/>
      <c r="U20" s="177"/>
      <c r="V20" s="496"/>
      <c r="W20" s="141">
        <f>Y13*70+Y14*75+Y15*25+Y16*45+Y17*60+Y18*120</f>
        <v>869</v>
      </c>
      <c r="X20" s="100"/>
      <c r="Y20" s="101"/>
      <c r="Z20" s="65">
        <f>SUM(Z13:Z19)</f>
        <v>792.6</v>
      </c>
      <c r="AA20" s="65">
        <f aca="true" t="shared" si="0" ref="AA20:AG20">SUM(AA13:AA19)</f>
        <v>0</v>
      </c>
      <c r="AB20" s="65">
        <f t="shared" si="0"/>
        <v>0</v>
      </c>
      <c r="AC20" s="65">
        <f t="shared" si="0"/>
        <v>0</v>
      </c>
      <c r="AD20" s="65">
        <f t="shared" si="0"/>
        <v>0</v>
      </c>
      <c r="AE20" s="65">
        <f t="shared" si="0"/>
        <v>0</v>
      </c>
      <c r="AF20" s="65">
        <f t="shared" si="0"/>
        <v>0</v>
      </c>
      <c r="AG20" s="65">
        <f t="shared" si="0"/>
        <v>100</v>
      </c>
    </row>
    <row r="21" spans="2:33" s="88" customFormat="1" ht="27.75" customHeight="1">
      <c r="B21" s="19">
        <v>1</v>
      </c>
      <c r="C21" s="493"/>
      <c r="D21" s="84" t="str">
        <f>'2016年1月2月總表'!I4</f>
        <v>地瓜飯</v>
      </c>
      <c r="E21" s="84" t="s">
        <v>78</v>
      </c>
      <c r="F21" s="84" t="s">
        <v>21</v>
      </c>
      <c r="G21" s="84" t="str">
        <f>'2016年1月2月總表'!I5</f>
        <v>椒鹽雞翅(炸)</v>
      </c>
      <c r="H21" s="84" t="s">
        <v>82</v>
      </c>
      <c r="I21" s="84"/>
      <c r="J21" s="84" t="str">
        <f>'2016年1月2月總表'!I6</f>
        <v>柴魚蘿蔔燒</v>
      </c>
      <c r="K21" s="84" t="s">
        <v>253</v>
      </c>
      <c r="L21" s="84" t="s">
        <v>93</v>
      </c>
      <c r="M21" s="84" t="str">
        <f>'2016年1月2月總表'!I7</f>
        <v>玉筍燴雙花 </v>
      </c>
      <c r="N21" s="84" t="s">
        <v>92</v>
      </c>
      <c r="O21" s="84"/>
      <c r="P21" s="84" t="str">
        <f>'2016年1月2月總表'!I8</f>
        <v>淺色蔬菜</v>
      </c>
      <c r="Q21" s="84" t="s">
        <v>74</v>
      </c>
      <c r="R21" s="84" t="s">
        <v>21</v>
      </c>
      <c r="S21" s="84" t="str">
        <f>'2016年1月2月總表'!I9</f>
        <v>味噌豆腐湯(豆) </v>
      </c>
      <c r="T21" s="84" t="s">
        <v>80</v>
      </c>
      <c r="U21" s="84"/>
      <c r="V21" s="494" t="s">
        <v>268</v>
      </c>
      <c r="W21" s="85" t="s">
        <v>7</v>
      </c>
      <c r="X21" s="86" t="s">
        <v>18</v>
      </c>
      <c r="Y21" s="87">
        <v>5.7</v>
      </c>
      <c r="Z21" s="130"/>
      <c r="AA21" s="67"/>
      <c r="AB21" s="68"/>
      <c r="AC21" s="67"/>
      <c r="AD21" s="67"/>
      <c r="AE21" s="67"/>
      <c r="AF21" s="67"/>
      <c r="AG21" s="157"/>
    </row>
    <row r="22" spans="2:33" s="111" customFormat="1" ht="27.75" customHeight="1">
      <c r="B22" s="24" t="s">
        <v>8</v>
      </c>
      <c r="C22" s="493"/>
      <c r="D22" s="177" t="s">
        <v>181</v>
      </c>
      <c r="E22" s="177"/>
      <c r="F22" s="177">
        <v>85</v>
      </c>
      <c r="G22" s="177" t="s">
        <v>184</v>
      </c>
      <c r="H22" s="177"/>
      <c r="I22" s="177">
        <v>60</v>
      </c>
      <c r="J22" s="248" t="s">
        <v>469</v>
      </c>
      <c r="K22" s="248" t="s">
        <v>250</v>
      </c>
      <c r="L22" s="248">
        <v>40</v>
      </c>
      <c r="M22" s="177" t="s">
        <v>126</v>
      </c>
      <c r="N22" s="177"/>
      <c r="O22" s="177">
        <v>10</v>
      </c>
      <c r="P22" s="177" t="s">
        <v>179</v>
      </c>
      <c r="Q22" s="177"/>
      <c r="R22" s="177">
        <v>100</v>
      </c>
      <c r="S22" s="177" t="s">
        <v>187</v>
      </c>
      <c r="T22" s="177"/>
      <c r="U22" s="177">
        <v>10</v>
      </c>
      <c r="V22" s="495"/>
      <c r="W22" s="138">
        <f>Y21*15+Y23*5+Y25*15+Y26*12</f>
        <v>95.5</v>
      </c>
      <c r="X22" s="90" t="s">
        <v>19</v>
      </c>
      <c r="Y22" s="91">
        <v>2.5</v>
      </c>
      <c r="Z22" s="130">
        <f>W22*4</f>
        <v>382</v>
      </c>
      <c r="AA22" s="92"/>
      <c r="AB22" s="68"/>
      <c r="AC22" s="68"/>
      <c r="AD22" s="68"/>
      <c r="AE22" s="68"/>
      <c r="AF22" s="68"/>
      <c r="AG22" s="67">
        <f>Z22/Z28*100</f>
        <v>53.60651136682571</v>
      </c>
    </row>
    <row r="23" spans="2:33" s="111" customFormat="1" ht="27.75" customHeight="1">
      <c r="B23" s="24">
        <v>4</v>
      </c>
      <c r="C23" s="493"/>
      <c r="D23" s="177" t="s">
        <v>571</v>
      </c>
      <c r="E23" s="177"/>
      <c r="F23" s="177">
        <v>42</v>
      </c>
      <c r="G23" s="177"/>
      <c r="H23" s="177"/>
      <c r="I23" s="177"/>
      <c r="J23" s="248" t="s">
        <v>464</v>
      </c>
      <c r="K23" s="248" t="s">
        <v>21</v>
      </c>
      <c r="L23" s="248" t="s">
        <v>464</v>
      </c>
      <c r="M23" s="177" t="s">
        <v>185</v>
      </c>
      <c r="N23" s="177"/>
      <c r="O23" s="177">
        <v>30</v>
      </c>
      <c r="P23" s="177"/>
      <c r="Q23" s="177"/>
      <c r="R23" s="177"/>
      <c r="S23" s="177" t="s">
        <v>188</v>
      </c>
      <c r="T23" s="177" t="s">
        <v>189</v>
      </c>
      <c r="U23" s="177">
        <v>10</v>
      </c>
      <c r="V23" s="495"/>
      <c r="W23" s="94" t="s">
        <v>9</v>
      </c>
      <c r="X23" s="95" t="s">
        <v>20</v>
      </c>
      <c r="Y23" s="91">
        <v>2</v>
      </c>
      <c r="Z23" s="130"/>
      <c r="AA23" s="96"/>
      <c r="AB23" s="68"/>
      <c r="AC23" s="97"/>
      <c r="AD23" s="68"/>
      <c r="AE23" s="68"/>
      <c r="AF23" s="98"/>
      <c r="AG23" s="67"/>
    </row>
    <row r="24" spans="2:33" s="111" customFormat="1" ht="27.75" customHeight="1">
      <c r="B24" s="24" t="s">
        <v>10</v>
      </c>
      <c r="C24" s="493"/>
      <c r="D24" s="177"/>
      <c r="E24" s="178"/>
      <c r="F24" s="177"/>
      <c r="G24" s="177"/>
      <c r="H24" s="178"/>
      <c r="I24" s="177"/>
      <c r="J24" s="177"/>
      <c r="K24" s="178"/>
      <c r="L24" s="177"/>
      <c r="M24" s="177" t="s">
        <v>186</v>
      </c>
      <c r="N24" s="178"/>
      <c r="O24" s="177">
        <v>30</v>
      </c>
      <c r="P24" s="177"/>
      <c r="Q24" s="178"/>
      <c r="R24" s="177"/>
      <c r="S24" s="177"/>
      <c r="T24" s="178"/>
      <c r="U24" s="177"/>
      <c r="V24" s="495"/>
      <c r="W24" s="138">
        <f>Y22*5+Y24*5+Y26*4</f>
        <v>27.5</v>
      </c>
      <c r="X24" s="95" t="s">
        <v>22</v>
      </c>
      <c r="Y24" s="91">
        <v>3</v>
      </c>
      <c r="Z24" s="130">
        <f>23*9</f>
        <v>207</v>
      </c>
      <c r="AA24" s="67"/>
      <c r="AB24" s="68"/>
      <c r="AC24" s="68"/>
      <c r="AD24" s="68"/>
      <c r="AE24" s="68"/>
      <c r="AF24" s="68"/>
      <c r="AG24" s="67">
        <f>Z24/Z28*100</f>
        <v>29.04855458882964</v>
      </c>
    </row>
    <row r="25" spans="2:33" s="111" customFormat="1" ht="27.75" customHeight="1">
      <c r="B25" s="498" t="s">
        <v>51</v>
      </c>
      <c r="C25" s="493"/>
      <c r="D25" s="177"/>
      <c r="E25" s="178"/>
      <c r="F25" s="177"/>
      <c r="G25" s="177"/>
      <c r="H25" s="178"/>
      <c r="I25" s="177"/>
      <c r="J25" s="177"/>
      <c r="K25" s="178"/>
      <c r="L25" s="177"/>
      <c r="M25" s="177"/>
      <c r="N25" s="178"/>
      <c r="O25" s="177"/>
      <c r="P25" s="177"/>
      <c r="Q25" s="178"/>
      <c r="R25" s="177"/>
      <c r="S25" s="177"/>
      <c r="T25" s="178"/>
      <c r="U25" s="177"/>
      <c r="V25" s="495"/>
      <c r="W25" s="94" t="s">
        <v>11</v>
      </c>
      <c r="X25" s="95" t="s">
        <v>23</v>
      </c>
      <c r="Y25" s="91">
        <f>AB26</f>
        <v>0</v>
      </c>
      <c r="Z25" s="130"/>
      <c r="AA25" s="67"/>
      <c r="AB25" s="68"/>
      <c r="AC25" s="68"/>
      <c r="AD25" s="68"/>
      <c r="AE25" s="68"/>
      <c r="AF25" s="68"/>
      <c r="AG25" s="67"/>
    </row>
    <row r="26" spans="2:33" s="111" customFormat="1" ht="27.75" customHeight="1">
      <c r="B26" s="498"/>
      <c r="C26" s="493"/>
      <c r="D26" s="178"/>
      <c r="E26" s="178"/>
      <c r="F26" s="177"/>
      <c r="G26" s="182"/>
      <c r="H26" s="178"/>
      <c r="I26" s="177"/>
      <c r="J26" s="177"/>
      <c r="K26" s="178"/>
      <c r="L26" s="177"/>
      <c r="M26" s="177"/>
      <c r="N26" s="178"/>
      <c r="O26" s="177"/>
      <c r="P26" s="177"/>
      <c r="Q26" s="178"/>
      <c r="R26" s="177"/>
      <c r="S26" s="177"/>
      <c r="T26" s="178"/>
      <c r="U26" s="177"/>
      <c r="V26" s="495"/>
      <c r="W26" s="138">
        <f>Y21*2+Y22*7+Y23*1+Y26*8</f>
        <v>30.9</v>
      </c>
      <c r="X26" s="133" t="s">
        <v>25</v>
      </c>
      <c r="Y26" s="101">
        <v>0</v>
      </c>
      <c r="Z26" s="65">
        <f>W26*4</f>
        <v>123.6</v>
      </c>
      <c r="AA26" s="67"/>
      <c r="AB26" s="68"/>
      <c r="AC26" s="67"/>
      <c r="AD26" s="67"/>
      <c r="AE26" s="67"/>
      <c r="AF26" s="67"/>
      <c r="AG26" s="67">
        <f>Z26/Z28*100</f>
        <v>17.34493404434465</v>
      </c>
    </row>
    <row r="27" spans="2:33" s="111" customFormat="1" ht="27.75" customHeight="1">
      <c r="B27" s="32"/>
      <c r="C27" s="114"/>
      <c r="D27" s="177"/>
      <c r="E27" s="178"/>
      <c r="F27" s="177"/>
      <c r="G27" s="177"/>
      <c r="H27" s="178"/>
      <c r="I27" s="177"/>
      <c r="J27" s="177"/>
      <c r="K27" s="178"/>
      <c r="L27" s="177"/>
      <c r="M27" s="177"/>
      <c r="N27" s="178"/>
      <c r="O27" s="177"/>
      <c r="P27" s="177"/>
      <c r="Q27" s="178"/>
      <c r="R27" s="177"/>
      <c r="S27" s="177"/>
      <c r="T27" s="178"/>
      <c r="U27" s="177"/>
      <c r="V27" s="495"/>
      <c r="W27" s="94" t="s">
        <v>12</v>
      </c>
      <c r="X27" s="103"/>
      <c r="Y27" s="91"/>
      <c r="Z27" s="130"/>
      <c r="AA27" s="67"/>
      <c r="AB27" s="68"/>
      <c r="AC27" s="67"/>
      <c r="AD27" s="67"/>
      <c r="AE27" s="67"/>
      <c r="AF27" s="67"/>
      <c r="AG27" s="67"/>
    </row>
    <row r="28" spans="2:33" s="111" customFormat="1" ht="27.75" customHeight="1" thickBot="1">
      <c r="B28" s="41"/>
      <c r="C28" s="115"/>
      <c r="D28" s="178"/>
      <c r="E28" s="178"/>
      <c r="F28" s="177"/>
      <c r="G28" s="177"/>
      <c r="H28" s="178"/>
      <c r="I28" s="177"/>
      <c r="J28" s="177"/>
      <c r="K28" s="178"/>
      <c r="L28" s="177"/>
      <c r="M28" s="177"/>
      <c r="N28" s="178"/>
      <c r="O28" s="177"/>
      <c r="P28" s="177"/>
      <c r="Q28" s="178"/>
      <c r="R28" s="177"/>
      <c r="S28" s="177"/>
      <c r="T28" s="178"/>
      <c r="U28" s="177"/>
      <c r="V28" s="496"/>
      <c r="W28" s="141">
        <f>Y21*70+Y22*75+Y23*25+Y24*45+Y25*60+Y26*120</f>
        <v>771.5</v>
      </c>
      <c r="X28" s="107"/>
      <c r="Y28" s="91"/>
      <c r="Z28" s="65">
        <f aca="true" t="shared" si="1" ref="Z28:AG28">SUM(Z21:Z27)</f>
        <v>712.6</v>
      </c>
      <c r="AA28" s="65">
        <f t="shared" si="1"/>
        <v>0</v>
      </c>
      <c r="AB28" s="65">
        <f t="shared" si="1"/>
        <v>0</v>
      </c>
      <c r="AC28" s="65">
        <f t="shared" si="1"/>
        <v>0</v>
      </c>
      <c r="AD28" s="65">
        <f t="shared" si="1"/>
        <v>0</v>
      </c>
      <c r="AE28" s="65">
        <f t="shared" si="1"/>
        <v>0</v>
      </c>
      <c r="AF28" s="65">
        <f t="shared" si="1"/>
        <v>0</v>
      </c>
      <c r="AG28" s="65">
        <f t="shared" si="1"/>
        <v>100</v>
      </c>
    </row>
    <row r="29" spans="2:33" s="88" customFormat="1" ht="27.75" customHeight="1">
      <c r="B29" s="83">
        <v>1</v>
      </c>
      <c r="C29" s="493"/>
      <c r="D29" s="84" t="str">
        <f>'2016年1月2月總表'!M4</f>
        <v>香Q白米飯</v>
      </c>
      <c r="E29" s="84" t="s">
        <v>78</v>
      </c>
      <c r="F29" s="84"/>
      <c r="G29" s="84" t="str">
        <f>'2016年1月2月總表'!M5</f>
        <v>筍香扣肉</v>
      </c>
      <c r="H29" s="84" t="s">
        <v>465</v>
      </c>
      <c r="I29" s="84"/>
      <c r="J29" s="84" t="str">
        <f>'2016年1月2月總表'!M6</f>
        <v>蒜泥白肉</v>
      </c>
      <c r="K29" s="84" t="s">
        <v>208</v>
      </c>
      <c r="L29" s="84"/>
      <c r="M29" s="84" t="str">
        <f>'2016年1月2月總表'!M7</f>
        <v>焗烤通心麵</v>
      </c>
      <c r="N29" s="84" t="s">
        <v>249</v>
      </c>
      <c r="O29" s="84"/>
      <c r="P29" s="84" t="str">
        <f>'2016年1月2月總表'!M8</f>
        <v>深色蔬菜</v>
      </c>
      <c r="Q29" s="84" t="s">
        <v>79</v>
      </c>
      <c r="R29" s="84"/>
      <c r="S29" s="84" t="str">
        <f>'2016年1月2月總表'!M9</f>
        <v>筍絲湯</v>
      </c>
      <c r="T29" s="84" t="s">
        <v>573</v>
      </c>
      <c r="U29" s="84"/>
      <c r="V29" s="494"/>
      <c r="W29" s="85" t="s">
        <v>7</v>
      </c>
      <c r="X29" s="86" t="s">
        <v>18</v>
      </c>
      <c r="Y29" s="87">
        <v>5.7</v>
      </c>
      <c r="Z29" s="130"/>
      <c r="AA29" s="67"/>
      <c r="AB29" s="68"/>
      <c r="AC29" s="67"/>
      <c r="AD29" s="67"/>
      <c r="AE29" s="67"/>
      <c r="AF29" s="67"/>
      <c r="AG29" s="157"/>
    </row>
    <row r="30" spans="2:33" ht="27.75" customHeight="1">
      <c r="B30" s="89" t="s">
        <v>8</v>
      </c>
      <c r="C30" s="493"/>
      <c r="D30" s="27" t="s">
        <v>569</v>
      </c>
      <c r="E30" s="27"/>
      <c r="F30" s="27" t="s">
        <v>570</v>
      </c>
      <c r="G30" s="244" t="s">
        <v>254</v>
      </c>
      <c r="H30" s="244"/>
      <c r="I30" s="244">
        <v>30</v>
      </c>
      <c r="J30" s="27" t="s">
        <v>354</v>
      </c>
      <c r="K30" s="150"/>
      <c r="L30" s="27">
        <v>30</v>
      </c>
      <c r="M30" s="244" t="s">
        <v>288</v>
      </c>
      <c r="N30" s="247" t="s">
        <v>250</v>
      </c>
      <c r="O30" s="244">
        <v>20</v>
      </c>
      <c r="P30" s="27" t="s">
        <v>99</v>
      </c>
      <c r="Q30" s="27"/>
      <c r="R30" s="27">
        <v>100</v>
      </c>
      <c r="S30" s="27" t="s">
        <v>212</v>
      </c>
      <c r="T30" s="27" t="s">
        <v>113</v>
      </c>
      <c r="U30" s="27">
        <v>10</v>
      </c>
      <c r="V30" s="495"/>
      <c r="W30" s="138">
        <f>Y29*15+Y31*5+Y33*15+Y34*12</f>
        <v>95.5</v>
      </c>
      <c r="X30" s="90" t="s">
        <v>19</v>
      </c>
      <c r="Y30" s="91">
        <v>2.5</v>
      </c>
      <c r="Z30" s="130">
        <f>W30*4</f>
        <v>382</v>
      </c>
      <c r="AA30" s="92"/>
      <c r="AC30" s="68"/>
      <c r="AD30" s="68"/>
      <c r="AE30" s="68"/>
      <c r="AF30" s="68"/>
      <c r="AG30" s="67">
        <f>Z30/Z36*100</f>
        <v>53.60651136682571</v>
      </c>
    </row>
    <row r="31" spans="2:33" ht="27.75" customHeight="1">
      <c r="B31" s="89">
        <v>5</v>
      </c>
      <c r="C31" s="493"/>
      <c r="D31" s="27" t="s">
        <v>97</v>
      </c>
      <c r="E31" s="27"/>
      <c r="F31" s="27">
        <v>127</v>
      </c>
      <c r="G31" s="244" t="s">
        <v>255</v>
      </c>
      <c r="H31" s="244"/>
      <c r="I31" s="244">
        <v>30</v>
      </c>
      <c r="J31" s="27" t="s">
        <v>355</v>
      </c>
      <c r="K31" s="28"/>
      <c r="L31" s="27">
        <v>10</v>
      </c>
      <c r="M31" s="244" t="s">
        <v>289</v>
      </c>
      <c r="N31" s="244"/>
      <c r="O31" s="244">
        <v>20</v>
      </c>
      <c r="P31" s="27"/>
      <c r="Q31" s="27"/>
      <c r="R31" s="27"/>
      <c r="S31" s="27" t="s">
        <v>226</v>
      </c>
      <c r="T31" s="27" t="s">
        <v>210</v>
      </c>
      <c r="U31" s="27">
        <v>2.2</v>
      </c>
      <c r="V31" s="495"/>
      <c r="W31" s="94" t="s">
        <v>9</v>
      </c>
      <c r="X31" s="95" t="s">
        <v>20</v>
      </c>
      <c r="Y31" s="91">
        <v>2</v>
      </c>
      <c r="Z31" s="130"/>
      <c r="AA31" s="96"/>
      <c r="AC31" s="97"/>
      <c r="AD31" s="68"/>
      <c r="AE31" s="68"/>
      <c r="AF31" s="98"/>
      <c r="AG31" s="67"/>
    </row>
    <row r="32" spans="2:33" ht="27.75" customHeight="1">
      <c r="B32" s="89" t="s">
        <v>10</v>
      </c>
      <c r="C32" s="493"/>
      <c r="D32" s="99"/>
      <c r="E32" s="99"/>
      <c r="F32" s="27"/>
      <c r="G32" s="27"/>
      <c r="H32" s="99"/>
      <c r="I32" s="27"/>
      <c r="J32" s="27" t="s">
        <v>356</v>
      </c>
      <c r="K32" s="28"/>
      <c r="L32" s="27">
        <v>5</v>
      </c>
      <c r="M32" s="153" t="s">
        <v>290</v>
      </c>
      <c r="N32" s="153"/>
      <c r="O32" s="153">
        <v>10</v>
      </c>
      <c r="P32" s="245" t="s">
        <v>21</v>
      </c>
      <c r="Q32" s="99"/>
      <c r="R32" s="27"/>
      <c r="S32" s="27" t="s">
        <v>214</v>
      </c>
      <c r="T32" s="99"/>
      <c r="U32" s="27">
        <v>2.2</v>
      </c>
      <c r="V32" s="495"/>
      <c r="W32" s="138">
        <f>Y30*5+Y32*5+Y34*4</f>
        <v>25</v>
      </c>
      <c r="X32" s="95" t="s">
        <v>22</v>
      </c>
      <c r="Y32" s="91">
        <v>2.5</v>
      </c>
      <c r="Z32" s="130">
        <f>23*9</f>
        <v>207</v>
      </c>
      <c r="AC32" s="68"/>
      <c r="AD32" s="68"/>
      <c r="AE32" s="68"/>
      <c r="AF32" s="68"/>
      <c r="AG32" s="67">
        <f>Z32/Z36*100</f>
        <v>29.04855458882964</v>
      </c>
    </row>
    <row r="33" spans="2:33" ht="27.75" customHeight="1">
      <c r="B33" s="497" t="s">
        <v>52</v>
      </c>
      <c r="C33" s="493"/>
      <c r="D33" s="99"/>
      <c r="E33" s="99"/>
      <c r="F33" s="27"/>
      <c r="G33" s="27"/>
      <c r="H33" s="99"/>
      <c r="I33" s="27"/>
      <c r="J33" s="27" t="s">
        <v>21</v>
      </c>
      <c r="K33" s="28"/>
      <c r="L33" s="27" t="s">
        <v>353</v>
      </c>
      <c r="M33" s="153" t="s">
        <v>291</v>
      </c>
      <c r="N33" s="153"/>
      <c r="O33" s="153">
        <v>10</v>
      </c>
      <c r="P33" s="27"/>
      <c r="Q33" s="99"/>
      <c r="R33" s="27"/>
      <c r="S33" s="27"/>
      <c r="T33" s="99"/>
      <c r="U33" s="27"/>
      <c r="V33" s="495"/>
      <c r="W33" s="94" t="s">
        <v>11</v>
      </c>
      <c r="X33" s="95" t="s">
        <v>23</v>
      </c>
      <c r="Y33" s="91">
        <f>AB34</f>
        <v>0</v>
      </c>
      <c r="Z33" s="130"/>
      <c r="AC33" s="68"/>
      <c r="AD33" s="68"/>
      <c r="AE33" s="68"/>
      <c r="AF33" s="68"/>
      <c r="AG33" s="67"/>
    </row>
    <row r="34" spans="2:33" ht="27.75" customHeight="1">
      <c r="B34" s="497"/>
      <c r="C34" s="493"/>
      <c r="D34" s="99"/>
      <c r="E34" s="99"/>
      <c r="F34" s="27"/>
      <c r="G34" s="27"/>
      <c r="H34" s="99"/>
      <c r="I34" s="27"/>
      <c r="J34" s="28"/>
      <c r="K34" s="99"/>
      <c r="L34" s="28"/>
      <c r="M34" s="27"/>
      <c r="N34" s="99"/>
      <c r="O34" s="27"/>
      <c r="P34" s="27"/>
      <c r="Q34" s="99"/>
      <c r="R34" s="27"/>
      <c r="S34" s="28"/>
      <c r="T34" s="99"/>
      <c r="U34" s="27"/>
      <c r="V34" s="495"/>
      <c r="W34" s="138">
        <f>Y29*2+Y30*7+Y31*1+Y34*8</f>
        <v>30.9</v>
      </c>
      <c r="X34" s="133" t="s">
        <v>25</v>
      </c>
      <c r="Y34" s="101">
        <v>0</v>
      </c>
      <c r="Z34" s="65">
        <f>W34*4</f>
        <v>123.6</v>
      </c>
      <c r="AG34" s="67">
        <f>Z34/Z36*100</f>
        <v>17.34493404434465</v>
      </c>
    </row>
    <row r="35" spans="2:33" ht="27.75" customHeight="1">
      <c r="B35" s="32" t="s">
        <v>49</v>
      </c>
      <c r="C35" s="102"/>
      <c r="D35" s="99"/>
      <c r="E35" s="99"/>
      <c r="F35" s="27"/>
      <c r="G35" s="27"/>
      <c r="H35" s="99"/>
      <c r="I35" s="27"/>
      <c r="J35" s="27" t="s">
        <v>21</v>
      </c>
      <c r="K35" s="99"/>
      <c r="L35" s="27"/>
      <c r="M35" s="27"/>
      <c r="N35" s="99"/>
      <c r="O35" s="27"/>
      <c r="P35" s="27"/>
      <c r="Q35" s="99"/>
      <c r="R35" s="27"/>
      <c r="S35" s="27"/>
      <c r="T35" s="99"/>
      <c r="U35" s="27"/>
      <c r="V35" s="495"/>
      <c r="W35" s="94" t="s">
        <v>12</v>
      </c>
      <c r="X35" s="103"/>
      <c r="Y35" s="91"/>
      <c r="Z35" s="130"/>
      <c r="AG35" s="67"/>
    </row>
    <row r="36" spans="2:33" ht="27.75" customHeight="1">
      <c r="B36" s="158"/>
      <c r="C36" s="104"/>
      <c r="D36" s="99"/>
      <c r="E36" s="99"/>
      <c r="F36" s="27"/>
      <c r="G36" s="27"/>
      <c r="H36" s="99"/>
      <c r="I36" s="27"/>
      <c r="J36" s="27"/>
      <c r="K36" s="99"/>
      <c r="L36" s="27"/>
      <c r="M36" s="27"/>
      <c r="N36" s="99"/>
      <c r="O36" s="27"/>
      <c r="P36" s="27"/>
      <c r="Q36" s="99"/>
      <c r="R36" s="27"/>
      <c r="S36" s="27"/>
      <c r="T36" s="99"/>
      <c r="U36" s="27"/>
      <c r="V36" s="496"/>
      <c r="W36" s="141">
        <f>Y29*70+Y30*75+Y31*25+Y32*45+Y33*60+Y34*120</f>
        <v>749</v>
      </c>
      <c r="X36" s="100"/>
      <c r="Y36" s="91"/>
      <c r="Z36" s="65">
        <f aca="true" t="shared" si="2" ref="Z36:AG36">SUM(Z29:Z35)</f>
        <v>712.6</v>
      </c>
      <c r="AA36" s="65">
        <f t="shared" si="2"/>
        <v>0</v>
      </c>
      <c r="AB36" s="65">
        <f t="shared" si="2"/>
        <v>0</v>
      </c>
      <c r="AC36" s="65">
        <f t="shared" si="2"/>
        <v>0</v>
      </c>
      <c r="AD36" s="65">
        <f t="shared" si="2"/>
        <v>0</v>
      </c>
      <c r="AE36" s="65">
        <f t="shared" si="2"/>
        <v>0</v>
      </c>
      <c r="AF36" s="65">
        <f t="shared" si="2"/>
        <v>0</v>
      </c>
      <c r="AG36" s="65">
        <f t="shared" si="2"/>
        <v>100</v>
      </c>
    </row>
    <row r="37" spans="2:33" s="88" customFormat="1" ht="27.75" customHeight="1">
      <c r="B37" s="83">
        <v>1</v>
      </c>
      <c r="C37" s="493"/>
      <c r="D37" s="84" t="str">
        <f>'2016年1月2月總表'!Q4</f>
        <v>海鮮 麵(海) </v>
      </c>
      <c r="E37" s="84" t="s">
        <v>281</v>
      </c>
      <c r="F37" s="84"/>
      <c r="G37" s="84" t="str">
        <f>'2016年1月2月總表'!Q5</f>
        <v>菲力雞排</v>
      </c>
      <c r="H37" s="84" t="s">
        <v>100</v>
      </c>
      <c r="I37" s="84"/>
      <c r="J37" s="84" t="str">
        <f>'2016年1月2月總表'!Q6</f>
        <v>烤香腸(加)</v>
      </c>
      <c r="K37" s="84" t="s">
        <v>479</v>
      </c>
      <c r="L37" s="84" t="s">
        <v>21</v>
      </c>
      <c r="M37" s="84" t="str">
        <f>'2016年1月2月總表'!Q7</f>
        <v>麻婆豆腐(豆)</v>
      </c>
      <c r="N37" s="84" t="s">
        <v>483</v>
      </c>
      <c r="O37" s="84"/>
      <c r="P37" s="84" t="str">
        <f>'2016年1月2月總表'!Q8</f>
        <v>深色蔬菜</v>
      </c>
      <c r="Q37" s="84" t="s">
        <v>79</v>
      </c>
      <c r="R37" s="84" t="s">
        <v>75</v>
      </c>
      <c r="S37" s="84" t="str">
        <f>'2016年1月2月總表'!Q9</f>
        <v>薑絲冬瓜湯</v>
      </c>
      <c r="T37" s="84" t="s">
        <v>80</v>
      </c>
      <c r="U37" s="84"/>
      <c r="V37" s="494" t="s">
        <v>33</v>
      </c>
      <c r="W37" s="85" t="s">
        <v>7</v>
      </c>
      <c r="X37" s="86" t="s">
        <v>18</v>
      </c>
      <c r="Y37" s="87">
        <v>5.5</v>
      </c>
      <c r="Z37" s="130"/>
      <c r="AA37" s="67"/>
      <c r="AB37" s="68"/>
      <c r="AC37" s="67"/>
      <c r="AD37" s="67"/>
      <c r="AE37" s="67"/>
      <c r="AF37" s="67"/>
      <c r="AG37" s="157"/>
    </row>
    <row r="38" spans="2:33" ht="27.75" customHeight="1">
      <c r="B38" s="89" t="s">
        <v>8</v>
      </c>
      <c r="C38" s="493"/>
      <c r="D38" s="244" t="s">
        <v>279</v>
      </c>
      <c r="E38" s="244"/>
      <c r="F38" s="244">
        <v>85</v>
      </c>
      <c r="G38" s="250" t="s">
        <v>21</v>
      </c>
      <c r="H38" s="250"/>
      <c r="I38" s="250" t="s">
        <v>21</v>
      </c>
      <c r="J38" s="28" t="s">
        <v>293</v>
      </c>
      <c r="K38" s="150"/>
      <c r="L38" s="28">
        <v>30</v>
      </c>
      <c r="M38" s="153" t="s">
        <v>480</v>
      </c>
      <c r="N38" s="153" t="s">
        <v>482</v>
      </c>
      <c r="O38" s="153">
        <v>40</v>
      </c>
      <c r="P38" s="27" t="s">
        <v>99</v>
      </c>
      <c r="Q38" s="28"/>
      <c r="R38" s="27">
        <v>100</v>
      </c>
      <c r="S38" s="117" t="s">
        <v>193</v>
      </c>
      <c r="T38" s="27"/>
      <c r="U38" s="27">
        <v>35</v>
      </c>
      <c r="V38" s="495"/>
      <c r="W38" s="138">
        <f>Y37*15+Y39*5+Y41*15+Y42*12</f>
        <v>92.5</v>
      </c>
      <c r="X38" s="90" t="s">
        <v>19</v>
      </c>
      <c r="Y38" s="91">
        <v>2.5</v>
      </c>
      <c r="Z38" s="130">
        <f>W38*4</f>
        <v>370</v>
      </c>
      <c r="AA38" s="92"/>
      <c r="AC38" s="68"/>
      <c r="AD38" s="68"/>
      <c r="AE38" s="68"/>
      <c r="AF38" s="68"/>
      <c r="AG38" s="67">
        <f>Z38/Z44*100</f>
        <v>52.93276108726752</v>
      </c>
    </row>
    <row r="39" spans="2:33" ht="27.75" customHeight="1">
      <c r="B39" s="89">
        <v>6</v>
      </c>
      <c r="C39" s="493"/>
      <c r="D39" s="244" t="s">
        <v>569</v>
      </c>
      <c r="E39" s="244"/>
      <c r="F39" s="244" t="s">
        <v>569</v>
      </c>
      <c r="G39" s="250" t="s">
        <v>21</v>
      </c>
      <c r="H39" s="250"/>
      <c r="I39" s="250" t="s">
        <v>464</v>
      </c>
      <c r="J39" s="28"/>
      <c r="K39" s="28"/>
      <c r="L39" s="28"/>
      <c r="M39" s="153" t="s">
        <v>481</v>
      </c>
      <c r="N39" s="153" t="s">
        <v>278</v>
      </c>
      <c r="O39" s="153">
        <v>10</v>
      </c>
      <c r="P39" s="27"/>
      <c r="Q39" s="99"/>
      <c r="R39" s="27"/>
      <c r="S39" s="27" t="s">
        <v>101</v>
      </c>
      <c r="T39" s="27"/>
      <c r="U39" s="27">
        <v>3</v>
      </c>
      <c r="V39" s="495"/>
      <c r="W39" s="94" t="s">
        <v>9</v>
      </c>
      <c r="X39" s="95" t="s">
        <v>20</v>
      </c>
      <c r="Y39" s="91">
        <v>2</v>
      </c>
      <c r="Z39" s="130"/>
      <c r="AA39" s="96"/>
      <c r="AC39" s="97"/>
      <c r="AD39" s="68"/>
      <c r="AE39" s="68"/>
      <c r="AF39" s="98"/>
      <c r="AG39" s="67"/>
    </row>
    <row r="40" spans="2:33" ht="27.75" customHeight="1">
      <c r="B40" s="89" t="s">
        <v>10</v>
      </c>
      <c r="C40" s="493"/>
      <c r="D40" s="244" t="s">
        <v>280</v>
      </c>
      <c r="E40" s="244"/>
      <c r="F40" s="244">
        <v>10</v>
      </c>
      <c r="G40" s="250" t="s">
        <v>122</v>
      </c>
      <c r="H40" s="250"/>
      <c r="I40" s="250">
        <v>60</v>
      </c>
      <c r="J40" s="28"/>
      <c r="K40" s="28"/>
      <c r="L40" s="28"/>
      <c r="M40" s="153" t="s">
        <v>21</v>
      </c>
      <c r="N40" s="174"/>
      <c r="O40" s="153" t="s">
        <v>21</v>
      </c>
      <c r="P40" s="27"/>
      <c r="Q40" s="99"/>
      <c r="R40" s="27"/>
      <c r="S40" s="28"/>
      <c r="T40" s="27"/>
      <c r="U40" s="27"/>
      <c r="V40" s="495"/>
      <c r="W40" s="138">
        <f>Y38*5+Y40*5+Y42*4</f>
        <v>27.5</v>
      </c>
      <c r="X40" s="95" t="s">
        <v>22</v>
      </c>
      <c r="Y40" s="91">
        <v>3</v>
      </c>
      <c r="Z40" s="130">
        <f>23*9</f>
        <v>207</v>
      </c>
      <c r="AC40" s="68"/>
      <c r="AD40" s="68"/>
      <c r="AE40" s="68"/>
      <c r="AF40" s="68"/>
      <c r="AG40" s="67">
        <f>Z40/Z44*100</f>
        <v>29.613733905579398</v>
      </c>
    </row>
    <row r="41" spans="2:33" ht="27.75" customHeight="1">
      <c r="B41" s="497" t="s">
        <v>53</v>
      </c>
      <c r="C41" s="493"/>
      <c r="D41" s="153" t="s">
        <v>576</v>
      </c>
      <c r="E41" s="244" t="s">
        <v>286</v>
      </c>
      <c r="F41" s="27">
        <v>20</v>
      </c>
      <c r="G41" s="27" t="s">
        <v>21</v>
      </c>
      <c r="H41" s="27"/>
      <c r="I41" s="27" t="s">
        <v>21</v>
      </c>
      <c r="J41" s="28"/>
      <c r="K41" s="28"/>
      <c r="L41" s="28"/>
      <c r="M41" s="153" t="s">
        <v>21</v>
      </c>
      <c r="N41" s="174"/>
      <c r="O41" s="153" t="s">
        <v>21</v>
      </c>
      <c r="P41" s="27"/>
      <c r="Q41" s="28"/>
      <c r="R41" s="27"/>
      <c r="S41" s="28"/>
      <c r="T41" s="27"/>
      <c r="U41" s="27"/>
      <c r="V41" s="495"/>
      <c r="W41" s="94" t="s">
        <v>11</v>
      </c>
      <c r="X41" s="95" t="s">
        <v>23</v>
      </c>
      <c r="Y41" s="91">
        <f>AB42</f>
        <v>0</v>
      </c>
      <c r="Z41" s="130"/>
      <c r="AC41" s="68"/>
      <c r="AD41" s="68"/>
      <c r="AE41" s="68"/>
      <c r="AF41" s="68"/>
      <c r="AG41" s="67"/>
    </row>
    <row r="42" spans="2:33" ht="27.75" customHeight="1">
      <c r="B42" s="497"/>
      <c r="C42" s="493"/>
      <c r="D42" s="175"/>
      <c r="E42" s="244"/>
      <c r="F42" s="153"/>
      <c r="G42" s="27"/>
      <c r="H42" s="99"/>
      <c r="I42" s="27"/>
      <c r="J42" s="28"/>
      <c r="K42" s="99"/>
      <c r="L42" s="28"/>
      <c r="M42" s="27"/>
      <c r="N42" s="99"/>
      <c r="O42" s="27"/>
      <c r="P42" s="27"/>
      <c r="Q42" s="99"/>
      <c r="R42" s="27"/>
      <c r="S42" s="28"/>
      <c r="T42" s="99"/>
      <c r="U42" s="28"/>
      <c r="V42" s="495"/>
      <c r="W42" s="138">
        <f>Y37*2+Y38*7+Y39*1+Y42*8</f>
        <v>30.5</v>
      </c>
      <c r="X42" s="133" t="s">
        <v>25</v>
      </c>
      <c r="Y42" s="101">
        <v>0</v>
      </c>
      <c r="Z42" s="65">
        <f>W42*4</f>
        <v>122</v>
      </c>
      <c r="AG42" s="67">
        <f>Z42/Z44*100</f>
        <v>17.453505007153076</v>
      </c>
    </row>
    <row r="43" spans="2:33" ht="27.75" customHeight="1">
      <c r="B43" s="32" t="s">
        <v>49</v>
      </c>
      <c r="C43" s="102"/>
      <c r="D43" s="28"/>
      <c r="E43" s="99"/>
      <c r="F43" s="28"/>
      <c r="G43" s="27"/>
      <c r="H43" s="99"/>
      <c r="I43" s="27"/>
      <c r="J43" s="28"/>
      <c r="K43" s="99"/>
      <c r="L43" s="28"/>
      <c r="M43" s="149"/>
      <c r="N43" s="99"/>
      <c r="O43" s="27"/>
      <c r="P43" s="27"/>
      <c r="Q43" s="99"/>
      <c r="R43" s="27"/>
      <c r="S43" s="28"/>
      <c r="T43" s="99"/>
      <c r="U43" s="28"/>
      <c r="V43" s="495"/>
      <c r="W43" s="94" t="s">
        <v>12</v>
      </c>
      <c r="X43" s="103"/>
      <c r="Y43" s="116"/>
      <c r="Z43" s="130"/>
      <c r="AG43" s="67"/>
    </row>
    <row r="44" spans="2:33" ht="27.75" customHeight="1" thickBot="1">
      <c r="B44" s="160"/>
      <c r="C44" s="104"/>
      <c r="D44" s="118"/>
      <c r="E44" s="118"/>
      <c r="F44" s="119"/>
      <c r="G44" s="119"/>
      <c r="H44" s="118"/>
      <c r="I44" s="119"/>
      <c r="J44" s="27"/>
      <c r="K44" s="99"/>
      <c r="L44" s="27"/>
      <c r="M44" s="27"/>
      <c r="N44" s="99"/>
      <c r="O44" s="27"/>
      <c r="P44" s="119"/>
      <c r="Q44" s="118"/>
      <c r="R44" s="119"/>
      <c r="S44" s="119"/>
      <c r="T44" s="118"/>
      <c r="U44" s="119"/>
      <c r="V44" s="496"/>
      <c r="W44" s="140">
        <f>Y37*70+Y38*75+Y39*25+Y40*45+Y41*60+Y42*120</f>
        <v>757.5</v>
      </c>
      <c r="X44" s="120"/>
      <c r="Y44" s="121"/>
      <c r="Z44" s="65">
        <f aca="true" t="shared" si="3" ref="Z44:AG44">SUM(Z37:Z43)</f>
        <v>699</v>
      </c>
      <c r="AA44" s="65">
        <f t="shared" si="3"/>
        <v>0</v>
      </c>
      <c r="AB44" s="65">
        <f t="shared" si="3"/>
        <v>0</v>
      </c>
      <c r="AC44" s="65">
        <f t="shared" si="3"/>
        <v>0</v>
      </c>
      <c r="AD44" s="65">
        <f t="shared" si="3"/>
        <v>0</v>
      </c>
      <c r="AE44" s="65">
        <f t="shared" si="3"/>
        <v>0</v>
      </c>
      <c r="AF44" s="65">
        <f t="shared" si="3"/>
        <v>0</v>
      </c>
      <c r="AG44" s="65">
        <f t="shared" si="3"/>
        <v>100</v>
      </c>
    </row>
    <row r="45" spans="2:32" s="125" customFormat="1" ht="21.75" customHeight="1">
      <c r="B45" s="122"/>
      <c r="C45" s="67"/>
      <c r="D45" s="93"/>
      <c r="E45" s="123"/>
      <c r="F45" s="93"/>
      <c r="G45" s="93"/>
      <c r="H45" s="123"/>
      <c r="I45" s="93"/>
      <c r="J45" s="499"/>
      <c r="K45" s="499"/>
      <c r="L45" s="499"/>
      <c r="M45" s="499"/>
      <c r="N45" s="499"/>
      <c r="O45" s="499"/>
      <c r="P45" s="499"/>
      <c r="Q45" s="499"/>
      <c r="R45" s="499"/>
      <c r="S45" s="499"/>
      <c r="T45" s="499"/>
      <c r="U45" s="499"/>
      <c r="V45" s="499"/>
      <c r="W45" s="499"/>
      <c r="X45" s="499"/>
      <c r="Y45" s="499"/>
      <c r="Z45" s="124"/>
      <c r="AA45" s="112"/>
      <c r="AB45" s="110"/>
      <c r="AC45" s="112"/>
      <c r="AD45" s="112"/>
      <c r="AE45" s="112"/>
      <c r="AF45" s="112"/>
    </row>
    <row r="46" spans="2:25" ht="20.25">
      <c r="B46" s="110"/>
      <c r="C46" s="125"/>
      <c r="D46" s="491"/>
      <c r="E46" s="491"/>
      <c r="F46" s="492"/>
      <c r="G46" s="492"/>
      <c r="H46" s="126"/>
      <c r="I46" s="67"/>
      <c r="J46" s="67"/>
      <c r="K46" s="126"/>
      <c r="L46" s="67"/>
      <c r="N46" s="126"/>
      <c r="O46" s="67"/>
      <c r="Q46" s="126"/>
      <c r="R46" s="67"/>
      <c r="T46" s="126"/>
      <c r="U46" s="67"/>
      <c r="V46" s="127"/>
      <c r="Y46" s="130"/>
    </row>
    <row r="47" ht="20.25">
      <c r="Y47" s="130"/>
    </row>
    <row r="48" ht="20.25">
      <c r="Y48" s="130"/>
    </row>
    <row r="49" ht="20.25">
      <c r="Y49" s="130"/>
    </row>
    <row r="50" ht="20.25">
      <c r="Y50" s="130"/>
    </row>
    <row r="51" ht="20.25">
      <c r="Y51" s="130"/>
    </row>
    <row r="52" ht="20.25">
      <c r="Y52" s="130"/>
    </row>
  </sheetData>
  <sheetProtection/>
  <mergeCells count="19">
    <mergeCell ref="J45:Y45"/>
    <mergeCell ref="B1:Y1"/>
    <mergeCell ref="B2:G2"/>
    <mergeCell ref="C5:C10"/>
    <mergeCell ref="V5:V12"/>
    <mergeCell ref="B9:B10"/>
    <mergeCell ref="C13:C18"/>
    <mergeCell ref="V13:V20"/>
    <mergeCell ref="B17:B18"/>
    <mergeCell ref="D46:G46"/>
    <mergeCell ref="C29:C34"/>
    <mergeCell ref="V29:V36"/>
    <mergeCell ref="C21:C26"/>
    <mergeCell ref="V21:V28"/>
    <mergeCell ref="B33:B34"/>
    <mergeCell ref="C37:C42"/>
    <mergeCell ref="V37:V44"/>
    <mergeCell ref="B41:B42"/>
    <mergeCell ref="B25:B26"/>
  </mergeCells>
  <printOptions/>
  <pageMargins left="1.16" right="0.17" top="0.18" bottom="0.17" header="0.5" footer="0.23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A1">
      <selection activeCell="J31" sqref="J31"/>
    </sheetView>
  </sheetViews>
  <sheetFormatPr defaultColWidth="9.00390625" defaultRowHeight="16.5"/>
  <cols>
    <col min="1" max="1" width="1.875" style="93" customWidth="1"/>
    <col min="2" max="2" width="4.875" style="122" customWidth="1"/>
    <col min="3" max="3" width="0" style="93" hidden="1" customWidth="1"/>
    <col min="4" max="4" width="18.625" style="93" customWidth="1"/>
    <col min="5" max="5" width="5.625" style="123" customWidth="1"/>
    <col min="6" max="6" width="9.625" style="93" customWidth="1"/>
    <col min="7" max="7" width="18.625" style="93" customWidth="1"/>
    <col min="8" max="8" width="5.625" style="123" customWidth="1"/>
    <col min="9" max="9" width="9.625" style="93" customWidth="1"/>
    <col min="10" max="10" width="18.625" style="93" customWidth="1"/>
    <col min="11" max="11" width="5.625" style="123" customWidth="1"/>
    <col min="12" max="12" width="9.625" style="93" customWidth="1"/>
    <col min="13" max="13" width="18.625" style="93" customWidth="1"/>
    <col min="14" max="14" width="5.625" style="123" customWidth="1"/>
    <col min="15" max="15" width="9.625" style="93" customWidth="1"/>
    <col min="16" max="16" width="18.625" style="93" customWidth="1"/>
    <col min="17" max="17" width="5.625" style="123" customWidth="1"/>
    <col min="18" max="18" width="9.625" style="93" customWidth="1"/>
    <col min="19" max="19" width="18.625" style="93" customWidth="1"/>
    <col min="20" max="20" width="5.625" style="123" customWidth="1"/>
    <col min="21" max="21" width="9.625" style="93" customWidth="1"/>
    <col min="22" max="22" width="5.25390625" style="131" customWidth="1"/>
    <col min="23" max="23" width="11.75390625" style="128" customWidth="1"/>
    <col min="24" max="24" width="11.25390625" style="129" customWidth="1"/>
    <col min="25" max="25" width="6.625" style="132" customWidth="1"/>
    <col min="26" max="26" width="6.625" style="93" customWidth="1"/>
    <col min="27" max="27" width="6.00390625" style="67" hidden="1" customWidth="1"/>
    <col min="28" max="28" width="5.50390625" style="68" hidden="1" customWidth="1"/>
    <col min="29" max="29" width="7.75390625" style="67" hidden="1" customWidth="1"/>
    <col min="30" max="30" width="8.00390625" style="67" hidden="1" customWidth="1"/>
    <col min="31" max="31" width="7.875" style="67" hidden="1" customWidth="1"/>
    <col min="32" max="32" width="7.50390625" style="67" hidden="1" customWidth="1"/>
    <col min="33" max="16384" width="9.00390625" style="93" customWidth="1"/>
  </cols>
  <sheetData>
    <row r="1" spans="2:28" s="54" customFormat="1" ht="38.25">
      <c r="B1" s="500" t="s">
        <v>335</v>
      </c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3"/>
      <c r="AB1" s="55"/>
    </row>
    <row r="2" spans="2:28" s="54" customFormat="1" ht="9.75" customHeight="1">
      <c r="B2" s="501"/>
      <c r="C2" s="502"/>
      <c r="D2" s="502"/>
      <c r="E2" s="502"/>
      <c r="F2" s="502"/>
      <c r="G2" s="502"/>
      <c r="H2" s="56"/>
      <c r="I2" s="53"/>
      <c r="J2" s="53"/>
      <c r="K2" s="56"/>
      <c r="L2" s="53"/>
      <c r="M2" s="53"/>
      <c r="N2" s="56"/>
      <c r="O2" s="53"/>
      <c r="P2" s="53"/>
      <c r="Q2" s="56"/>
      <c r="R2" s="53"/>
      <c r="S2" s="53"/>
      <c r="T2" s="56"/>
      <c r="U2" s="53"/>
      <c r="V2" s="57"/>
      <c r="W2" s="58"/>
      <c r="X2" s="59"/>
      <c r="Y2" s="58"/>
      <c r="Z2" s="53"/>
      <c r="AB2" s="55"/>
    </row>
    <row r="3" spans="2:28" s="67" customFormat="1" ht="31.5" customHeight="1" thickBot="1">
      <c r="B3" s="134" t="s">
        <v>26</v>
      </c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54"/>
      <c r="T3" s="61"/>
      <c r="U3" s="61"/>
      <c r="V3" s="62"/>
      <c r="W3" s="63"/>
      <c r="X3" s="64"/>
      <c r="Y3" s="65"/>
      <c r="Z3" s="66"/>
      <c r="AB3" s="68"/>
    </row>
    <row r="4" spans="2:33" s="82" customFormat="1" ht="99">
      <c r="B4" s="69" t="s">
        <v>0</v>
      </c>
      <c r="C4" s="70" t="s">
        <v>1</v>
      </c>
      <c r="D4" s="71" t="s">
        <v>2</v>
      </c>
      <c r="E4" s="72" t="s">
        <v>24</v>
      </c>
      <c r="F4" s="71"/>
      <c r="G4" s="71" t="s">
        <v>3</v>
      </c>
      <c r="H4" s="72" t="s">
        <v>24</v>
      </c>
      <c r="I4" s="71"/>
      <c r="J4" s="71" t="s">
        <v>4</v>
      </c>
      <c r="K4" s="72" t="s">
        <v>24</v>
      </c>
      <c r="L4" s="73"/>
      <c r="M4" s="71" t="s">
        <v>4</v>
      </c>
      <c r="N4" s="72" t="s">
        <v>24</v>
      </c>
      <c r="O4" s="71"/>
      <c r="P4" s="71" t="s">
        <v>4</v>
      </c>
      <c r="Q4" s="72" t="s">
        <v>24</v>
      </c>
      <c r="R4" s="71"/>
      <c r="S4" s="74" t="s">
        <v>5</v>
      </c>
      <c r="T4" s="72" t="s">
        <v>24</v>
      </c>
      <c r="U4" s="71"/>
      <c r="V4" s="137" t="s">
        <v>31</v>
      </c>
      <c r="W4" s="75" t="s">
        <v>6</v>
      </c>
      <c r="X4" s="76" t="s">
        <v>13</v>
      </c>
      <c r="Y4" s="77" t="s">
        <v>14</v>
      </c>
      <c r="Z4" s="78" t="s">
        <v>43</v>
      </c>
      <c r="AA4" s="79"/>
      <c r="AB4" s="80"/>
      <c r="AC4" s="81"/>
      <c r="AD4" s="81"/>
      <c r="AE4" s="81"/>
      <c r="AF4" s="81"/>
      <c r="AG4" s="82" t="s">
        <v>44</v>
      </c>
    </row>
    <row r="5" spans="2:33" s="88" customFormat="1" ht="64.5" customHeight="1">
      <c r="B5" s="83">
        <v>1</v>
      </c>
      <c r="C5" s="493"/>
      <c r="D5" s="84" t="str">
        <f>'2016年1月2月總表'!A13</f>
        <v>香Q白米飯  </v>
      </c>
      <c r="E5" s="84" t="s">
        <v>78</v>
      </c>
      <c r="F5" s="21" t="s">
        <v>16</v>
      </c>
      <c r="G5" s="84" t="str">
        <f>'2016年1月2月總表'!A14</f>
        <v>紅燒排骨 </v>
      </c>
      <c r="H5" s="84" t="s">
        <v>208</v>
      </c>
      <c r="I5" s="21" t="s">
        <v>16</v>
      </c>
      <c r="J5" s="84" t="str">
        <f>'2016年1月2月總表'!A15</f>
        <v>白醬焗烤花椰(海)</v>
      </c>
      <c r="K5" s="84" t="s">
        <v>209</v>
      </c>
      <c r="L5" s="21" t="s">
        <v>16</v>
      </c>
      <c r="M5" s="84" t="str">
        <f>'2016年1月2月總表'!A16</f>
        <v>香燜筍干(筍干)(醃)</v>
      </c>
      <c r="N5" s="84" t="s">
        <v>208</v>
      </c>
      <c r="O5" s="21" t="s">
        <v>16</v>
      </c>
      <c r="P5" s="84" t="str">
        <f>'2016年1月2月總表'!A17</f>
        <v>深色蔬菜</v>
      </c>
      <c r="Q5" s="84" t="s">
        <v>79</v>
      </c>
      <c r="R5" s="21" t="s">
        <v>16</v>
      </c>
      <c r="S5" s="84" t="str">
        <f>'2016年1月2月總表'!A18</f>
        <v>白蘿蔔湯</v>
      </c>
      <c r="T5" s="84" t="s">
        <v>80</v>
      </c>
      <c r="U5" s="21" t="s">
        <v>16</v>
      </c>
      <c r="V5" s="494"/>
      <c r="W5" s="85" t="s">
        <v>7</v>
      </c>
      <c r="X5" s="86" t="s">
        <v>18</v>
      </c>
      <c r="Y5" s="87">
        <v>5.7</v>
      </c>
      <c r="Z5" s="130"/>
      <c r="AA5" s="67"/>
      <c r="AB5" s="68"/>
      <c r="AC5" s="67"/>
      <c r="AD5" s="67"/>
      <c r="AE5" s="67"/>
      <c r="AF5" s="67"/>
      <c r="AG5" s="157"/>
    </row>
    <row r="6" spans="2:33" ht="27.75" customHeight="1">
      <c r="B6" s="89" t="s">
        <v>8</v>
      </c>
      <c r="C6" s="493"/>
      <c r="D6" s="28" t="s">
        <v>97</v>
      </c>
      <c r="E6" s="28"/>
      <c r="F6" s="28">
        <v>127</v>
      </c>
      <c r="G6" s="27" t="s">
        <v>182</v>
      </c>
      <c r="H6" s="28"/>
      <c r="I6" s="27">
        <v>60</v>
      </c>
      <c r="J6" s="27" t="s">
        <v>221</v>
      </c>
      <c r="K6" s="28"/>
      <c r="L6" s="27">
        <v>55</v>
      </c>
      <c r="M6" s="153" t="s">
        <v>197</v>
      </c>
      <c r="N6" s="153" t="s">
        <v>207</v>
      </c>
      <c r="O6" s="153">
        <v>20</v>
      </c>
      <c r="P6" s="27" t="s">
        <v>179</v>
      </c>
      <c r="Q6" s="27"/>
      <c r="R6" s="27">
        <v>100</v>
      </c>
      <c r="S6" s="28" t="s">
        <v>191</v>
      </c>
      <c r="T6" s="27"/>
      <c r="U6" s="27">
        <v>30</v>
      </c>
      <c r="V6" s="495"/>
      <c r="W6" s="142">
        <f>Y5*15+Y7*5+Y9*15+Y10*12</f>
        <v>95.5</v>
      </c>
      <c r="X6" s="90" t="s">
        <v>19</v>
      </c>
      <c r="Y6" s="91">
        <v>2.5</v>
      </c>
      <c r="Z6" s="130">
        <f>W6*4</f>
        <v>382</v>
      </c>
      <c r="AA6" s="92"/>
      <c r="AC6" s="68"/>
      <c r="AD6" s="68"/>
      <c r="AE6" s="68"/>
      <c r="AF6" s="68"/>
      <c r="AG6" s="67">
        <f>Z6/Z12*100</f>
        <v>53.60651136682571</v>
      </c>
    </row>
    <row r="7" spans="2:33" ht="27.75" customHeight="1">
      <c r="B7" s="89">
        <v>9</v>
      </c>
      <c r="C7" s="493"/>
      <c r="D7" s="28" t="s">
        <v>21</v>
      </c>
      <c r="E7" s="28" t="s">
        <v>21</v>
      </c>
      <c r="F7" s="28" t="s">
        <v>123</v>
      </c>
      <c r="G7" s="27" t="s">
        <v>173</v>
      </c>
      <c r="H7" s="28"/>
      <c r="I7" s="27">
        <v>20</v>
      </c>
      <c r="J7" s="27" t="s">
        <v>222</v>
      </c>
      <c r="K7" s="28"/>
      <c r="L7" s="27">
        <v>10</v>
      </c>
      <c r="M7" s="153" t="s">
        <v>98</v>
      </c>
      <c r="N7" s="153"/>
      <c r="O7" s="153">
        <v>20</v>
      </c>
      <c r="P7" s="27"/>
      <c r="Q7" s="27"/>
      <c r="R7" s="27"/>
      <c r="S7" s="28" t="s">
        <v>21</v>
      </c>
      <c r="T7" s="27"/>
      <c r="U7" s="27" t="s">
        <v>21</v>
      </c>
      <c r="V7" s="495"/>
      <c r="W7" s="94" t="s">
        <v>9</v>
      </c>
      <c r="X7" s="95" t="s">
        <v>20</v>
      </c>
      <c r="Y7" s="91">
        <v>2</v>
      </c>
      <c r="Z7" s="130"/>
      <c r="AA7" s="96"/>
      <c r="AC7" s="97"/>
      <c r="AD7" s="68"/>
      <c r="AE7" s="68"/>
      <c r="AF7" s="98"/>
      <c r="AG7" s="67"/>
    </row>
    <row r="8" spans="2:33" ht="27.75" customHeight="1">
      <c r="B8" s="89" t="s">
        <v>10</v>
      </c>
      <c r="C8" s="493"/>
      <c r="D8" s="28" t="s">
        <v>118</v>
      </c>
      <c r="E8" s="28"/>
      <c r="F8" s="28" t="s">
        <v>124</v>
      </c>
      <c r="G8" s="153" t="s">
        <v>21</v>
      </c>
      <c r="H8" s="153"/>
      <c r="I8" s="153" t="s">
        <v>118</v>
      </c>
      <c r="J8" s="153" t="s">
        <v>223</v>
      </c>
      <c r="K8" s="153"/>
      <c r="L8" s="153">
        <v>10</v>
      </c>
      <c r="M8" s="153" t="s">
        <v>21</v>
      </c>
      <c r="N8" s="174"/>
      <c r="O8" s="153" t="s">
        <v>21</v>
      </c>
      <c r="P8" s="27"/>
      <c r="Q8" s="99"/>
      <c r="R8" s="27"/>
      <c r="S8" s="28" t="s">
        <v>21</v>
      </c>
      <c r="T8" s="99"/>
      <c r="U8" s="27"/>
      <c r="V8" s="495"/>
      <c r="W8" s="142">
        <f>Y6*5+Y8*5+Y10*4</f>
        <v>25</v>
      </c>
      <c r="X8" s="95" t="s">
        <v>22</v>
      </c>
      <c r="Y8" s="91">
        <v>2.5</v>
      </c>
      <c r="Z8" s="130">
        <f>23*9</f>
        <v>207</v>
      </c>
      <c r="AC8" s="68"/>
      <c r="AD8" s="68"/>
      <c r="AE8" s="68"/>
      <c r="AF8" s="68"/>
      <c r="AG8" s="67">
        <f>Z8/Z12*100</f>
        <v>29.04855458882964</v>
      </c>
    </row>
    <row r="9" spans="2:33" ht="27.75" customHeight="1">
      <c r="B9" s="497" t="s">
        <v>54</v>
      </c>
      <c r="C9" s="493"/>
      <c r="D9" s="28"/>
      <c r="E9" s="28"/>
      <c r="F9" s="28"/>
      <c r="G9" s="181" t="s">
        <v>21</v>
      </c>
      <c r="H9" s="181" t="s">
        <v>21</v>
      </c>
      <c r="I9" s="181" t="s">
        <v>118</v>
      </c>
      <c r="J9" s="237" t="s">
        <v>416</v>
      </c>
      <c r="K9" s="237" t="s">
        <v>417</v>
      </c>
      <c r="L9" s="181">
        <v>10</v>
      </c>
      <c r="M9" s="153"/>
      <c r="N9" s="174"/>
      <c r="O9" s="153"/>
      <c r="P9" s="27"/>
      <c r="Q9" s="99"/>
      <c r="R9" s="27"/>
      <c r="S9" s="28" t="s">
        <v>21</v>
      </c>
      <c r="T9" s="99"/>
      <c r="U9" s="27"/>
      <c r="V9" s="495"/>
      <c r="W9" s="94" t="s">
        <v>11</v>
      </c>
      <c r="X9" s="95" t="s">
        <v>23</v>
      </c>
      <c r="Y9" s="91">
        <f>AB10</f>
        <v>0</v>
      </c>
      <c r="Z9" s="130"/>
      <c r="AC9" s="68"/>
      <c r="AD9" s="68"/>
      <c r="AE9" s="68"/>
      <c r="AF9" s="68"/>
      <c r="AG9" s="67"/>
    </row>
    <row r="10" spans="2:33" ht="27.75" customHeight="1">
      <c r="B10" s="497"/>
      <c r="C10" s="493"/>
      <c r="D10" s="28"/>
      <c r="E10" s="28"/>
      <c r="F10" s="28"/>
      <c r="G10" s="153" t="s">
        <v>118</v>
      </c>
      <c r="H10" s="174"/>
      <c r="I10" s="153" t="s">
        <v>119</v>
      </c>
      <c r="J10" s="28"/>
      <c r="K10" s="99"/>
      <c r="L10" s="27"/>
      <c r="M10" s="28"/>
      <c r="N10" s="99"/>
      <c r="O10" s="27"/>
      <c r="P10" s="27"/>
      <c r="Q10" s="99"/>
      <c r="R10" s="27"/>
      <c r="S10" s="28"/>
      <c r="T10" s="99"/>
      <c r="U10" s="27"/>
      <c r="V10" s="495"/>
      <c r="W10" s="142">
        <f>Y5*2+Y6*7+Y7*1+Y10*8</f>
        <v>30.9</v>
      </c>
      <c r="X10" s="133" t="s">
        <v>25</v>
      </c>
      <c r="Y10" s="101">
        <v>0</v>
      </c>
      <c r="Z10" s="65">
        <f>W10*4</f>
        <v>123.6</v>
      </c>
      <c r="AG10" s="67">
        <f>Z10/Z12*100</f>
        <v>17.34493404434465</v>
      </c>
    </row>
    <row r="11" spans="2:33" ht="27.75" customHeight="1">
      <c r="B11" s="32" t="s">
        <v>55</v>
      </c>
      <c r="C11" s="102"/>
      <c r="D11" s="28"/>
      <c r="E11" s="99"/>
      <c r="F11" s="28"/>
      <c r="G11" s="27"/>
      <c r="H11" s="99"/>
      <c r="I11" s="27"/>
      <c r="J11" s="150"/>
      <c r="K11" s="99"/>
      <c r="L11" s="27"/>
      <c r="M11" s="27"/>
      <c r="N11" s="99"/>
      <c r="O11" s="27"/>
      <c r="P11" s="27"/>
      <c r="Q11" s="99"/>
      <c r="R11" s="27"/>
      <c r="S11" s="27"/>
      <c r="T11" s="99"/>
      <c r="U11" s="27"/>
      <c r="V11" s="495"/>
      <c r="W11" s="94" t="s">
        <v>12</v>
      </c>
      <c r="X11" s="103"/>
      <c r="Y11" s="91"/>
      <c r="Z11" s="130"/>
      <c r="AG11" s="67"/>
    </row>
    <row r="12" spans="2:33" ht="27.75" customHeight="1">
      <c r="B12" s="158"/>
      <c r="C12" s="104"/>
      <c r="D12" s="27"/>
      <c r="E12" s="99"/>
      <c r="F12" s="27"/>
      <c r="G12" s="27"/>
      <c r="H12" s="99"/>
      <c r="I12" s="27"/>
      <c r="J12" s="27"/>
      <c r="K12" s="99"/>
      <c r="L12" s="27"/>
      <c r="M12" s="27"/>
      <c r="N12" s="99"/>
      <c r="O12" s="27"/>
      <c r="P12" s="27"/>
      <c r="Q12" s="99"/>
      <c r="R12" s="27"/>
      <c r="S12" s="27"/>
      <c r="T12" s="99"/>
      <c r="U12" s="27"/>
      <c r="V12" s="496"/>
      <c r="W12" s="145">
        <f>Y5*70+Y6*75+Y7*25+Y8*45+Y9*60+Y10*120</f>
        <v>749</v>
      </c>
      <c r="X12" s="107"/>
      <c r="Y12" s="101"/>
      <c r="Z12" s="65">
        <f aca="true" t="shared" si="0" ref="Z12:AG12">SUM(Z5:Z11)</f>
        <v>712.6</v>
      </c>
      <c r="AA12" s="65">
        <f t="shared" si="0"/>
        <v>0</v>
      </c>
      <c r="AB12" s="65">
        <f t="shared" si="0"/>
        <v>0</v>
      </c>
      <c r="AC12" s="65">
        <f t="shared" si="0"/>
        <v>0</v>
      </c>
      <c r="AD12" s="65">
        <f t="shared" si="0"/>
        <v>0</v>
      </c>
      <c r="AE12" s="65">
        <f t="shared" si="0"/>
        <v>0</v>
      </c>
      <c r="AF12" s="65">
        <f t="shared" si="0"/>
        <v>0</v>
      </c>
      <c r="AG12" s="65">
        <f t="shared" si="0"/>
        <v>100</v>
      </c>
    </row>
    <row r="13" spans="2:33" s="88" customFormat="1" ht="27.75" customHeight="1">
      <c r="B13" s="83">
        <v>1</v>
      </c>
      <c r="C13" s="493"/>
      <c r="D13" s="84" t="str">
        <f>'2016年1月2月總表'!E13</f>
        <v>紫米飯</v>
      </c>
      <c r="E13" s="84" t="s">
        <v>78</v>
      </c>
      <c r="F13" s="84"/>
      <c r="G13" s="84" t="str">
        <f>'2016年1月2月總表'!E14</f>
        <v>豪大雞排(炸)</v>
      </c>
      <c r="H13" s="84" t="s">
        <v>411</v>
      </c>
      <c r="I13" s="84" t="s">
        <v>21</v>
      </c>
      <c r="J13" s="84" t="str">
        <f>'2016年1月2月總表'!E15</f>
        <v>洋蔥豬柳 </v>
      </c>
      <c r="K13" s="84" t="s">
        <v>84</v>
      </c>
      <c r="L13" s="84" t="s">
        <v>41</v>
      </c>
      <c r="M13" s="84" t="str">
        <f>'2016年1月2月總表'!E16</f>
        <v>金菇白菜</v>
      </c>
      <c r="N13" s="84" t="s">
        <v>208</v>
      </c>
      <c r="O13" s="84"/>
      <c r="P13" s="84" t="str">
        <f>'2016年1月2月總表'!E17</f>
        <v>淺色蔬菜</v>
      </c>
      <c r="Q13" s="84" t="s">
        <v>79</v>
      </c>
      <c r="R13" s="84"/>
      <c r="S13" s="84" t="str">
        <f>'2016年1月2月總表'!E18</f>
        <v>紫菜蛋花湯/保久乳</v>
      </c>
      <c r="T13" s="84" t="s">
        <v>80</v>
      </c>
      <c r="U13" s="84"/>
      <c r="V13" s="494" t="s">
        <v>269</v>
      </c>
      <c r="W13" s="85" t="s">
        <v>7</v>
      </c>
      <c r="X13" s="86" t="s">
        <v>18</v>
      </c>
      <c r="Y13" s="87">
        <v>5.7</v>
      </c>
      <c r="Z13" s="130"/>
      <c r="AA13" s="67"/>
      <c r="AB13" s="68"/>
      <c r="AC13" s="67"/>
      <c r="AD13" s="67"/>
      <c r="AE13" s="67"/>
      <c r="AF13" s="67"/>
      <c r="AG13" s="157"/>
    </row>
    <row r="14" spans="2:33" ht="27.75" customHeight="1">
      <c r="B14" s="89" t="s">
        <v>8</v>
      </c>
      <c r="C14" s="493"/>
      <c r="D14" s="27" t="s">
        <v>282</v>
      </c>
      <c r="E14" s="27"/>
      <c r="F14" s="27">
        <v>42</v>
      </c>
      <c r="G14" s="27" t="s">
        <v>203</v>
      </c>
      <c r="H14" s="28"/>
      <c r="I14" s="27" t="s">
        <v>210</v>
      </c>
      <c r="J14" s="27" t="s">
        <v>195</v>
      </c>
      <c r="K14" s="27"/>
      <c r="L14" s="27">
        <v>30</v>
      </c>
      <c r="M14" s="153" t="s">
        <v>364</v>
      </c>
      <c r="N14" s="153" t="s">
        <v>21</v>
      </c>
      <c r="O14" s="153">
        <v>30</v>
      </c>
      <c r="P14" s="153" t="s">
        <v>99</v>
      </c>
      <c r="Q14" s="27"/>
      <c r="R14" s="27">
        <v>100</v>
      </c>
      <c r="S14" s="153" t="s">
        <v>272</v>
      </c>
      <c r="T14" s="153"/>
      <c r="U14" s="153">
        <v>10</v>
      </c>
      <c r="V14" s="495"/>
      <c r="W14" s="142">
        <f>Y13*15+Y15*5+Y17*15+Y18*12</f>
        <v>107.5</v>
      </c>
      <c r="X14" s="90" t="s">
        <v>19</v>
      </c>
      <c r="Y14" s="91">
        <v>2.5</v>
      </c>
      <c r="Z14" s="130">
        <f>W14*4</f>
        <v>430</v>
      </c>
      <c r="AA14" s="92"/>
      <c r="AC14" s="68"/>
      <c r="AD14" s="68"/>
      <c r="AE14" s="68"/>
      <c r="AF14" s="68"/>
      <c r="AG14" s="67">
        <f>Z14/Z20*100</f>
        <v>54.25182942215493</v>
      </c>
    </row>
    <row r="15" spans="2:33" ht="27.75" customHeight="1">
      <c r="B15" s="89">
        <v>10</v>
      </c>
      <c r="C15" s="493"/>
      <c r="D15" s="27" t="s">
        <v>97</v>
      </c>
      <c r="E15" s="27"/>
      <c r="F15" s="27">
        <v>85</v>
      </c>
      <c r="G15" s="27" t="s">
        <v>210</v>
      </c>
      <c r="H15" s="28"/>
      <c r="I15" s="27" t="s">
        <v>210</v>
      </c>
      <c r="J15" s="27" t="s">
        <v>196</v>
      </c>
      <c r="K15" s="27"/>
      <c r="L15" s="27">
        <v>30</v>
      </c>
      <c r="M15" s="153" t="s">
        <v>525</v>
      </c>
      <c r="N15" s="153" t="s">
        <v>569</v>
      </c>
      <c r="O15" s="153">
        <v>20</v>
      </c>
      <c r="P15" s="153"/>
      <c r="Q15" s="27"/>
      <c r="R15" s="27"/>
      <c r="S15" s="153" t="s">
        <v>273</v>
      </c>
      <c r="T15" s="153" t="s">
        <v>21</v>
      </c>
      <c r="U15" s="153">
        <v>3</v>
      </c>
      <c r="V15" s="495"/>
      <c r="W15" s="94" t="s">
        <v>9</v>
      </c>
      <c r="X15" s="95" t="s">
        <v>20</v>
      </c>
      <c r="Y15" s="91">
        <v>2</v>
      </c>
      <c r="Z15" s="130"/>
      <c r="AA15" s="96"/>
      <c r="AC15" s="97"/>
      <c r="AD15" s="68"/>
      <c r="AE15" s="68"/>
      <c r="AF15" s="98"/>
      <c r="AG15" s="67"/>
    </row>
    <row r="16" spans="2:33" ht="27.75" customHeight="1">
      <c r="B16" s="89" t="s">
        <v>10</v>
      </c>
      <c r="C16" s="493"/>
      <c r="D16" s="99"/>
      <c r="E16" s="99"/>
      <c r="F16" s="27"/>
      <c r="G16" s="153" t="s">
        <v>366</v>
      </c>
      <c r="H16" s="153" t="s">
        <v>21</v>
      </c>
      <c r="I16" s="153">
        <v>60</v>
      </c>
      <c r="J16" s="27"/>
      <c r="K16" s="99"/>
      <c r="L16" s="27"/>
      <c r="M16" s="153" t="s">
        <v>21</v>
      </c>
      <c r="N16" s="153"/>
      <c r="O16" s="153" t="s">
        <v>360</v>
      </c>
      <c r="P16" s="153"/>
      <c r="Q16" s="99"/>
      <c r="R16" s="27"/>
      <c r="S16" s="181" t="s">
        <v>21</v>
      </c>
      <c r="T16" s="240"/>
      <c r="U16" s="181" t="s">
        <v>198</v>
      </c>
      <c r="V16" s="495"/>
      <c r="W16" s="142">
        <f>Y14*5+Y16*5+Y18*4</f>
        <v>29</v>
      </c>
      <c r="X16" s="95" t="s">
        <v>22</v>
      </c>
      <c r="Y16" s="91">
        <v>2.5</v>
      </c>
      <c r="Z16" s="130">
        <f>23*9</f>
        <v>207</v>
      </c>
      <c r="AC16" s="68"/>
      <c r="AD16" s="68"/>
      <c r="AE16" s="68"/>
      <c r="AF16" s="68"/>
      <c r="AG16" s="67">
        <f>Z16/Z20*100</f>
        <v>26.116578349735047</v>
      </c>
    </row>
    <row r="17" spans="2:33" ht="27.75" customHeight="1">
      <c r="B17" s="497" t="s">
        <v>56</v>
      </c>
      <c r="C17" s="493"/>
      <c r="D17" s="99"/>
      <c r="E17" s="99"/>
      <c r="F17" s="27"/>
      <c r="G17" s="153" t="s">
        <v>21</v>
      </c>
      <c r="H17" s="153"/>
      <c r="I17" s="153" t="s">
        <v>21</v>
      </c>
      <c r="J17" s="27"/>
      <c r="K17" s="99"/>
      <c r="L17" s="27"/>
      <c r="M17" s="27"/>
      <c r="N17" s="27"/>
      <c r="O17" s="27"/>
      <c r="P17" s="153"/>
      <c r="Q17" s="99"/>
      <c r="R17" s="27"/>
      <c r="S17" s="177" t="s">
        <v>21</v>
      </c>
      <c r="T17" s="178"/>
      <c r="U17" s="177" t="s">
        <v>167</v>
      </c>
      <c r="V17" s="495"/>
      <c r="W17" s="94" t="s">
        <v>11</v>
      </c>
      <c r="X17" s="95" t="s">
        <v>23</v>
      </c>
      <c r="Y17" s="91">
        <f>AB18</f>
        <v>0</v>
      </c>
      <c r="Z17" s="130"/>
      <c r="AC17" s="68"/>
      <c r="AD17" s="68"/>
      <c r="AE17" s="68"/>
      <c r="AF17" s="68"/>
      <c r="AG17" s="67"/>
    </row>
    <row r="18" spans="2:33" ht="27.75" customHeight="1">
      <c r="B18" s="497"/>
      <c r="C18" s="493"/>
      <c r="D18" s="99"/>
      <c r="E18" s="99"/>
      <c r="F18" s="27"/>
      <c r="G18" s="153" t="s">
        <v>21</v>
      </c>
      <c r="H18" s="153"/>
      <c r="I18" s="153" t="s">
        <v>21</v>
      </c>
      <c r="J18" s="27"/>
      <c r="K18" s="99"/>
      <c r="L18" s="27"/>
      <c r="M18" s="153" t="s">
        <v>21</v>
      </c>
      <c r="N18" s="153" t="s">
        <v>21</v>
      </c>
      <c r="O18" s="153" t="s">
        <v>211</v>
      </c>
      <c r="P18" s="153"/>
      <c r="Q18" s="99"/>
      <c r="R18" s="27"/>
      <c r="S18" s="153" t="s">
        <v>167</v>
      </c>
      <c r="T18" s="174"/>
      <c r="U18" s="153" t="s">
        <v>166</v>
      </c>
      <c r="V18" s="495"/>
      <c r="W18" s="142">
        <f>Y13*2+Y14*7+Y15*1+Y18*8</f>
        <v>38.9</v>
      </c>
      <c r="X18" s="133" t="s">
        <v>25</v>
      </c>
      <c r="Y18" s="101">
        <v>1</v>
      </c>
      <c r="Z18" s="65">
        <f>W18*4</f>
        <v>155.6</v>
      </c>
      <c r="AG18" s="67">
        <f>Z18/Z20*100</f>
        <v>19.631592228110016</v>
      </c>
    </row>
    <row r="19" spans="2:33" ht="27.75" customHeight="1">
      <c r="B19" s="32" t="s">
        <v>55</v>
      </c>
      <c r="C19" s="102"/>
      <c r="D19" s="99"/>
      <c r="E19" s="99"/>
      <c r="F19" s="27"/>
      <c r="G19" s="27"/>
      <c r="H19" s="99"/>
      <c r="I19" s="27"/>
      <c r="J19" s="27"/>
      <c r="K19" s="99"/>
      <c r="L19" s="27"/>
      <c r="M19" s="153" t="s">
        <v>21</v>
      </c>
      <c r="N19" s="153"/>
      <c r="O19" s="153" t="s">
        <v>210</v>
      </c>
      <c r="P19" s="153"/>
      <c r="Q19" s="99"/>
      <c r="R19" s="27"/>
      <c r="S19" s="27"/>
      <c r="T19" s="99"/>
      <c r="U19" s="27"/>
      <c r="V19" s="495"/>
      <c r="W19" s="94" t="s">
        <v>12</v>
      </c>
      <c r="X19" s="103"/>
      <c r="Y19" s="91"/>
      <c r="Z19" s="130"/>
      <c r="AG19" s="67"/>
    </row>
    <row r="20" spans="2:33" ht="27.75" customHeight="1">
      <c r="B20" s="158"/>
      <c r="C20" s="104"/>
      <c r="D20" s="99"/>
      <c r="E20" s="99"/>
      <c r="F20" s="27"/>
      <c r="G20" s="27"/>
      <c r="H20" s="99"/>
      <c r="I20" s="27"/>
      <c r="J20" s="27"/>
      <c r="K20" s="99"/>
      <c r="L20" s="27"/>
      <c r="M20" s="153" t="s">
        <v>21</v>
      </c>
      <c r="N20" s="153"/>
      <c r="O20" s="153" t="s">
        <v>21</v>
      </c>
      <c r="P20" s="27"/>
      <c r="Q20" s="99"/>
      <c r="R20" s="27"/>
      <c r="S20" s="27"/>
      <c r="T20" s="99"/>
      <c r="U20" s="27"/>
      <c r="V20" s="496"/>
      <c r="W20" s="145">
        <f>Y13*70+Y14*75+Y15*25+Y16*45+Y17*60+Y18*120</f>
        <v>869</v>
      </c>
      <c r="X20" s="100"/>
      <c r="Y20" s="101"/>
      <c r="Z20" s="65">
        <f>SUM(Z13:Z19)</f>
        <v>792.6</v>
      </c>
      <c r="AA20" s="65">
        <f aca="true" t="shared" si="1" ref="AA20:AG20">SUM(AA13:AA19)</f>
        <v>0</v>
      </c>
      <c r="AB20" s="65">
        <f t="shared" si="1"/>
        <v>0</v>
      </c>
      <c r="AC20" s="65">
        <f t="shared" si="1"/>
        <v>0</v>
      </c>
      <c r="AD20" s="65">
        <f t="shared" si="1"/>
        <v>0</v>
      </c>
      <c r="AE20" s="65">
        <f t="shared" si="1"/>
        <v>0</v>
      </c>
      <c r="AF20" s="65">
        <f t="shared" si="1"/>
        <v>0</v>
      </c>
      <c r="AG20" s="65">
        <f t="shared" si="1"/>
        <v>100</v>
      </c>
    </row>
    <row r="21" spans="2:33" s="88" customFormat="1" ht="27.75" customHeight="1">
      <c r="B21" s="108">
        <v>1</v>
      </c>
      <c r="C21" s="493"/>
      <c r="D21" s="84" t="str">
        <f>'2016年1月2月總表'!I13</f>
        <v>香Q白米飯</v>
      </c>
      <c r="E21" s="84" t="s">
        <v>78</v>
      </c>
      <c r="F21" s="84"/>
      <c r="G21" s="84" t="str">
        <f>'2016年1月2月總表'!I14</f>
        <v>日式豬里肌</v>
      </c>
      <c r="H21" s="84" t="s">
        <v>228</v>
      </c>
      <c r="I21" s="84"/>
      <c r="J21" s="84" t="str">
        <f>'2016年1月2月總表'!I15</f>
        <v>麻油雞</v>
      </c>
      <c r="K21" s="84" t="s">
        <v>208</v>
      </c>
      <c r="L21" s="84"/>
      <c r="M21" s="84" t="str">
        <f>'2016年1月2月總表'!I16</f>
        <v>鍋貼 </v>
      </c>
      <c r="N21" s="84" t="s">
        <v>367</v>
      </c>
      <c r="O21" s="84"/>
      <c r="P21" s="84" t="str">
        <f>'2016年1月2月總表'!I17</f>
        <v>深色蔬菜</v>
      </c>
      <c r="Q21" s="84" t="s">
        <v>79</v>
      </c>
      <c r="R21" s="84"/>
      <c r="S21" s="84" t="str">
        <f>'2016年1月2月總表'!I18</f>
        <v>酸辣湯(芡)(豆) </v>
      </c>
      <c r="T21" s="84" t="s">
        <v>229</v>
      </c>
      <c r="U21" s="84"/>
      <c r="V21" s="494" t="s">
        <v>275</v>
      </c>
      <c r="W21" s="85" t="s">
        <v>7</v>
      </c>
      <c r="X21" s="86" t="s">
        <v>18</v>
      </c>
      <c r="Y21" s="87">
        <v>5.7</v>
      </c>
      <c r="Z21" s="130"/>
      <c r="AA21" s="67"/>
      <c r="AB21" s="68"/>
      <c r="AC21" s="67"/>
      <c r="AD21" s="67"/>
      <c r="AE21" s="67"/>
      <c r="AF21" s="67"/>
      <c r="AG21" s="157"/>
    </row>
    <row r="22" spans="2:33" s="111" customFormat="1" ht="27.75" customHeight="1">
      <c r="B22" s="109" t="s">
        <v>8</v>
      </c>
      <c r="C22" s="493"/>
      <c r="D22" s="153" t="s">
        <v>181</v>
      </c>
      <c r="E22" s="153"/>
      <c r="F22" s="153">
        <v>127</v>
      </c>
      <c r="G22" s="153" t="s">
        <v>247</v>
      </c>
      <c r="H22" s="153" t="s">
        <v>210</v>
      </c>
      <c r="I22" s="153">
        <v>60</v>
      </c>
      <c r="J22" s="28" t="s">
        <v>464</v>
      </c>
      <c r="K22" s="27"/>
      <c r="L22" s="28" t="s">
        <v>464</v>
      </c>
      <c r="M22" s="244" t="s">
        <v>402</v>
      </c>
      <c r="N22" s="244" t="s">
        <v>352</v>
      </c>
      <c r="O22" s="244">
        <v>30</v>
      </c>
      <c r="P22" s="153" t="s">
        <v>179</v>
      </c>
      <c r="Q22" s="153"/>
      <c r="R22" s="153">
        <v>100</v>
      </c>
      <c r="S22" s="153" t="s">
        <v>215</v>
      </c>
      <c r="T22" s="153" t="s">
        <v>21</v>
      </c>
      <c r="U22" s="153">
        <v>16</v>
      </c>
      <c r="V22" s="495"/>
      <c r="W22" s="142">
        <f>Y21*15+Y23*5+Y25*15+Y26*12</f>
        <v>95.5</v>
      </c>
      <c r="X22" s="90" t="s">
        <v>19</v>
      </c>
      <c r="Y22" s="91">
        <v>2.5</v>
      </c>
      <c r="Z22" s="130">
        <f>W22*4</f>
        <v>382</v>
      </c>
      <c r="AA22" s="92"/>
      <c r="AB22" s="68"/>
      <c r="AC22" s="68"/>
      <c r="AD22" s="68"/>
      <c r="AE22" s="68"/>
      <c r="AF22" s="68"/>
      <c r="AG22" s="67">
        <f>Z22/Z28*100</f>
        <v>53.60651136682571</v>
      </c>
    </row>
    <row r="23" spans="2:33" s="111" customFormat="1" ht="27.75" customHeight="1">
      <c r="B23" s="109">
        <v>11</v>
      </c>
      <c r="C23" s="493"/>
      <c r="D23" s="153"/>
      <c r="E23" s="153"/>
      <c r="F23" s="153"/>
      <c r="G23" s="153"/>
      <c r="H23" s="153"/>
      <c r="I23" s="153"/>
      <c r="J23" s="28" t="s">
        <v>122</v>
      </c>
      <c r="K23" s="27"/>
      <c r="L23" s="28">
        <v>40</v>
      </c>
      <c r="M23" s="153"/>
      <c r="N23" s="153"/>
      <c r="O23" s="153"/>
      <c r="P23" s="153"/>
      <c r="Q23" s="153"/>
      <c r="R23" s="153"/>
      <c r="S23" s="153" t="s">
        <v>213</v>
      </c>
      <c r="T23" s="153" t="s">
        <v>230</v>
      </c>
      <c r="U23" s="153">
        <v>16</v>
      </c>
      <c r="V23" s="495"/>
      <c r="W23" s="94" t="s">
        <v>9</v>
      </c>
      <c r="X23" s="95" t="s">
        <v>20</v>
      </c>
      <c r="Y23" s="91">
        <v>2</v>
      </c>
      <c r="Z23" s="130"/>
      <c r="AA23" s="96"/>
      <c r="AB23" s="68"/>
      <c r="AC23" s="97"/>
      <c r="AD23" s="68"/>
      <c r="AE23" s="68"/>
      <c r="AF23" s="98"/>
      <c r="AG23" s="67"/>
    </row>
    <row r="24" spans="2:33" s="111" customFormat="1" ht="27.75" customHeight="1">
      <c r="B24" s="109" t="s">
        <v>10</v>
      </c>
      <c r="C24" s="493"/>
      <c r="D24" s="153"/>
      <c r="E24" s="174"/>
      <c r="F24" s="153"/>
      <c r="G24" s="237"/>
      <c r="H24" s="174"/>
      <c r="I24" s="153"/>
      <c r="J24" s="28" t="s">
        <v>121</v>
      </c>
      <c r="K24" s="99"/>
      <c r="L24" s="28">
        <v>20</v>
      </c>
      <c r="M24" s="153"/>
      <c r="N24" s="153"/>
      <c r="O24" s="153"/>
      <c r="P24" s="153"/>
      <c r="Q24" s="174"/>
      <c r="R24" s="153"/>
      <c r="S24" s="153" t="s">
        <v>214</v>
      </c>
      <c r="T24" s="174"/>
      <c r="U24" s="153">
        <v>3</v>
      </c>
      <c r="V24" s="495"/>
      <c r="W24" s="142">
        <f>Y22*5+Y24*5+Y26*4</f>
        <v>27.5</v>
      </c>
      <c r="X24" s="95" t="s">
        <v>22</v>
      </c>
      <c r="Y24" s="91">
        <v>3</v>
      </c>
      <c r="Z24" s="130">
        <f>23*9</f>
        <v>207</v>
      </c>
      <c r="AA24" s="67"/>
      <c r="AB24" s="68"/>
      <c r="AC24" s="68"/>
      <c r="AD24" s="68"/>
      <c r="AE24" s="68"/>
      <c r="AF24" s="68"/>
      <c r="AG24" s="67">
        <f>Z24/Z28*100</f>
        <v>29.04855458882964</v>
      </c>
    </row>
    <row r="25" spans="2:33" s="111" customFormat="1" ht="27.75" customHeight="1">
      <c r="B25" s="504" t="s">
        <v>57</v>
      </c>
      <c r="C25" s="493"/>
      <c r="D25" s="153"/>
      <c r="E25" s="153"/>
      <c r="F25" s="153"/>
      <c r="G25" s="153"/>
      <c r="H25" s="174"/>
      <c r="I25" s="153"/>
      <c r="J25" s="153"/>
      <c r="K25" s="153"/>
      <c r="L25" s="153"/>
      <c r="M25" s="153"/>
      <c r="N25" s="153"/>
      <c r="O25" s="153"/>
      <c r="P25" s="153"/>
      <c r="Q25" s="174"/>
      <c r="R25" s="153"/>
      <c r="S25" s="153" t="s">
        <v>216</v>
      </c>
      <c r="T25" s="174"/>
      <c r="U25" s="153">
        <v>3</v>
      </c>
      <c r="V25" s="495"/>
      <c r="W25" s="94" t="s">
        <v>11</v>
      </c>
      <c r="X25" s="95" t="s">
        <v>23</v>
      </c>
      <c r="Y25" s="91">
        <f>AB26</f>
        <v>0</v>
      </c>
      <c r="Z25" s="130"/>
      <c r="AA25" s="67"/>
      <c r="AB25" s="68"/>
      <c r="AC25" s="68"/>
      <c r="AD25" s="68"/>
      <c r="AE25" s="68"/>
      <c r="AF25" s="68"/>
      <c r="AG25" s="67"/>
    </row>
    <row r="26" spans="2:33" s="111" customFormat="1" ht="27.75" customHeight="1">
      <c r="B26" s="504"/>
      <c r="C26" s="493"/>
      <c r="D26" s="174"/>
      <c r="E26" s="174"/>
      <c r="F26" s="153"/>
      <c r="G26" s="241"/>
      <c r="H26" s="174"/>
      <c r="I26" s="153"/>
      <c r="J26" s="153"/>
      <c r="K26" s="174"/>
      <c r="L26" s="153"/>
      <c r="M26" s="153"/>
      <c r="N26" s="174"/>
      <c r="O26" s="153"/>
      <c r="P26" s="153"/>
      <c r="Q26" s="174"/>
      <c r="R26" s="153"/>
      <c r="S26" s="153" t="s">
        <v>217</v>
      </c>
      <c r="T26" s="174"/>
      <c r="U26" s="153">
        <v>3</v>
      </c>
      <c r="V26" s="495"/>
      <c r="W26" s="142">
        <f>Y21*2+Y22*7+Y23*1+Y26*8</f>
        <v>30.9</v>
      </c>
      <c r="X26" s="133" t="s">
        <v>25</v>
      </c>
      <c r="Y26" s="101">
        <v>0</v>
      </c>
      <c r="Z26" s="65">
        <f>W26*4</f>
        <v>123.6</v>
      </c>
      <c r="AA26" s="67"/>
      <c r="AB26" s="68"/>
      <c r="AC26" s="67"/>
      <c r="AD26" s="67"/>
      <c r="AE26" s="67"/>
      <c r="AF26" s="67"/>
      <c r="AG26" s="67">
        <f>Z26/Z28*100</f>
        <v>17.34493404434465</v>
      </c>
    </row>
    <row r="27" spans="2:33" s="111" customFormat="1" ht="27.75" customHeight="1">
      <c r="B27" s="32" t="s">
        <v>55</v>
      </c>
      <c r="C27" s="114"/>
      <c r="D27" s="174"/>
      <c r="E27" s="174"/>
      <c r="F27" s="153"/>
      <c r="G27" s="153"/>
      <c r="H27" s="174"/>
      <c r="I27" s="153"/>
      <c r="J27" s="153"/>
      <c r="K27" s="174"/>
      <c r="L27" s="153"/>
      <c r="M27" s="153"/>
      <c r="N27" s="174"/>
      <c r="O27" s="153"/>
      <c r="P27" s="153"/>
      <c r="Q27" s="174"/>
      <c r="R27" s="153"/>
      <c r="S27" s="153"/>
      <c r="T27" s="174"/>
      <c r="U27" s="153"/>
      <c r="V27" s="495"/>
      <c r="W27" s="94" t="s">
        <v>12</v>
      </c>
      <c r="X27" s="103"/>
      <c r="Y27" s="91"/>
      <c r="Z27" s="130"/>
      <c r="AA27" s="67"/>
      <c r="AB27" s="68"/>
      <c r="AC27" s="67"/>
      <c r="AD27" s="67"/>
      <c r="AE27" s="67"/>
      <c r="AF27" s="67"/>
      <c r="AG27" s="67"/>
    </row>
    <row r="28" spans="2:33" s="111" customFormat="1" ht="27.75" customHeight="1" thickBot="1">
      <c r="B28" s="159"/>
      <c r="C28" s="115"/>
      <c r="D28" s="118"/>
      <c r="E28" s="118"/>
      <c r="F28" s="119"/>
      <c r="G28" s="27"/>
      <c r="H28" s="99"/>
      <c r="I28" s="27"/>
      <c r="J28" s="119"/>
      <c r="K28" s="118"/>
      <c r="L28" s="119"/>
      <c r="M28" s="27"/>
      <c r="N28" s="99"/>
      <c r="O28" s="119"/>
      <c r="P28" s="27"/>
      <c r="Q28" s="99"/>
      <c r="R28" s="27"/>
      <c r="S28" s="27"/>
      <c r="T28" s="99"/>
      <c r="U28" s="27"/>
      <c r="V28" s="496"/>
      <c r="W28" s="145">
        <f>Y21*70+Y22*75+Y23*25+Y24*45+Y25*60+Y26*120</f>
        <v>771.5</v>
      </c>
      <c r="X28" s="107"/>
      <c r="Y28" s="91"/>
      <c r="Z28" s="65">
        <f>SUM(Z21:Z27)</f>
        <v>712.6</v>
      </c>
      <c r="AA28" s="65">
        <f aca="true" t="shared" si="2" ref="AA28:AG28">SUM(AA21:AA27)</f>
        <v>0</v>
      </c>
      <c r="AB28" s="65">
        <f t="shared" si="2"/>
        <v>0</v>
      </c>
      <c r="AC28" s="65">
        <f t="shared" si="2"/>
        <v>0</v>
      </c>
      <c r="AD28" s="65">
        <f t="shared" si="2"/>
        <v>0</v>
      </c>
      <c r="AE28" s="65">
        <f t="shared" si="2"/>
        <v>0</v>
      </c>
      <c r="AF28" s="65">
        <f t="shared" si="2"/>
        <v>0</v>
      </c>
      <c r="AG28" s="65">
        <f t="shared" si="2"/>
        <v>100</v>
      </c>
    </row>
    <row r="29" spans="2:33" s="88" customFormat="1" ht="27.75" customHeight="1">
      <c r="B29" s="83">
        <v>1</v>
      </c>
      <c r="C29" s="493"/>
      <c r="D29" s="84" t="str">
        <f>'2016年1月2月總表'!M13</f>
        <v>地瓜飯</v>
      </c>
      <c r="E29" s="84" t="s">
        <v>78</v>
      </c>
      <c r="F29" s="84" t="s">
        <v>59</v>
      </c>
      <c r="G29" s="84" t="str">
        <f>'2016年1月2月總表'!M14</f>
        <v>嫩烤雞翅</v>
      </c>
      <c r="H29" s="84" t="s">
        <v>194</v>
      </c>
      <c r="I29" s="84"/>
      <c r="J29" s="84" t="str">
        <f>'2016年1月2月總表'!M15</f>
        <v>咖哩洋芋</v>
      </c>
      <c r="K29" s="84" t="s">
        <v>208</v>
      </c>
      <c r="L29" s="84" t="s">
        <v>59</v>
      </c>
      <c r="M29" s="84" t="str">
        <f>'2016年1月2月總表'!M16</f>
        <v>荷包蛋</v>
      </c>
      <c r="N29" s="84" t="s">
        <v>208</v>
      </c>
      <c r="O29" s="84"/>
      <c r="P29" s="84" t="str">
        <f>'2016年1月2月總表'!M17</f>
        <v>淺色蔬菜</v>
      </c>
      <c r="Q29" s="84" t="s">
        <v>79</v>
      </c>
      <c r="R29" s="84"/>
      <c r="S29" s="84" t="str">
        <f>'2016年1月2月總表'!M18</f>
        <v>海芽薑絲湯</v>
      </c>
      <c r="T29" s="84" t="s">
        <v>80</v>
      </c>
      <c r="U29" s="84"/>
      <c r="V29" s="494"/>
      <c r="W29" s="85" t="s">
        <v>7</v>
      </c>
      <c r="X29" s="86" t="s">
        <v>18</v>
      </c>
      <c r="Y29" s="87">
        <v>5.7</v>
      </c>
      <c r="Z29" s="130"/>
      <c r="AA29" s="67"/>
      <c r="AB29" s="68"/>
      <c r="AC29" s="67"/>
      <c r="AD29" s="67"/>
      <c r="AE29" s="67"/>
      <c r="AF29" s="67"/>
      <c r="AG29" s="157"/>
    </row>
    <row r="30" spans="2:33" ht="27.75" customHeight="1">
      <c r="B30" s="89" t="s">
        <v>8</v>
      </c>
      <c r="C30" s="493"/>
      <c r="D30" s="27" t="s">
        <v>96</v>
      </c>
      <c r="E30" s="27"/>
      <c r="F30" s="27">
        <v>42</v>
      </c>
      <c r="G30" s="153" t="s">
        <v>200</v>
      </c>
      <c r="H30" s="153"/>
      <c r="I30" s="153">
        <v>60</v>
      </c>
      <c r="J30" s="153" t="s">
        <v>98</v>
      </c>
      <c r="K30" s="153" t="s">
        <v>21</v>
      </c>
      <c r="L30" s="153">
        <v>40</v>
      </c>
      <c r="M30" s="153" t="s">
        <v>464</v>
      </c>
      <c r="N30" s="153"/>
      <c r="O30" s="153" t="s">
        <v>464</v>
      </c>
      <c r="P30" s="27"/>
      <c r="Q30" s="27"/>
      <c r="R30" s="27"/>
      <c r="S30" s="117" t="s">
        <v>237</v>
      </c>
      <c r="T30" s="27"/>
      <c r="U30" s="27">
        <v>3</v>
      </c>
      <c r="V30" s="495"/>
      <c r="W30" s="142">
        <f>Y29*15+Y31*5+Y33*15+Y34*12</f>
        <v>95.5</v>
      </c>
      <c r="X30" s="90" t="s">
        <v>19</v>
      </c>
      <c r="Y30" s="91">
        <v>2.5</v>
      </c>
      <c r="Z30" s="130">
        <f>W30*4</f>
        <v>382</v>
      </c>
      <c r="AA30" s="92"/>
      <c r="AC30" s="68"/>
      <c r="AD30" s="68"/>
      <c r="AE30" s="68"/>
      <c r="AF30" s="68"/>
      <c r="AG30" s="67">
        <f>Z30/Z36*100</f>
        <v>53.60651136682571</v>
      </c>
    </row>
    <row r="31" spans="2:33" ht="27.75" customHeight="1">
      <c r="B31" s="89">
        <v>12</v>
      </c>
      <c r="C31" s="493"/>
      <c r="D31" s="27" t="s">
        <v>97</v>
      </c>
      <c r="E31" s="27"/>
      <c r="F31" s="27">
        <v>85</v>
      </c>
      <c r="G31" s="153"/>
      <c r="H31" s="153"/>
      <c r="I31" s="153"/>
      <c r="J31" s="153" t="s">
        <v>192</v>
      </c>
      <c r="K31" s="174"/>
      <c r="L31" s="153">
        <v>10</v>
      </c>
      <c r="M31" s="153" t="s">
        <v>362</v>
      </c>
      <c r="N31" s="153" t="s">
        <v>352</v>
      </c>
      <c r="O31" s="153">
        <v>50</v>
      </c>
      <c r="P31" s="27" t="s">
        <v>99</v>
      </c>
      <c r="Q31" s="27"/>
      <c r="R31" s="27">
        <v>100</v>
      </c>
      <c r="S31" s="27" t="s">
        <v>238</v>
      </c>
      <c r="T31" s="27" t="s">
        <v>167</v>
      </c>
      <c r="U31" s="27">
        <v>10</v>
      </c>
      <c r="V31" s="495"/>
      <c r="W31" s="94" t="s">
        <v>9</v>
      </c>
      <c r="X31" s="95" t="s">
        <v>20</v>
      </c>
      <c r="Y31" s="91">
        <v>2</v>
      </c>
      <c r="Z31" s="130"/>
      <c r="AA31" s="96"/>
      <c r="AC31" s="97"/>
      <c r="AD31" s="68"/>
      <c r="AE31" s="68"/>
      <c r="AF31" s="98"/>
      <c r="AG31" s="67"/>
    </row>
    <row r="32" spans="2:33" ht="27.75" customHeight="1">
      <c r="B32" s="89" t="s">
        <v>10</v>
      </c>
      <c r="C32" s="493"/>
      <c r="D32" s="99"/>
      <c r="E32" s="99"/>
      <c r="F32" s="27"/>
      <c r="G32" s="153"/>
      <c r="H32" s="174"/>
      <c r="I32" s="153"/>
      <c r="J32" s="153" t="s">
        <v>21</v>
      </c>
      <c r="K32" s="174"/>
      <c r="L32" s="153" t="s">
        <v>21</v>
      </c>
      <c r="M32" s="153" t="s">
        <v>21</v>
      </c>
      <c r="N32" s="153" t="s">
        <v>21</v>
      </c>
      <c r="O32" s="153" t="s">
        <v>352</v>
      </c>
      <c r="P32" s="27"/>
      <c r="Q32" s="99"/>
      <c r="R32" s="27"/>
      <c r="S32" s="28"/>
      <c r="T32" s="27"/>
      <c r="U32" s="27"/>
      <c r="V32" s="495"/>
      <c r="W32" s="142">
        <f>Y30*5+Y32*5+Y34*4</f>
        <v>25</v>
      </c>
      <c r="X32" s="95" t="s">
        <v>22</v>
      </c>
      <c r="Y32" s="91">
        <v>2.5</v>
      </c>
      <c r="Z32" s="130">
        <f>23*9</f>
        <v>207</v>
      </c>
      <c r="AC32" s="68"/>
      <c r="AD32" s="68"/>
      <c r="AE32" s="68"/>
      <c r="AF32" s="68"/>
      <c r="AG32" s="67">
        <f>Z32/Z36*100</f>
        <v>29.04855458882964</v>
      </c>
    </row>
    <row r="33" spans="2:33" ht="27.75" customHeight="1">
      <c r="B33" s="497" t="s">
        <v>58</v>
      </c>
      <c r="C33" s="493"/>
      <c r="D33" s="99"/>
      <c r="E33" s="99"/>
      <c r="F33" s="27"/>
      <c r="G33" s="153"/>
      <c r="H33" s="174"/>
      <c r="I33" s="153"/>
      <c r="J33" s="153" t="s">
        <v>21</v>
      </c>
      <c r="K33" s="174"/>
      <c r="L33" s="153" t="s">
        <v>21</v>
      </c>
      <c r="M33" s="153"/>
      <c r="N33" s="153"/>
      <c r="O33" s="153"/>
      <c r="P33" s="27"/>
      <c r="Q33" s="99"/>
      <c r="R33" s="27"/>
      <c r="S33" s="28"/>
      <c r="T33" s="27"/>
      <c r="U33" s="27"/>
      <c r="V33" s="495"/>
      <c r="W33" s="94" t="s">
        <v>11</v>
      </c>
      <c r="X33" s="95" t="s">
        <v>23</v>
      </c>
      <c r="Y33" s="91">
        <f>AB34</f>
        <v>0</v>
      </c>
      <c r="Z33" s="130"/>
      <c r="AC33" s="68"/>
      <c r="AD33" s="68"/>
      <c r="AE33" s="68"/>
      <c r="AF33" s="68"/>
      <c r="AG33" s="67"/>
    </row>
    <row r="34" spans="2:33" ht="27.75" customHeight="1">
      <c r="B34" s="497"/>
      <c r="C34" s="493"/>
      <c r="D34" s="99"/>
      <c r="E34" s="99"/>
      <c r="F34" s="27"/>
      <c r="G34" s="153"/>
      <c r="H34" s="174"/>
      <c r="I34" s="153"/>
      <c r="J34" s="27"/>
      <c r="K34" s="99"/>
      <c r="L34" s="27"/>
      <c r="M34" s="27"/>
      <c r="N34" s="99"/>
      <c r="O34" s="27"/>
      <c r="P34" s="27"/>
      <c r="Q34" s="99"/>
      <c r="R34" s="27"/>
      <c r="S34" s="28"/>
      <c r="T34" s="99"/>
      <c r="U34" s="27"/>
      <c r="V34" s="495"/>
      <c r="W34" s="142">
        <f>Y29*2+Y30*7+Y31*1+Y34*8</f>
        <v>30.9</v>
      </c>
      <c r="X34" s="133" t="s">
        <v>25</v>
      </c>
      <c r="Y34" s="101">
        <v>0</v>
      </c>
      <c r="Z34" s="65">
        <f>W34*4</f>
        <v>123.6</v>
      </c>
      <c r="AG34" s="67">
        <f>Z34/Z36*100</f>
        <v>17.34493404434465</v>
      </c>
    </row>
    <row r="35" spans="2:33" ht="27.75" customHeight="1">
      <c r="B35" s="32" t="s">
        <v>55</v>
      </c>
      <c r="C35" s="102"/>
      <c r="D35" s="99"/>
      <c r="E35" s="99"/>
      <c r="F35" s="27"/>
      <c r="G35" s="27"/>
      <c r="H35" s="99"/>
      <c r="I35" s="27"/>
      <c r="J35" s="27"/>
      <c r="K35" s="99"/>
      <c r="L35" s="27"/>
      <c r="M35" s="242"/>
      <c r="N35" s="243"/>
      <c r="O35" s="242"/>
      <c r="P35" s="27"/>
      <c r="Q35" s="99"/>
      <c r="R35" s="27"/>
      <c r="S35" s="27"/>
      <c r="T35" s="27"/>
      <c r="U35" s="27"/>
      <c r="V35" s="495"/>
      <c r="W35" s="94" t="s">
        <v>12</v>
      </c>
      <c r="X35" s="103"/>
      <c r="Y35" s="91"/>
      <c r="Z35" s="130"/>
      <c r="AG35" s="67"/>
    </row>
    <row r="36" spans="2:33" ht="27.75" customHeight="1">
      <c r="B36" s="158"/>
      <c r="C36" s="104"/>
      <c r="D36" s="99"/>
      <c r="E36" s="99"/>
      <c r="F36" s="27"/>
      <c r="G36" s="27"/>
      <c r="H36" s="99"/>
      <c r="I36" s="27"/>
      <c r="J36" s="27"/>
      <c r="K36" s="99"/>
      <c r="L36" s="27"/>
      <c r="M36" s="153"/>
      <c r="N36" s="174"/>
      <c r="O36" s="153"/>
      <c r="P36" s="27"/>
      <c r="Q36" s="99"/>
      <c r="R36" s="27"/>
      <c r="S36" s="27"/>
      <c r="T36" s="99"/>
      <c r="U36" s="27"/>
      <c r="V36" s="496"/>
      <c r="W36" s="145">
        <f>Y29*70+Y30*75+Y31*25+Y32*45+Y33*60+Y34*120</f>
        <v>749</v>
      </c>
      <c r="X36" s="100"/>
      <c r="Y36" s="91"/>
      <c r="Z36" s="65">
        <f>SUM(Z29:Z35)</f>
        <v>712.6</v>
      </c>
      <c r="AA36" s="65">
        <f aca="true" t="shared" si="3" ref="AA36:AG36">SUM(AA29:AA35)</f>
        <v>0</v>
      </c>
      <c r="AB36" s="65">
        <f t="shared" si="3"/>
        <v>0</v>
      </c>
      <c r="AC36" s="65">
        <f t="shared" si="3"/>
        <v>0</v>
      </c>
      <c r="AD36" s="65">
        <f t="shared" si="3"/>
        <v>0</v>
      </c>
      <c r="AE36" s="65">
        <f t="shared" si="3"/>
        <v>0</v>
      </c>
      <c r="AF36" s="65">
        <f t="shared" si="3"/>
        <v>0</v>
      </c>
      <c r="AG36" s="65">
        <f t="shared" si="3"/>
        <v>100</v>
      </c>
    </row>
    <row r="37" spans="2:33" s="88" customFormat="1" ht="27.75" customHeight="1">
      <c r="B37" s="155">
        <v>1</v>
      </c>
      <c r="C37" s="493"/>
      <c r="D37" s="84" t="str">
        <f>'2016年1月2月總表'!Q13</f>
        <v>香菇油飯</v>
      </c>
      <c r="E37" s="84" t="s">
        <v>177</v>
      </c>
      <c r="F37" s="84"/>
      <c r="G37" s="84" t="str">
        <f>'2016年1月2月總表'!Q14</f>
        <v>日式起司豬排(炸) </v>
      </c>
      <c r="H37" s="84" t="s">
        <v>218</v>
      </c>
      <c r="I37" s="84"/>
      <c r="J37" s="84" t="str">
        <f>'2016年1月2月總表'!Q15</f>
        <v>百菇燴玉筍</v>
      </c>
      <c r="K37" s="84" t="s">
        <v>224</v>
      </c>
      <c r="L37" s="84"/>
      <c r="M37" s="84" t="str">
        <f>'2016年1月2月總表'!Q16</f>
        <v>燒賣(加)</v>
      </c>
      <c r="N37" s="84" t="s">
        <v>428</v>
      </c>
      <c r="O37" s="84"/>
      <c r="P37" s="84" t="str">
        <f>'2016年1月2月總表'!Q17</f>
        <v>深色蔬菜</v>
      </c>
      <c r="Q37" s="84" t="s">
        <v>83</v>
      </c>
      <c r="R37" s="84"/>
      <c r="S37" s="84" t="str">
        <f>'2016年1月2月總表'!Q18</f>
        <v>味噌豆腐湯(豆)</v>
      </c>
      <c r="T37" s="84" t="s">
        <v>17</v>
      </c>
      <c r="U37" s="84"/>
      <c r="V37" s="494"/>
      <c r="W37" s="85" t="s">
        <v>7</v>
      </c>
      <c r="X37" s="86" t="s">
        <v>18</v>
      </c>
      <c r="Y37" s="87">
        <v>5.5</v>
      </c>
      <c r="Z37" s="130"/>
      <c r="AA37" s="67"/>
      <c r="AB37" s="68"/>
      <c r="AC37" s="67"/>
      <c r="AD37" s="67"/>
      <c r="AE37" s="67"/>
      <c r="AF37" s="67"/>
      <c r="AG37" s="157"/>
    </row>
    <row r="38" spans="2:33" ht="27.75" customHeight="1">
      <c r="B38" s="156" t="s">
        <v>8</v>
      </c>
      <c r="C38" s="493"/>
      <c r="D38" s="27" t="s">
        <v>105</v>
      </c>
      <c r="E38" s="27"/>
      <c r="F38" s="27">
        <v>2.7</v>
      </c>
      <c r="G38" s="153" t="s">
        <v>199</v>
      </c>
      <c r="H38" s="153" t="s">
        <v>352</v>
      </c>
      <c r="I38" s="153">
        <v>60</v>
      </c>
      <c r="J38" s="244" t="s">
        <v>258</v>
      </c>
      <c r="K38" s="244"/>
      <c r="L38" s="244">
        <v>30</v>
      </c>
      <c r="M38" s="153" t="s">
        <v>358</v>
      </c>
      <c r="N38" s="153" t="s">
        <v>167</v>
      </c>
      <c r="O38" s="153">
        <v>50</v>
      </c>
      <c r="P38" s="27" t="s">
        <v>99</v>
      </c>
      <c r="Q38" s="28"/>
      <c r="R38" s="27">
        <v>100</v>
      </c>
      <c r="S38" s="153" t="s">
        <v>235</v>
      </c>
      <c r="T38" s="153"/>
      <c r="U38" s="153">
        <v>10</v>
      </c>
      <c r="V38" s="495"/>
      <c r="W38" s="142">
        <f>Y37*15+Y39*5+Y41*15+Y42*12</f>
        <v>92.5</v>
      </c>
      <c r="X38" s="90" t="s">
        <v>19</v>
      </c>
      <c r="Y38" s="91">
        <v>2.5</v>
      </c>
      <c r="Z38" s="130">
        <f>W38*4</f>
        <v>370</v>
      </c>
      <c r="AA38" s="92"/>
      <c r="AC38" s="68"/>
      <c r="AD38" s="68"/>
      <c r="AE38" s="68"/>
      <c r="AF38" s="68"/>
      <c r="AG38" s="67">
        <f>Z38/Z44*100</f>
        <v>52.93276108726752</v>
      </c>
    </row>
    <row r="39" spans="2:33" ht="27.75" customHeight="1">
      <c r="B39" s="156">
        <v>13</v>
      </c>
      <c r="C39" s="493"/>
      <c r="D39" s="27" t="s">
        <v>108</v>
      </c>
      <c r="E39" s="27"/>
      <c r="F39" s="27">
        <v>14.6</v>
      </c>
      <c r="G39" s="27"/>
      <c r="H39" s="28"/>
      <c r="I39" s="27"/>
      <c r="J39" s="244" t="s">
        <v>259</v>
      </c>
      <c r="K39" s="244"/>
      <c r="L39" s="244">
        <v>20</v>
      </c>
      <c r="M39" s="153" t="s">
        <v>21</v>
      </c>
      <c r="N39" s="153"/>
      <c r="O39" s="153" t="s">
        <v>427</v>
      </c>
      <c r="P39" s="27"/>
      <c r="Q39" s="28"/>
      <c r="R39" s="27"/>
      <c r="S39" s="153" t="s">
        <v>236</v>
      </c>
      <c r="T39" s="237" t="s">
        <v>230</v>
      </c>
      <c r="U39" s="153">
        <v>20</v>
      </c>
      <c r="V39" s="495"/>
      <c r="W39" s="94" t="s">
        <v>9</v>
      </c>
      <c r="X39" s="95" t="s">
        <v>20</v>
      </c>
      <c r="Y39" s="91">
        <v>2</v>
      </c>
      <c r="Z39" s="130"/>
      <c r="AA39" s="96"/>
      <c r="AC39" s="97"/>
      <c r="AD39" s="68"/>
      <c r="AE39" s="68"/>
      <c r="AF39" s="98"/>
      <c r="AG39" s="67"/>
    </row>
    <row r="40" spans="2:33" ht="27.75" customHeight="1">
      <c r="B40" s="156" t="s">
        <v>10</v>
      </c>
      <c r="C40" s="493"/>
      <c r="D40" s="153" t="s">
        <v>106</v>
      </c>
      <c r="E40" s="99"/>
      <c r="F40" s="27">
        <v>139</v>
      </c>
      <c r="G40" s="27"/>
      <c r="H40" s="28"/>
      <c r="I40" s="27"/>
      <c r="J40" s="153" t="s">
        <v>21</v>
      </c>
      <c r="K40" s="153"/>
      <c r="L40" s="153" t="s">
        <v>257</v>
      </c>
      <c r="M40" s="237" t="s">
        <v>413</v>
      </c>
      <c r="N40" s="153"/>
      <c r="O40" s="153" t="s">
        <v>427</v>
      </c>
      <c r="P40" s="149"/>
      <c r="Q40" s="28"/>
      <c r="R40" s="27"/>
      <c r="S40" s="153" t="s">
        <v>166</v>
      </c>
      <c r="T40" s="153"/>
      <c r="U40" s="153" t="s">
        <v>166</v>
      </c>
      <c r="V40" s="495"/>
      <c r="W40" s="142">
        <f>Y38*5+Y40*5+Y42*4</f>
        <v>27.5</v>
      </c>
      <c r="X40" s="95" t="s">
        <v>22</v>
      </c>
      <c r="Y40" s="91">
        <v>3</v>
      </c>
      <c r="Z40" s="130">
        <f>23*9</f>
        <v>207</v>
      </c>
      <c r="AC40" s="68"/>
      <c r="AD40" s="68"/>
      <c r="AE40" s="68"/>
      <c r="AF40" s="68"/>
      <c r="AG40" s="67">
        <f>Z40/Z44*100</f>
        <v>29.613733905579398</v>
      </c>
    </row>
    <row r="41" spans="2:33" ht="27.75" customHeight="1">
      <c r="B41" s="503" t="s">
        <v>68</v>
      </c>
      <c r="C41" s="493"/>
      <c r="D41" s="153" t="s">
        <v>107</v>
      </c>
      <c r="E41" s="99"/>
      <c r="F41" s="27">
        <v>2.7</v>
      </c>
      <c r="G41" s="27"/>
      <c r="H41" s="28"/>
      <c r="I41" s="27"/>
      <c r="J41" s="153" t="s">
        <v>21</v>
      </c>
      <c r="K41" s="153"/>
      <c r="L41" s="153" t="s">
        <v>167</v>
      </c>
      <c r="M41" s="153" t="s">
        <v>427</v>
      </c>
      <c r="N41" s="174"/>
      <c r="O41" s="153" t="s">
        <v>427</v>
      </c>
      <c r="P41" s="27"/>
      <c r="Q41" s="28"/>
      <c r="R41" s="27"/>
      <c r="S41" s="153"/>
      <c r="T41" s="153"/>
      <c r="U41" s="153"/>
      <c r="V41" s="495"/>
      <c r="W41" s="94" t="s">
        <v>11</v>
      </c>
      <c r="X41" s="95" t="s">
        <v>23</v>
      </c>
      <c r="Y41" s="91">
        <f>AB42</f>
        <v>0</v>
      </c>
      <c r="Z41" s="130"/>
      <c r="AC41" s="68"/>
      <c r="AD41" s="68"/>
      <c r="AE41" s="68"/>
      <c r="AF41" s="68"/>
      <c r="AG41" s="67"/>
    </row>
    <row r="42" spans="2:33" ht="27.75" customHeight="1">
      <c r="B42" s="503"/>
      <c r="C42" s="493"/>
      <c r="D42" s="153" t="s">
        <v>21</v>
      </c>
      <c r="E42" s="174"/>
      <c r="F42" s="153" t="s">
        <v>21</v>
      </c>
      <c r="G42" s="27"/>
      <c r="H42" s="99"/>
      <c r="I42" s="27"/>
      <c r="J42" s="153" t="s">
        <v>167</v>
      </c>
      <c r="K42" s="153" t="s">
        <v>21</v>
      </c>
      <c r="L42" s="153"/>
      <c r="M42" s="153"/>
      <c r="N42" s="174"/>
      <c r="O42" s="153"/>
      <c r="P42" s="27"/>
      <c r="Q42" s="99"/>
      <c r="R42" s="27"/>
      <c r="S42" s="28"/>
      <c r="T42" s="99"/>
      <c r="U42" s="28"/>
      <c r="V42" s="495"/>
      <c r="W42" s="142">
        <f>Y37*2+Y38*7+Y39*1+Y42*8</f>
        <v>30.5</v>
      </c>
      <c r="X42" s="133" t="s">
        <v>25</v>
      </c>
      <c r="Y42" s="101">
        <v>0</v>
      </c>
      <c r="Z42" s="65">
        <f>W42*4</f>
        <v>122</v>
      </c>
      <c r="AG42" s="67">
        <f>Z42/Z44*100</f>
        <v>17.453505007153076</v>
      </c>
    </row>
    <row r="43" spans="2:33" ht="27.75" customHeight="1">
      <c r="B43" s="163" t="s">
        <v>55</v>
      </c>
      <c r="C43" s="102"/>
      <c r="D43" s="153"/>
      <c r="E43" s="174"/>
      <c r="F43" s="153"/>
      <c r="G43" s="27"/>
      <c r="H43" s="99"/>
      <c r="I43" s="27"/>
      <c r="J43" s="153" t="s">
        <v>167</v>
      </c>
      <c r="K43" s="99"/>
      <c r="L43" s="27"/>
      <c r="M43" s="27"/>
      <c r="N43" s="99"/>
      <c r="O43" s="27"/>
      <c r="P43" s="27"/>
      <c r="Q43" s="99"/>
      <c r="R43" s="27"/>
      <c r="S43" s="28"/>
      <c r="T43" s="99"/>
      <c r="U43" s="28"/>
      <c r="V43" s="495"/>
      <c r="W43" s="94" t="s">
        <v>12</v>
      </c>
      <c r="X43" s="103"/>
      <c r="Y43" s="116"/>
      <c r="Z43" s="130"/>
      <c r="AG43" s="67"/>
    </row>
    <row r="44" spans="2:33" ht="27.75" customHeight="1" thickBot="1">
      <c r="B44" s="164"/>
      <c r="C44" s="104"/>
      <c r="D44" s="118"/>
      <c r="E44" s="118"/>
      <c r="F44" s="119"/>
      <c r="G44" s="119"/>
      <c r="H44" s="118"/>
      <c r="I44" s="119"/>
      <c r="J44" s="118"/>
      <c r="K44" s="118"/>
      <c r="L44" s="119"/>
      <c r="M44" s="119"/>
      <c r="N44" s="99"/>
      <c r="O44" s="27"/>
      <c r="P44" s="119"/>
      <c r="Q44" s="118"/>
      <c r="R44" s="119"/>
      <c r="S44" s="119"/>
      <c r="T44" s="118"/>
      <c r="U44" s="119"/>
      <c r="V44" s="496"/>
      <c r="W44" s="144">
        <f>Y37*70+Y38*75+Y39*25+Y40*45+Y41*60+Y42*120</f>
        <v>757.5</v>
      </c>
      <c r="X44" s="120"/>
      <c r="Y44" s="121"/>
      <c r="Z44" s="65">
        <f>SUM(Z37:Z43)</f>
        <v>699</v>
      </c>
      <c r="AA44" s="65">
        <f aca="true" t="shared" si="4" ref="AA44:AG44">SUM(AA37:AA43)</f>
        <v>0</v>
      </c>
      <c r="AB44" s="65">
        <f t="shared" si="4"/>
        <v>0</v>
      </c>
      <c r="AC44" s="65">
        <f t="shared" si="4"/>
        <v>0</v>
      </c>
      <c r="AD44" s="65">
        <f t="shared" si="4"/>
        <v>0</v>
      </c>
      <c r="AE44" s="65">
        <f t="shared" si="4"/>
        <v>0</v>
      </c>
      <c r="AF44" s="65">
        <f t="shared" si="4"/>
        <v>0</v>
      </c>
      <c r="AG44" s="65">
        <f t="shared" si="4"/>
        <v>100</v>
      </c>
    </row>
    <row r="45" spans="2:32" s="125" customFormat="1" ht="21.75" customHeight="1">
      <c r="B45" s="122"/>
      <c r="C45" s="67"/>
      <c r="D45" s="93"/>
      <c r="E45" s="123"/>
      <c r="F45" s="93"/>
      <c r="G45" s="93"/>
      <c r="H45" s="123"/>
      <c r="I45" s="93"/>
      <c r="J45" s="499"/>
      <c r="K45" s="499"/>
      <c r="L45" s="499"/>
      <c r="M45" s="499"/>
      <c r="N45" s="499"/>
      <c r="O45" s="499"/>
      <c r="P45" s="499"/>
      <c r="Q45" s="499"/>
      <c r="R45" s="499"/>
      <c r="S45" s="499"/>
      <c r="T45" s="499"/>
      <c r="U45" s="499"/>
      <c r="V45" s="499"/>
      <c r="W45" s="499"/>
      <c r="X45" s="499"/>
      <c r="Y45" s="499"/>
      <c r="Z45" s="124"/>
      <c r="AA45" s="112"/>
      <c r="AB45" s="110"/>
      <c r="AC45" s="112"/>
      <c r="AD45" s="112"/>
      <c r="AE45" s="112"/>
      <c r="AF45" s="112"/>
    </row>
    <row r="46" spans="2:25" ht="20.25">
      <c r="B46" s="110"/>
      <c r="C46" s="125"/>
      <c r="D46" s="491"/>
      <c r="E46" s="491"/>
      <c r="F46" s="491"/>
      <c r="G46" s="491"/>
      <c r="H46" s="126"/>
      <c r="I46" s="67"/>
      <c r="J46" s="67"/>
      <c r="K46" s="126"/>
      <c r="L46" s="67"/>
      <c r="N46" s="126"/>
      <c r="O46" s="67"/>
      <c r="Q46" s="126"/>
      <c r="R46" s="67"/>
      <c r="T46" s="126"/>
      <c r="U46" s="67"/>
      <c r="V46" s="127"/>
      <c r="Y46" s="130"/>
    </row>
    <row r="47" ht="20.25">
      <c r="Y47" s="130"/>
    </row>
    <row r="48" ht="20.25">
      <c r="Y48" s="130"/>
    </row>
    <row r="49" ht="20.25">
      <c r="Y49" s="130"/>
    </row>
    <row r="50" ht="20.25">
      <c r="Y50" s="130"/>
    </row>
    <row r="51" ht="20.25">
      <c r="Y51" s="130"/>
    </row>
    <row r="52" ht="20.25">
      <c r="Y52" s="130"/>
    </row>
  </sheetData>
  <sheetProtection/>
  <mergeCells count="19">
    <mergeCell ref="B25:B26"/>
    <mergeCell ref="C21:C26"/>
    <mergeCell ref="B1:Y1"/>
    <mergeCell ref="B2:G2"/>
    <mergeCell ref="C5:C10"/>
    <mergeCell ref="V5:V12"/>
    <mergeCell ref="B9:B10"/>
    <mergeCell ref="C13:C18"/>
    <mergeCell ref="V13:V20"/>
    <mergeCell ref="D46:G46"/>
    <mergeCell ref="C29:C34"/>
    <mergeCell ref="V29:V36"/>
    <mergeCell ref="B17:B18"/>
    <mergeCell ref="B33:B34"/>
    <mergeCell ref="C37:C42"/>
    <mergeCell ref="V37:V44"/>
    <mergeCell ref="B41:B42"/>
    <mergeCell ref="J45:Y45"/>
    <mergeCell ref="V21:V28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A13">
      <selection activeCell="O7" sqref="O7"/>
    </sheetView>
  </sheetViews>
  <sheetFormatPr defaultColWidth="9.00390625" defaultRowHeight="16.5"/>
  <cols>
    <col min="1" max="1" width="1.875" style="93" customWidth="1"/>
    <col min="2" max="2" width="4.875" style="122" customWidth="1"/>
    <col min="3" max="3" width="0" style="93" hidden="1" customWidth="1"/>
    <col min="4" max="4" width="18.625" style="93" customWidth="1"/>
    <col min="5" max="5" width="5.625" style="123" customWidth="1"/>
    <col min="6" max="6" width="9.625" style="93" customWidth="1"/>
    <col min="7" max="7" width="18.625" style="93" customWidth="1"/>
    <col min="8" max="8" width="5.625" style="123" customWidth="1"/>
    <col min="9" max="9" width="9.625" style="93" customWidth="1"/>
    <col min="10" max="10" width="18.625" style="93" customWidth="1"/>
    <col min="11" max="11" width="5.625" style="123" customWidth="1"/>
    <col min="12" max="12" width="9.625" style="93" customWidth="1"/>
    <col min="13" max="13" width="18.625" style="93" customWidth="1"/>
    <col min="14" max="14" width="5.625" style="123" customWidth="1"/>
    <col min="15" max="15" width="9.625" style="93" customWidth="1"/>
    <col min="16" max="16" width="18.625" style="93" customWidth="1"/>
    <col min="17" max="17" width="5.625" style="123" customWidth="1"/>
    <col min="18" max="18" width="9.625" style="93" customWidth="1"/>
    <col min="19" max="19" width="18.625" style="93" customWidth="1"/>
    <col min="20" max="20" width="5.625" style="123" customWidth="1"/>
    <col min="21" max="21" width="9.625" style="93" customWidth="1"/>
    <col min="22" max="22" width="5.25390625" style="131" customWidth="1"/>
    <col min="23" max="23" width="11.75390625" style="128" customWidth="1"/>
    <col min="24" max="24" width="11.25390625" style="129" customWidth="1"/>
    <col min="25" max="25" width="6.625" style="132" customWidth="1"/>
    <col min="26" max="26" width="6.625" style="93" customWidth="1"/>
    <col min="27" max="27" width="6.00390625" style="67" hidden="1" customWidth="1"/>
    <col min="28" max="28" width="5.50390625" style="68" hidden="1" customWidth="1"/>
    <col min="29" max="29" width="7.75390625" style="67" hidden="1" customWidth="1"/>
    <col min="30" max="30" width="8.00390625" style="67" hidden="1" customWidth="1"/>
    <col min="31" max="31" width="7.875" style="67" hidden="1" customWidth="1"/>
    <col min="32" max="32" width="7.50390625" style="67" hidden="1" customWidth="1"/>
    <col min="33" max="16384" width="9.00390625" style="93" customWidth="1"/>
  </cols>
  <sheetData>
    <row r="1" spans="2:28" s="54" customFormat="1" ht="38.25">
      <c r="B1" s="500" t="s">
        <v>336</v>
      </c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3"/>
      <c r="AB1" s="55"/>
    </row>
    <row r="2" spans="2:28" s="54" customFormat="1" ht="13.5" customHeight="1">
      <c r="B2" s="501"/>
      <c r="C2" s="502"/>
      <c r="D2" s="502"/>
      <c r="E2" s="502"/>
      <c r="F2" s="502"/>
      <c r="G2" s="502"/>
      <c r="H2" s="56"/>
      <c r="I2" s="53"/>
      <c r="J2" s="53"/>
      <c r="K2" s="56"/>
      <c r="L2" s="53"/>
      <c r="M2" s="53"/>
      <c r="N2" s="56"/>
      <c r="O2" s="53"/>
      <c r="P2" s="53"/>
      <c r="Q2" s="56"/>
      <c r="R2" s="53"/>
      <c r="S2" s="53"/>
      <c r="T2" s="56"/>
      <c r="U2" s="53"/>
      <c r="V2" s="57"/>
      <c r="W2" s="58"/>
      <c r="X2" s="59"/>
      <c r="Y2" s="58"/>
      <c r="Z2" s="53"/>
      <c r="AB2" s="55"/>
    </row>
    <row r="3" spans="2:28" s="67" customFormat="1" ht="32.25" customHeight="1" thickBot="1">
      <c r="B3" s="134" t="s">
        <v>26</v>
      </c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54"/>
      <c r="T3" s="61"/>
      <c r="U3" s="61"/>
      <c r="V3" s="62"/>
      <c r="W3" s="63"/>
      <c r="X3" s="64"/>
      <c r="Y3" s="65"/>
      <c r="Z3" s="66"/>
      <c r="AB3" s="68"/>
    </row>
    <row r="4" spans="2:33" s="82" customFormat="1" ht="99">
      <c r="B4" s="69" t="s">
        <v>0</v>
      </c>
      <c r="C4" s="70" t="s">
        <v>1</v>
      </c>
      <c r="D4" s="71" t="s">
        <v>2</v>
      </c>
      <c r="E4" s="72" t="s">
        <v>24</v>
      </c>
      <c r="F4" s="71"/>
      <c r="G4" s="71" t="s">
        <v>3</v>
      </c>
      <c r="H4" s="72" t="s">
        <v>24</v>
      </c>
      <c r="I4" s="71"/>
      <c r="J4" s="71" t="s">
        <v>4</v>
      </c>
      <c r="K4" s="72" t="s">
        <v>24</v>
      </c>
      <c r="L4" s="73"/>
      <c r="M4" s="71" t="s">
        <v>4</v>
      </c>
      <c r="N4" s="72" t="s">
        <v>24</v>
      </c>
      <c r="O4" s="71"/>
      <c r="P4" s="71" t="s">
        <v>4</v>
      </c>
      <c r="Q4" s="72" t="s">
        <v>24</v>
      </c>
      <c r="R4" s="71"/>
      <c r="S4" s="74" t="s">
        <v>5</v>
      </c>
      <c r="T4" s="72" t="s">
        <v>24</v>
      </c>
      <c r="U4" s="71"/>
      <c r="V4" s="137" t="s">
        <v>31</v>
      </c>
      <c r="W4" s="75" t="s">
        <v>6</v>
      </c>
      <c r="X4" s="76" t="s">
        <v>13</v>
      </c>
      <c r="Y4" s="77" t="s">
        <v>14</v>
      </c>
      <c r="Z4" s="78" t="s">
        <v>43</v>
      </c>
      <c r="AA4" s="79"/>
      <c r="AB4" s="80"/>
      <c r="AC4" s="81"/>
      <c r="AD4" s="81"/>
      <c r="AE4" s="81"/>
      <c r="AF4" s="81"/>
      <c r="AG4" s="82" t="s">
        <v>44</v>
      </c>
    </row>
    <row r="5" spans="2:33" s="88" customFormat="1" ht="64.5" customHeight="1">
      <c r="B5" s="155">
        <v>1</v>
      </c>
      <c r="C5" s="493"/>
      <c r="D5" s="84" t="str">
        <f>'2016年1月2月總表'!A22</f>
        <v>香Q白米飯  </v>
      </c>
      <c r="E5" s="84" t="s">
        <v>78</v>
      </c>
      <c r="F5" s="84" t="s">
        <v>16</v>
      </c>
      <c r="G5" s="84" t="str">
        <f>'2016年1月2月總表'!A23</f>
        <v>醬燒雞排</v>
      </c>
      <c r="H5" s="84" t="s">
        <v>125</v>
      </c>
      <c r="I5" s="84" t="s">
        <v>16</v>
      </c>
      <c r="J5" s="84" t="str">
        <f>'2016年1月2月總表'!A24</f>
        <v>麻婆豆腐(豆)</v>
      </c>
      <c r="K5" s="84" t="s">
        <v>483</v>
      </c>
      <c r="L5" s="84" t="s">
        <v>16</v>
      </c>
      <c r="M5" s="84" t="str">
        <f>'2016年1月2月總表'!A25</f>
        <v>烤地瓜</v>
      </c>
      <c r="N5" s="84" t="s">
        <v>579</v>
      </c>
      <c r="O5" s="84" t="s">
        <v>39</v>
      </c>
      <c r="P5" s="84" t="str">
        <f>'2016年1月2月總表'!A26</f>
        <v>淺色蔬菜</v>
      </c>
      <c r="Q5" s="84" t="s">
        <v>79</v>
      </c>
      <c r="R5" s="84" t="s">
        <v>39</v>
      </c>
      <c r="S5" s="84" t="str">
        <f>'2016年1月2月總表'!A27</f>
        <v>冬瓜薑絲湯</v>
      </c>
      <c r="T5" s="84" t="s">
        <v>80</v>
      </c>
      <c r="U5" s="84" t="s">
        <v>16</v>
      </c>
      <c r="V5" s="494"/>
      <c r="W5" s="85" t="s">
        <v>7</v>
      </c>
      <c r="X5" s="86" t="s">
        <v>18</v>
      </c>
      <c r="Y5" s="87">
        <v>5.5</v>
      </c>
      <c r="Z5" s="130"/>
      <c r="AA5" s="67"/>
      <c r="AB5" s="68"/>
      <c r="AC5" s="67"/>
      <c r="AD5" s="67"/>
      <c r="AE5" s="67"/>
      <c r="AF5" s="67"/>
      <c r="AG5" s="157"/>
    </row>
    <row r="6" spans="2:33" ht="27.75" customHeight="1">
      <c r="B6" s="156" t="s">
        <v>8</v>
      </c>
      <c r="C6" s="493"/>
      <c r="D6" s="27" t="s">
        <v>97</v>
      </c>
      <c r="E6" s="28"/>
      <c r="F6" s="27">
        <v>127</v>
      </c>
      <c r="G6" s="153" t="s">
        <v>98</v>
      </c>
      <c r="H6" s="153" t="s">
        <v>118</v>
      </c>
      <c r="I6" s="153">
        <v>60</v>
      </c>
      <c r="J6" s="153" t="s">
        <v>480</v>
      </c>
      <c r="K6" s="153" t="s">
        <v>21</v>
      </c>
      <c r="L6" s="153">
        <v>40</v>
      </c>
      <c r="M6" s="153" t="s">
        <v>580</v>
      </c>
      <c r="N6" s="153" t="s">
        <v>352</v>
      </c>
      <c r="O6" s="153">
        <v>50</v>
      </c>
      <c r="P6" s="27" t="s">
        <v>99</v>
      </c>
      <c r="Q6" s="27"/>
      <c r="R6" s="27">
        <v>100</v>
      </c>
      <c r="S6" s="28" t="s">
        <v>193</v>
      </c>
      <c r="T6" s="27"/>
      <c r="U6" s="27">
        <v>20</v>
      </c>
      <c r="V6" s="495"/>
      <c r="W6" s="142">
        <f>Y5*15+Y7*5+Y9*15+Y10*12</f>
        <v>92.5</v>
      </c>
      <c r="X6" s="90" t="s">
        <v>19</v>
      </c>
      <c r="Y6" s="91">
        <v>2.5</v>
      </c>
      <c r="Z6" s="130">
        <f>W6*4</f>
        <v>370</v>
      </c>
      <c r="AA6" s="92"/>
      <c r="AC6" s="68"/>
      <c r="AD6" s="68"/>
      <c r="AE6" s="68"/>
      <c r="AF6" s="68"/>
      <c r="AG6" s="67">
        <f>Z6/Z12*100</f>
        <v>52.93276108726752</v>
      </c>
    </row>
    <row r="7" spans="2:33" ht="27.75" customHeight="1">
      <c r="B7" s="156">
        <v>16</v>
      </c>
      <c r="C7" s="493"/>
      <c r="D7" s="27" t="s">
        <v>118</v>
      </c>
      <c r="E7" s="28" t="s">
        <v>21</v>
      </c>
      <c r="F7" s="27" t="s">
        <v>124</v>
      </c>
      <c r="G7" s="153"/>
      <c r="H7" s="153"/>
      <c r="I7" s="153"/>
      <c r="J7" s="153" t="s">
        <v>481</v>
      </c>
      <c r="K7" s="153"/>
      <c r="L7" s="153">
        <v>10</v>
      </c>
      <c r="M7" s="153" t="s">
        <v>21</v>
      </c>
      <c r="N7" s="153" t="s">
        <v>21</v>
      </c>
      <c r="O7" s="153" t="s">
        <v>570</v>
      </c>
      <c r="P7" s="27"/>
      <c r="Q7" s="27"/>
      <c r="R7" s="27"/>
      <c r="S7" s="28" t="s">
        <v>238</v>
      </c>
      <c r="T7" s="27" t="s">
        <v>21</v>
      </c>
      <c r="U7" s="27">
        <v>10</v>
      </c>
      <c r="V7" s="495"/>
      <c r="W7" s="94" t="s">
        <v>9</v>
      </c>
      <c r="X7" s="95" t="s">
        <v>20</v>
      </c>
      <c r="Y7" s="91">
        <v>2</v>
      </c>
      <c r="Z7" s="130"/>
      <c r="AA7" s="96"/>
      <c r="AC7" s="97"/>
      <c r="AD7" s="68"/>
      <c r="AE7" s="68"/>
      <c r="AF7" s="98"/>
      <c r="AG7" s="67"/>
    </row>
    <row r="8" spans="2:33" ht="27.75" customHeight="1">
      <c r="B8" s="156" t="s">
        <v>10</v>
      </c>
      <c r="C8" s="493"/>
      <c r="D8" s="27"/>
      <c r="E8" s="28"/>
      <c r="F8" s="27"/>
      <c r="G8" s="153"/>
      <c r="H8" s="174"/>
      <c r="I8" s="153"/>
      <c r="J8" s="153" t="s">
        <v>167</v>
      </c>
      <c r="K8" s="174"/>
      <c r="L8" s="153" t="s">
        <v>167</v>
      </c>
      <c r="M8" s="153" t="s">
        <v>21</v>
      </c>
      <c r="N8" s="174" t="s">
        <v>21</v>
      </c>
      <c r="O8" s="153" t="s">
        <v>570</v>
      </c>
      <c r="P8" s="27"/>
      <c r="Q8" s="99"/>
      <c r="R8" s="27"/>
      <c r="S8" s="28"/>
      <c r="T8" s="27"/>
      <c r="U8" s="27"/>
      <c r="V8" s="495"/>
      <c r="W8" s="142">
        <f>Y6*5+Y8*5+Y10*4</f>
        <v>27.5</v>
      </c>
      <c r="X8" s="95" t="s">
        <v>22</v>
      </c>
      <c r="Y8" s="91">
        <v>3</v>
      </c>
      <c r="Z8" s="130">
        <f>23*9</f>
        <v>207</v>
      </c>
      <c r="AC8" s="68"/>
      <c r="AD8" s="68"/>
      <c r="AE8" s="68"/>
      <c r="AF8" s="68"/>
      <c r="AG8" s="67">
        <f>Z8/Z12*100</f>
        <v>29.613733905579398</v>
      </c>
    </row>
    <row r="9" spans="2:33" ht="27.75" customHeight="1">
      <c r="B9" s="503" t="s">
        <v>48</v>
      </c>
      <c r="C9" s="493"/>
      <c r="D9" s="28"/>
      <c r="E9" s="28"/>
      <c r="F9" s="28"/>
      <c r="G9" s="153"/>
      <c r="H9" s="174"/>
      <c r="I9" s="153"/>
      <c r="J9" s="153"/>
      <c r="K9" s="174"/>
      <c r="L9" s="153"/>
      <c r="M9" s="153" t="s">
        <v>21</v>
      </c>
      <c r="N9" s="99"/>
      <c r="O9" s="153" t="s">
        <v>569</v>
      </c>
      <c r="P9" s="27"/>
      <c r="Q9" s="99"/>
      <c r="R9" s="27"/>
      <c r="S9" s="28"/>
      <c r="T9" s="99"/>
      <c r="U9" s="27"/>
      <c r="V9" s="495"/>
      <c r="W9" s="94" t="s">
        <v>11</v>
      </c>
      <c r="X9" s="95" t="s">
        <v>23</v>
      </c>
      <c r="Y9" s="91">
        <f>AB10</f>
        <v>0</v>
      </c>
      <c r="Z9" s="130"/>
      <c r="AC9" s="68"/>
      <c r="AD9" s="68"/>
      <c r="AE9" s="68"/>
      <c r="AF9" s="68"/>
      <c r="AG9" s="67"/>
    </row>
    <row r="10" spans="2:33" ht="27.75" customHeight="1">
      <c r="B10" s="503"/>
      <c r="C10" s="493"/>
      <c r="D10" s="154"/>
      <c r="E10" s="28"/>
      <c r="F10" s="28"/>
      <c r="G10" s="27"/>
      <c r="H10" s="99"/>
      <c r="I10" s="27"/>
      <c r="J10" s="176"/>
      <c r="K10" s="174"/>
      <c r="L10" s="153"/>
      <c r="M10" s="153" t="s">
        <v>21</v>
      </c>
      <c r="N10" s="99"/>
      <c r="O10" s="153" t="s">
        <v>21</v>
      </c>
      <c r="P10" s="27"/>
      <c r="Q10" s="99"/>
      <c r="R10" s="27"/>
      <c r="S10" s="28"/>
      <c r="T10" s="99"/>
      <c r="U10" s="27"/>
      <c r="V10" s="495"/>
      <c r="W10" s="142">
        <f>Y5*2+Y6*7+Y7*1+Y10*8</f>
        <v>30.5</v>
      </c>
      <c r="X10" s="133" t="s">
        <v>25</v>
      </c>
      <c r="Y10" s="101">
        <v>0</v>
      </c>
      <c r="Z10" s="65">
        <f>W10*4</f>
        <v>122</v>
      </c>
      <c r="AG10" s="67">
        <f>Z10/Z12*100</f>
        <v>17.453505007153076</v>
      </c>
    </row>
    <row r="11" spans="2:33" ht="27.75" customHeight="1">
      <c r="B11" s="161" t="s">
        <v>49</v>
      </c>
      <c r="C11" s="102"/>
      <c r="D11" s="28"/>
      <c r="E11" s="99"/>
      <c r="F11" s="28"/>
      <c r="G11" s="27"/>
      <c r="H11" s="99"/>
      <c r="I11" s="27"/>
      <c r="J11" s="153"/>
      <c r="K11" s="174"/>
      <c r="L11" s="153"/>
      <c r="M11" s="27"/>
      <c r="N11" s="99"/>
      <c r="O11" s="27"/>
      <c r="P11" s="27"/>
      <c r="Q11" s="99"/>
      <c r="R11" s="27"/>
      <c r="S11" s="27"/>
      <c r="T11" s="99"/>
      <c r="U11" s="27"/>
      <c r="V11" s="495"/>
      <c r="W11" s="94" t="s">
        <v>12</v>
      </c>
      <c r="X11" s="103"/>
      <c r="Y11" s="91"/>
      <c r="Z11" s="130"/>
      <c r="AG11" s="67"/>
    </row>
    <row r="12" spans="2:33" ht="27.75" customHeight="1">
      <c r="B12" s="162"/>
      <c r="C12" s="104"/>
      <c r="D12" s="99"/>
      <c r="E12" s="99"/>
      <c r="F12" s="27"/>
      <c r="G12" s="27"/>
      <c r="H12" s="99"/>
      <c r="I12" s="27"/>
      <c r="J12" s="27"/>
      <c r="K12" s="99"/>
      <c r="L12" s="27"/>
      <c r="M12" s="27"/>
      <c r="N12" s="99"/>
      <c r="O12" s="27"/>
      <c r="P12" s="27"/>
      <c r="Q12" s="99"/>
      <c r="R12" s="27"/>
      <c r="S12" s="27"/>
      <c r="T12" s="99"/>
      <c r="U12" s="27"/>
      <c r="V12" s="496"/>
      <c r="W12" s="145">
        <f>Y5*70+Y6*75+Y7*25+Y8*45+Y9*60+Y10*120</f>
        <v>757.5</v>
      </c>
      <c r="X12" s="107"/>
      <c r="Y12" s="101"/>
      <c r="Z12" s="65">
        <f>SUM(Z5:Z11)</f>
        <v>699</v>
      </c>
      <c r="AA12" s="65">
        <f aca="true" t="shared" si="0" ref="AA12:AG12">SUM(AA5:AA11)</f>
        <v>0</v>
      </c>
      <c r="AB12" s="65">
        <f t="shared" si="0"/>
        <v>0</v>
      </c>
      <c r="AC12" s="65">
        <f t="shared" si="0"/>
        <v>0</v>
      </c>
      <c r="AD12" s="65">
        <f t="shared" si="0"/>
        <v>0</v>
      </c>
      <c r="AE12" s="65">
        <f t="shared" si="0"/>
        <v>0</v>
      </c>
      <c r="AF12" s="65">
        <f t="shared" si="0"/>
        <v>0</v>
      </c>
      <c r="AG12" s="65">
        <f t="shared" si="0"/>
        <v>100</v>
      </c>
    </row>
    <row r="13" spans="2:33" s="88" customFormat="1" ht="27.75" customHeight="1">
      <c r="B13" s="83">
        <v>1</v>
      </c>
      <c r="C13" s="493"/>
      <c r="D13" s="84" t="str">
        <f>'2016年1月2月總表'!E22</f>
        <v>麥片飯</v>
      </c>
      <c r="E13" s="84" t="s">
        <v>87</v>
      </c>
      <c r="F13" s="84" t="s">
        <v>21</v>
      </c>
      <c r="G13" s="84" t="str">
        <f>'2016年1月2月總表'!E23</f>
        <v>勁辣雞腿堡(炸)</v>
      </c>
      <c r="H13" s="84" t="s">
        <v>190</v>
      </c>
      <c r="I13" s="84" t="s">
        <v>21</v>
      </c>
      <c r="J13" s="84" t="str">
        <f>'2016年1月2月總表'!E24</f>
        <v>壽喜燒肉片　</v>
      </c>
      <c r="K13" s="84" t="s">
        <v>85</v>
      </c>
      <c r="L13" s="84" t="s">
        <v>74</v>
      </c>
      <c r="M13" s="84" t="str">
        <f>'2016年1月2月總表'!E25</f>
        <v>蝦仁玉米蛋(海)</v>
      </c>
      <c r="N13" s="84" t="s">
        <v>294</v>
      </c>
      <c r="O13" s="84"/>
      <c r="P13" s="84" t="str">
        <f>'2016年1月2月總表'!E26</f>
        <v>深色蔬菜</v>
      </c>
      <c r="Q13" s="84" t="s">
        <v>88</v>
      </c>
      <c r="R13" s="84" t="s">
        <v>74</v>
      </c>
      <c r="S13" s="84" t="str">
        <f>'2016年1月2月總表'!E27</f>
        <v>味噌海芽湯/保久乳</v>
      </c>
      <c r="T13" s="84" t="s">
        <v>85</v>
      </c>
      <c r="U13" s="84"/>
      <c r="V13" s="494" t="s">
        <v>269</v>
      </c>
      <c r="W13" s="85" t="s">
        <v>7</v>
      </c>
      <c r="X13" s="86" t="s">
        <v>18</v>
      </c>
      <c r="Y13" s="87">
        <v>5.5</v>
      </c>
      <c r="Z13" s="130"/>
      <c r="AA13" s="67"/>
      <c r="AB13" s="68"/>
      <c r="AC13" s="67"/>
      <c r="AD13" s="67"/>
      <c r="AE13" s="67"/>
      <c r="AF13" s="67"/>
      <c r="AG13" s="157"/>
    </row>
    <row r="14" spans="2:33" ht="27.75" customHeight="1">
      <c r="B14" s="89" t="s">
        <v>8</v>
      </c>
      <c r="C14" s="493"/>
      <c r="D14" s="27" t="s">
        <v>283</v>
      </c>
      <c r="E14" s="27"/>
      <c r="F14" s="27">
        <v>42</v>
      </c>
      <c r="G14" s="153" t="s">
        <v>202</v>
      </c>
      <c r="H14" s="153"/>
      <c r="I14" s="153">
        <v>60</v>
      </c>
      <c r="J14" s="153" t="s">
        <v>241</v>
      </c>
      <c r="K14" s="153"/>
      <c r="L14" s="153">
        <v>15</v>
      </c>
      <c r="M14" s="28" t="s">
        <v>293</v>
      </c>
      <c r="N14" s="27" t="s">
        <v>278</v>
      </c>
      <c r="O14" s="27">
        <v>50</v>
      </c>
      <c r="P14" s="27" t="s">
        <v>99</v>
      </c>
      <c r="Q14" s="27"/>
      <c r="R14" s="27">
        <v>100</v>
      </c>
      <c r="S14" s="153" t="s">
        <v>187</v>
      </c>
      <c r="T14" s="153"/>
      <c r="U14" s="153">
        <v>10</v>
      </c>
      <c r="V14" s="495"/>
      <c r="W14" s="142">
        <f>Y13*15+Y15*5+Y17*15+Y18*12</f>
        <v>104.5</v>
      </c>
      <c r="X14" s="90" t="s">
        <v>19</v>
      </c>
      <c r="Y14" s="91">
        <v>2.5</v>
      </c>
      <c r="Z14" s="130">
        <f>W14*4</f>
        <v>418</v>
      </c>
      <c r="AA14" s="92"/>
      <c r="AC14" s="68"/>
      <c r="AD14" s="68"/>
      <c r="AE14" s="68"/>
      <c r="AF14" s="68"/>
      <c r="AG14" s="67">
        <f>Z14/Z20*100</f>
        <v>53.65853658536586</v>
      </c>
    </row>
    <row r="15" spans="2:33" ht="27.75" customHeight="1">
      <c r="B15" s="89">
        <v>17</v>
      </c>
      <c r="C15" s="493"/>
      <c r="D15" s="27" t="s">
        <v>109</v>
      </c>
      <c r="E15" s="27"/>
      <c r="F15" s="27">
        <v>85</v>
      </c>
      <c r="G15" s="153"/>
      <c r="H15" s="153"/>
      <c r="I15" s="153"/>
      <c r="J15" s="153" t="s">
        <v>242</v>
      </c>
      <c r="K15" s="153"/>
      <c r="L15" s="153">
        <v>30</v>
      </c>
      <c r="M15" s="28" t="s">
        <v>21</v>
      </c>
      <c r="N15" s="27" t="s">
        <v>21</v>
      </c>
      <c r="O15" s="27" t="s">
        <v>287</v>
      </c>
      <c r="P15" s="27"/>
      <c r="Q15" s="27"/>
      <c r="R15" s="27"/>
      <c r="S15" s="153" t="s">
        <v>237</v>
      </c>
      <c r="T15" s="153" t="s">
        <v>21</v>
      </c>
      <c r="U15" s="153">
        <v>3</v>
      </c>
      <c r="V15" s="495"/>
      <c r="W15" s="94" t="s">
        <v>9</v>
      </c>
      <c r="X15" s="95" t="s">
        <v>20</v>
      </c>
      <c r="Y15" s="91">
        <v>2</v>
      </c>
      <c r="Z15" s="130"/>
      <c r="AA15" s="96"/>
      <c r="AC15" s="97"/>
      <c r="AD15" s="68"/>
      <c r="AE15" s="68"/>
      <c r="AF15" s="98"/>
      <c r="AG15" s="67"/>
    </row>
    <row r="16" spans="2:33" ht="27.75" customHeight="1">
      <c r="B16" s="89" t="s">
        <v>10</v>
      </c>
      <c r="C16" s="493"/>
      <c r="D16" s="99"/>
      <c r="E16" s="99"/>
      <c r="F16" s="27"/>
      <c r="G16" s="27"/>
      <c r="H16" s="27"/>
      <c r="I16" s="27"/>
      <c r="J16" s="27" t="s">
        <v>245</v>
      </c>
      <c r="K16" s="27"/>
      <c r="L16" s="27">
        <v>21</v>
      </c>
      <c r="M16" s="28" t="s">
        <v>21</v>
      </c>
      <c r="N16" s="27" t="s">
        <v>21</v>
      </c>
      <c r="O16" s="27" t="s">
        <v>278</v>
      </c>
      <c r="P16" s="27"/>
      <c r="Q16" s="99"/>
      <c r="R16" s="27"/>
      <c r="S16" s="153"/>
      <c r="T16" s="179"/>
      <c r="U16" s="180"/>
      <c r="V16" s="495"/>
      <c r="W16" s="142">
        <f>Y14*5+Y16*5+Y18*4</f>
        <v>29</v>
      </c>
      <c r="X16" s="95" t="s">
        <v>22</v>
      </c>
      <c r="Y16" s="91">
        <v>2.5</v>
      </c>
      <c r="Z16" s="130">
        <f>23*9</f>
        <v>207</v>
      </c>
      <c r="AC16" s="68"/>
      <c r="AD16" s="68"/>
      <c r="AE16" s="68"/>
      <c r="AF16" s="68"/>
      <c r="AG16" s="67">
        <f>Z16/Z20*100</f>
        <v>26.572528883183566</v>
      </c>
    </row>
    <row r="17" spans="2:33" ht="27.75" customHeight="1">
      <c r="B17" s="497" t="s">
        <v>50</v>
      </c>
      <c r="C17" s="493"/>
      <c r="D17" s="99"/>
      <c r="E17" s="99"/>
      <c r="F17" s="27"/>
      <c r="G17" s="27"/>
      <c r="H17" s="99"/>
      <c r="I17" s="27"/>
      <c r="J17" s="28"/>
      <c r="K17" s="99"/>
      <c r="L17" s="28"/>
      <c r="M17" s="28"/>
      <c r="N17" s="99"/>
      <c r="O17" s="27"/>
      <c r="P17" s="27"/>
      <c r="Q17" s="99"/>
      <c r="R17" s="27"/>
      <c r="S17" s="179"/>
      <c r="T17" s="179"/>
      <c r="U17" s="179"/>
      <c r="V17" s="495"/>
      <c r="W17" s="94" t="s">
        <v>11</v>
      </c>
      <c r="X17" s="95" t="s">
        <v>23</v>
      </c>
      <c r="Y17" s="91">
        <f>AB18</f>
        <v>0</v>
      </c>
      <c r="Z17" s="130"/>
      <c r="AC17" s="68"/>
      <c r="AD17" s="68"/>
      <c r="AE17" s="68"/>
      <c r="AF17" s="68"/>
      <c r="AG17" s="67"/>
    </row>
    <row r="18" spans="2:33" ht="27.75" customHeight="1">
      <c r="B18" s="497"/>
      <c r="C18" s="493"/>
      <c r="D18" s="99"/>
      <c r="E18" s="99"/>
      <c r="F18" s="27"/>
      <c r="G18" s="27"/>
      <c r="H18" s="99"/>
      <c r="I18" s="27"/>
      <c r="J18" s="27"/>
      <c r="K18" s="99"/>
      <c r="L18" s="27"/>
      <c r="M18" s="28"/>
      <c r="N18" s="99"/>
      <c r="O18" s="27"/>
      <c r="P18" s="27"/>
      <c r="Q18" s="99"/>
      <c r="R18" s="27"/>
      <c r="S18" s="152"/>
      <c r="T18" s="152"/>
      <c r="U18" s="152"/>
      <c r="V18" s="495"/>
      <c r="W18" s="142">
        <f>Y13*2+Y14*7+Y15*1+Y18*8</f>
        <v>38.5</v>
      </c>
      <c r="X18" s="133" t="s">
        <v>25</v>
      </c>
      <c r="Y18" s="101">
        <v>1</v>
      </c>
      <c r="Z18" s="65">
        <f>W18*4</f>
        <v>154</v>
      </c>
      <c r="AG18" s="67">
        <f>Z18/Z20*100</f>
        <v>19.768934531450576</v>
      </c>
    </row>
    <row r="19" spans="2:33" ht="27.75" customHeight="1">
      <c r="B19" s="32" t="s">
        <v>49</v>
      </c>
      <c r="C19" s="102"/>
      <c r="D19" s="99"/>
      <c r="E19" s="99"/>
      <c r="F19" s="27"/>
      <c r="G19" s="27"/>
      <c r="H19" s="99"/>
      <c r="I19" s="27"/>
      <c r="J19" s="27"/>
      <c r="K19" s="99"/>
      <c r="L19" s="27"/>
      <c r="M19" s="27"/>
      <c r="N19" s="99"/>
      <c r="O19" s="27"/>
      <c r="P19" s="27"/>
      <c r="Q19" s="99"/>
      <c r="R19" s="27"/>
      <c r="S19" s="28"/>
      <c r="T19" s="152"/>
      <c r="U19" s="152"/>
      <c r="V19" s="495"/>
      <c r="W19" s="94" t="s">
        <v>12</v>
      </c>
      <c r="X19" s="103"/>
      <c r="Y19" s="91"/>
      <c r="Z19" s="130"/>
      <c r="AG19" s="67"/>
    </row>
    <row r="20" spans="2:33" ht="27.75" customHeight="1">
      <c r="B20" s="158"/>
      <c r="C20" s="104"/>
      <c r="D20" s="99"/>
      <c r="E20" s="99"/>
      <c r="F20" s="27"/>
      <c r="G20" s="27"/>
      <c r="H20" s="99"/>
      <c r="I20" s="27"/>
      <c r="J20" s="27"/>
      <c r="K20" s="99"/>
      <c r="L20" s="27"/>
      <c r="M20" s="27"/>
      <c r="N20" s="99"/>
      <c r="O20" s="27"/>
      <c r="P20" s="27"/>
      <c r="Q20" s="99"/>
      <c r="R20" s="27"/>
      <c r="S20" s="27"/>
      <c r="T20" s="99"/>
      <c r="U20" s="27"/>
      <c r="V20" s="496"/>
      <c r="W20" s="145">
        <f>Y13*70+Y14*75+Y15*25+Y16*45+Y17*60+Y18*120</f>
        <v>855</v>
      </c>
      <c r="X20" s="100"/>
      <c r="Y20" s="101"/>
      <c r="Z20" s="65">
        <f>SUM(Z13:Z19)</f>
        <v>779</v>
      </c>
      <c r="AA20" s="65">
        <f aca="true" t="shared" si="1" ref="AA20:AG20">SUM(AA13:AA19)</f>
        <v>0</v>
      </c>
      <c r="AB20" s="65">
        <f t="shared" si="1"/>
        <v>0</v>
      </c>
      <c r="AC20" s="65">
        <f t="shared" si="1"/>
        <v>0</v>
      </c>
      <c r="AD20" s="65">
        <f t="shared" si="1"/>
        <v>0</v>
      </c>
      <c r="AE20" s="65">
        <f t="shared" si="1"/>
        <v>0</v>
      </c>
      <c r="AF20" s="65">
        <f t="shared" si="1"/>
        <v>0</v>
      </c>
      <c r="AG20" s="65">
        <f t="shared" si="1"/>
        <v>100</v>
      </c>
    </row>
    <row r="21" spans="2:33" s="88" customFormat="1" ht="27.75" customHeight="1">
      <c r="B21" s="108">
        <v>1</v>
      </c>
      <c r="C21" s="493"/>
      <c r="D21" s="84" t="str">
        <f>'2016年1月2月總表'!I22</f>
        <v>香Q白米飯</v>
      </c>
      <c r="E21" s="84" t="s">
        <v>70</v>
      </c>
      <c r="F21" s="84" t="s">
        <v>21</v>
      </c>
      <c r="G21" s="84" t="str">
        <f>'2016年1月2月總表'!I23</f>
        <v>紅燒排骨</v>
      </c>
      <c r="H21" s="84" t="s">
        <v>208</v>
      </c>
      <c r="I21" s="84" t="s">
        <v>41</v>
      </c>
      <c r="J21" s="84" t="str">
        <f>'2016年1月2月總表'!I24</f>
        <v>茶碗蒸</v>
      </c>
      <c r="K21" s="84" t="s">
        <v>85</v>
      </c>
      <c r="L21" s="84" t="s">
        <v>21</v>
      </c>
      <c r="M21" s="84" t="str">
        <f>'2016年1月2月總表'!I25</f>
        <v>炸物鮮蔬鹽穌雞(炸)(豆) </v>
      </c>
      <c r="N21" s="84" t="s">
        <v>218</v>
      </c>
      <c r="O21" s="84"/>
      <c r="P21" s="84" t="str">
        <f>'2016年1月2月總表'!I26</f>
        <v>深色蔬菜</v>
      </c>
      <c r="Q21" s="84" t="s">
        <v>86</v>
      </c>
      <c r="R21" s="84"/>
      <c r="S21" s="84" t="str">
        <f>'2016年1月2月總表'!I27</f>
        <v>玉米濃湯(芡) </v>
      </c>
      <c r="T21" s="84" t="s">
        <v>85</v>
      </c>
      <c r="U21" s="84"/>
      <c r="V21" s="494"/>
      <c r="W21" s="85" t="s">
        <v>7</v>
      </c>
      <c r="X21" s="86" t="s">
        <v>18</v>
      </c>
      <c r="Y21" s="87">
        <v>5.5</v>
      </c>
      <c r="Z21" s="130"/>
      <c r="AA21" s="67"/>
      <c r="AB21" s="68"/>
      <c r="AC21" s="67"/>
      <c r="AD21" s="67"/>
      <c r="AE21" s="67"/>
      <c r="AF21" s="67"/>
      <c r="AG21" s="157"/>
    </row>
    <row r="22" spans="2:33" s="111" customFormat="1" ht="27.75" customHeight="1">
      <c r="B22" s="109" t="s">
        <v>8</v>
      </c>
      <c r="C22" s="493"/>
      <c r="D22" s="28" t="s">
        <v>109</v>
      </c>
      <c r="E22" s="28"/>
      <c r="F22" s="27">
        <v>125</v>
      </c>
      <c r="G22" s="28" t="s">
        <v>386</v>
      </c>
      <c r="H22" s="28"/>
      <c r="I22" s="27">
        <v>51</v>
      </c>
      <c r="J22" s="28" t="s">
        <v>216</v>
      </c>
      <c r="K22" s="27"/>
      <c r="L22" s="28">
        <v>46</v>
      </c>
      <c r="M22" s="149" t="s">
        <v>110</v>
      </c>
      <c r="N22" s="27"/>
      <c r="O22" s="27">
        <v>20</v>
      </c>
      <c r="P22" s="27" t="s">
        <v>99</v>
      </c>
      <c r="Q22" s="27"/>
      <c r="R22" s="27">
        <v>100</v>
      </c>
      <c r="S22" s="27" t="s">
        <v>225</v>
      </c>
      <c r="T22" s="149"/>
      <c r="U22" s="27">
        <v>11</v>
      </c>
      <c r="V22" s="495"/>
      <c r="W22" s="142">
        <f>Y21*15+Y23*5+Y25*15+Y26*12</f>
        <v>92.5</v>
      </c>
      <c r="X22" s="90" t="s">
        <v>19</v>
      </c>
      <c r="Y22" s="91">
        <v>2.5</v>
      </c>
      <c r="Z22" s="130">
        <f>W22*4</f>
        <v>370</v>
      </c>
      <c r="AA22" s="92"/>
      <c r="AB22" s="68"/>
      <c r="AC22" s="68"/>
      <c r="AD22" s="68"/>
      <c r="AE22" s="68"/>
      <c r="AF22" s="68"/>
      <c r="AG22" s="67">
        <f>Z22/Z28*100</f>
        <v>52.93276108726752</v>
      </c>
    </row>
    <row r="23" spans="2:33" s="111" customFormat="1" ht="27.75" customHeight="1">
      <c r="B23" s="109">
        <v>18</v>
      </c>
      <c r="C23" s="493"/>
      <c r="D23" s="28"/>
      <c r="E23" s="28"/>
      <c r="F23" s="27"/>
      <c r="G23" s="28" t="s">
        <v>219</v>
      </c>
      <c r="H23" s="28"/>
      <c r="I23" s="27">
        <v>20</v>
      </c>
      <c r="J23" s="28"/>
      <c r="K23" s="27"/>
      <c r="L23" s="28"/>
      <c r="M23" s="27" t="s">
        <v>427</v>
      </c>
      <c r="N23" s="27" t="s">
        <v>427</v>
      </c>
      <c r="O23" s="27" t="s">
        <v>413</v>
      </c>
      <c r="P23" s="27"/>
      <c r="Q23" s="27"/>
      <c r="R23" s="27"/>
      <c r="S23" s="27" t="s">
        <v>226</v>
      </c>
      <c r="T23" s="27" t="s">
        <v>210</v>
      </c>
      <c r="U23" s="27">
        <v>3</v>
      </c>
      <c r="V23" s="495"/>
      <c r="W23" s="94" t="s">
        <v>9</v>
      </c>
      <c r="X23" s="95" t="s">
        <v>20</v>
      </c>
      <c r="Y23" s="91">
        <v>2</v>
      </c>
      <c r="Z23" s="130"/>
      <c r="AA23" s="96"/>
      <c r="AB23" s="68"/>
      <c r="AC23" s="97"/>
      <c r="AD23" s="68"/>
      <c r="AE23" s="68"/>
      <c r="AF23" s="98"/>
      <c r="AG23" s="67"/>
    </row>
    <row r="24" spans="2:33" s="111" customFormat="1" ht="27.75" customHeight="1">
      <c r="B24" s="109" t="s">
        <v>10</v>
      </c>
      <c r="C24" s="493"/>
      <c r="D24" s="28"/>
      <c r="E24" s="28"/>
      <c r="F24" s="27"/>
      <c r="G24" s="28" t="s">
        <v>220</v>
      </c>
      <c r="H24" s="28"/>
      <c r="I24" s="27">
        <v>20</v>
      </c>
      <c r="J24" s="28"/>
      <c r="K24" s="99"/>
      <c r="L24" s="28"/>
      <c r="M24" s="27" t="s">
        <v>173</v>
      </c>
      <c r="N24" s="99"/>
      <c r="O24" s="27">
        <v>10</v>
      </c>
      <c r="P24" s="27"/>
      <c r="Q24" s="99"/>
      <c r="R24" s="27"/>
      <c r="S24" s="27" t="s">
        <v>227</v>
      </c>
      <c r="T24" s="99"/>
      <c r="U24" s="27">
        <v>6</v>
      </c>
      <c r="V24" s="495"/>
      <c r="W24" s="142">
        <f>Y22*5+Y24*5+Y26*4</f>
        <v>27.5</v>
      </c>
      <c r="X24" s="95" t="s">
        <v>22</v>
      </c>
      <c r="Y24" s="91">
        <v>3</v>
      </c>
      <c r="Z24" s="130">
        <f>23*9</f>
        <v>207</v>
      </c>
      <c r="AA24" s="67"/>
      <c r="AB24" s="68"/>
      <c r="AC24" s="68"/>
      <c r="AD24" s="68"/>
      <c r="AE24" s="68"/>
      <c r="AF24" s="68"/>
      <c r="AG24" s="67">
        <f>Z24/Z28*100</f>
        <v>29.613733905579398</v>
      </c>
    </row>
    <row r="25" spans="2:33" s="111" customFormat="1" ht="27.75" customHeight="1">
      <c r="B25" s="504" t="s">
        <v>51</v>
      </c>
      <c r="C25" s="493"/>
      <c r="D25" s="28"/>
      <c r="E25" s="28"/>
      <c r="F25" s="27"/>
      <c r="G25" s="28"/>
      <c r="H25" s="28"/>
      <c r="I25" s="27"/>
      <c r="J25" s="27"/>
      <c r="K25" s="27"/>
      <c r="L25" s="27"/>
      <c r="M25" s="27" t="s">
        <v>204</v>
      </c>
      <c r="N25" s="99"/>
      <c r="O25" s="27">
        <v>10</v>
      </c>
      <c r="P25" s="27"/>
      <c r="Q25" s="99"/>
      <c r="R25" s="27"/>
      <c r="S25" s="27" t="s">
        <v>222</v>
      </c>
      <c r="T25" s="99"/>
      <c r="U25" s="27">
        <v>8</v>
      </c>
      <c r="V25" s="495"/>
      <c r="W25" s="94" t="s">
        <v>11</v>
      </c>
      <c r="X25" s="95" t="s">
        <v>23</v>
      </c>
      <c r="Y25" s="91">
        <f>AB26</f>
        <v>0</v>
      </c>
      <c r="Z25" s="130"/>
      <c r="AA25" s="67"/>
      <c r="AB25" s="68"/>
      <c r="AC25" s="68"/>
      <c r="AD25" s="68"/>
      <c r="AE25" s="68"/>
      <c r="AF25" s="68"/>
      <c r="AG25" s="67"/>
    </row>
    <row r="26" spans="2:33" s="111" customFormat="1" ht="27.75" customHeight="1">
      <c r="B26" s="504"/>
      <c r="C26" s="493"/>
      <c r="D26" s="28"/>
      <c r="E26" s="99"/>
      <c r="F26" s="27"/>
      <c r="G26" s="113"/>
      <c r="H26" s="99"/>
      <c r="I26" s="27"/>
      <c r="J26" s="27"/>
      <c r="K26" s="99"/>
      <c r="L26" s="27"/>
      <c r="M26" s="28" t="s">
        <v>205</v>
      </c>
      <c r="N26" s="99"/>
      <c r="O26" s="27">
        <v>10</v>
      </c>
      <c r="P26" s="27"/>
      <c r="Q26" s="99"/>
      <c r="R26" s="27"/>
      <c r="S26" s="27"/>
      <c r="T26" s="99"/>
      <c r="U26" s="27"/>
      <c r="V26" s="495"/>
      <c r="W26" s="143">
        <f>Y21*2+Y22*7+Y23*1+Y26*8</f>
        <v>30.5</v>
      </c>
      <c r="X26" s="133" t="s">
        <v>25</v>
      </c>
      <c r="Y26" s="101">
        <v>0</v>
      </c>
      <c r="Z26" s="65">
        <f>W26*4</f>
        <v>122</v>
      </c>
      <c r="AA26" s="67"/>
      <c r="AB26" s="68"/>
      <c r="AC26" s="67"/>
      <c r="AD26" s="67"/>
      <c r="AE26" s="67"/>
      <c r="AF26" s="67"/>
      <c r="AG26" s="67">
        <f>Z26/Z28*100</f>
        <v>17.453505007153076</v>
      </c>
    </row>
    <row r="27" spans="2:33" s="111" customFormat="1" ht="27.75" customHeight="1">
      <c r="B27" s="32" t="s">
        <v>49</v>
      </c>
      <c r="C27" s="114"/>
      <c r="D27" s="27"/>
      <c r="E27" s="99"/>
      <c r="F27" s="27"/>
      <c r="G27" s="27"/>
      <c r="H27" s="99"/>
      <c r="I27" s="27"/>
      <c r="J27" s="28"/>
      <c r="K27" s="99"/>
      <c r="L27" s="28"/>
      <c r="M27" s="27" t="s">
        <v>413</v>
      </c>
      <c r="N27" s="27" t="s">
        <v>21</v>
      </c>
      <c r="O27" s="27" t="s">
        <v>414</v>
      </c>
      <c r="P27" s="27"/>
      <c r="Q27" s="99"/>
      <c r="R27" s="27"/>
      <c r="S27" s="27"/>
      <c r="T27" s="99"/>
      <c r="U27" s="27"/>
      <c r="V27" s="495"/>
      <c r="W27" s="94" t="s">
        <v>12</v>
      </c>
      <c r="X27" s="103"/>
      <c r="Y27" s="91"/>
      <c r="Z27" s="130"/>
      <c r="AA27" s="67"/>
      <c r="AB27" s="68"/>
      <c r="AC27" s="67"/>
      <c r="AD27" s="67"/>
      <c r="AE27" s="67"/>
      <c r="AF27" s="67"/>
      <c r="AG27" s="67"/>
    </row>
    <row r="28" spans="2:33" s="111" customFormat="1" ht="27.75" customHeight="1" thickBot="1">
      <c r="B28" s="159"/>
      <c r="C28" s="115"/>
      <c r="D28" s="99"/>
      <c r="E28" s="99"/>
      <c r="F28" s="27"/>
      <c r="G28" s="27"/>
      <c r="H28" s="99"/>
      <c r="I28" s="27"/>
      <c r="J28" s="27"/>
      <c r="K28" s="99"/>
      <c r="L28" s="27"/>
      <c r="M28" s="27"/>
      <c r="N28" s="99"/>
      <c r="O28" s="27"/>
      <c r="P28" s="27"/>
      <c r="Q28" s="99"/>
      <c r="R28" s="27"/>
      <c r="S28" s="27"/>
      <c r="T28" s="99"/>
      <c r="U28" s="27"/>
      <c r="V28" s="496"/>
      <c r="W28" s="145">
        <f>Y21*70+Y22*75+Y23*25+Y24*45+Y25*60+Y26*120</f>
        <v>757.5</v>
      </c>
      <c r="X28" s="107"/>
      <c r="Y28" s="91"/>
      <c r="Z28" s="65">
        <f>SUM(Z21:Z27)</f>
        <v>699</v>
      </c>
      <c r="AA28" s="65">
        <f aca="true" t="shared" si="2" ref="AA28:AG28">SUM(AA21:AA27)</f>
        <v>0</v>
      </c>
      <c r="AB28" s="65">
        <f t="shared" si="2"/>
        <v>0</v>
      </c>
      <c r="AC28" s="65">
        <f t="shared" si="2"/>
        <v>0</v>
      </c>
      <c r="AD28" s="65">
        <f t="shared" si="2"/>
        <v>0</v>
      </c>
      <c r="AE28" s="65">
        <f t="shared" si="2"/>
        <v>0</v>
      </c>
      <c r="AF28" s="65">
        <f t="shared" si="2"/>
        <v>0</v>
      </c>
      <c r="AG28" s="65">
        <f t="shared" si="2"/>
        <v>100</v>
      </c>
    </row>
    <row r="29" spans="2:33" s="88" customFormat="1" ht="27.75" customHeight="1">
      <c r="B29" s="83">
        <v>1</v>
      </c>
      <c r="C29" s="493"/>
      <c r="D29" s="84" t="str">
        <f>'2016年1月2月總表'!M22</f>
        <v>地瓜飯</v>
      </c>
      <c r="E29" s="84" t="s">
        <v>78</v>
      </c>
      <c r="F29" s="84" t="s">
        <v>21</v>
      </c>
      <c r="G29" s="84" t="str">
        <f>'2016年1月2月總表'!M23</f>
        <v>紐奧良棒腿</v>
      </c>
      <c r="H29" s="84" t="s">
        <v>194</v>
      </c>
      <c r="I29" s="84"/>
      <c r="J29" s="84" t="str">
        <f>'2016年1月2月總表'!M24</f>
        <v>梅干肉燥(醃) </v>
      </c>
      <c r="K29" s="84" t="s">
        <v>228</v>
      </c>
      <c r="L29" s="84"/>
      <c r="M29" s="84" t="str">
        <f>'2016年1月2月總表'!M25</f>
        <v>燴三鮮(海)</v>
      </c>
      <c r="N29" s="84" t="s">
        <v>473</v>
      </c>
      <c r="O29" s="84"/>
      <c r="P29" s="84" t="str">
        <f>'2016年1月2月總表'!M26</f>
        <v>深色蔬菜</v>
      </c>
      <c r="Q29" s="84" t="s">
        <v>79</v>
      </c>
      <c r="R29" s="84"/>
      <c r="S29" s="84" t="str">
        <f>'2016年1月2月總表'!M27</f>
        <v>海芽豆腐湯(豆)</v>
      </c>
      <c r="T29" s="84" t="s">
        <v>80</v>
      </c>
      <c r="U29" s="84"/>
      <c r="V29" s="494"/>
      <c r="W29" s="85" t="s">
        <v>7</v>
      </c>
      <c r="X29" s="86" t="s">
        <v>18</v>
      </c>
      <c r="Y29" s="87">
        <v>5.7</v>
      </c>
      <c r="Z29" s="130"/>
      <c r="AA29" s="67"/>
      <c r="AB29" s="68"/>
      <c r="AC29" s="67"/>
      <c r="AD29" s="67"/>
      <c r="AE29" s="67"/>
      <c r="AF29" s="67"/>
      <c r="AG29" s="157"/>
    </row>
    <row r="30" spans="2:33" ht="27.75" customHeight="1">
      <c r="B30" s="89" t="s">
        <v>8</v>
      </c>
      <c r="C30" s="493"/>
      <c r="D30" s="27" t="s">
        <v>96</v>
      </c>
      <c r="E30" s="27"/>
      <c r="F30" s="27">
        <v>42</v>
      </c>
      <c r="G30" s="27" t="s">
        <v>103</v>
      </c>
      <c r="H30" s="27"/>
      <c r="I30" s="27">
        <v>60</v>
      </c>
      <c r="J30" s="153" t="s">
        <v>201</v>
      </c>
      <c r="K30" s="153" t="s">
        <v>104</v>
      </c>
      <c r="L30" s="153">
        <v>10</v>
      </c>
      <c r="M30" s="27" t="s">
        <v>474</v>
      </c>
      <c r="N30" s="153" t="s">
        <v>464</v>
      </c>
      <c r="O30" s="27">
        <v>20</v>
      </c>
      <c r="P30" s="27" t="s">
        <v>99</v>
      </c>
      <c r="Q30" s="27"/>
      <c r="R30" s="27">
        <v>100</v>
      </c>
      <c r="S30" s="28" t="s">
        <v>240</v>
      </c>
      <c r="T30" s="27" t="s">
        <v>21</v>
      </c>
      <c r="U30" s="27">
        <v>3</v>
      </c>
      <c r="V30" s="495"/>
      <c r="W30" s="142">
        <f>Y29*15+Y31*5+Y33*15+Y34*12</f>
        <v>95.5</v>
      </c>
      <c r="X30" s="90" t="s">
        <v>19</v>
      </c>
      <c r="Y30" s="91">
        <v>2.5</v>
      </c>
      <c r="Z30" s="130">
        <f>W30*4</f>
        <v>382</v>
      </c>
      <c r="AA30" s="92"/>
      <c r="AC30" s="68"/>
      <c r="AD30" s="68"/>
      <c r="AE30" s="68"/>
      <c r="AF30" s="68"/>
      <c r="AG30" s="67">
        <f>Z30/Z36*100</f>
        <v>53.60651136682571</v>
      </c>
    </row>
    <row r="31" spans="2:33" ht="27.75" customHeight="1">
      <c r="B31" s="89">
        <v>19</v>
      </c>
      <c r="C31" s="493"/>
      <c r="D31" s="27" t="s">
        <v>111</v>
      </c>
      <c r="E31" s="27"/>
      <c r="F31" s="27">
        <v>85</v>
      </c>
      <c r="G31" s="27"/>
      <c r="H31" s="27"/>
      <c r="I31" s="27"/>
      <c r="J31" s="153" t="s">
        <v>183</v>
      </c>
      <c r="K31" s="153"/>
      <c r="L31" s="153">
        <v>30</v>
      </c>
      <c r="M31" s="27" t="s">
        <v>354</v>
      </c>
      <c r="N31" s="153" t="s">
        <v>210</v>
      </c>
      <c r="O31" s="27">
        <v>23</v>
      </c>
      <c r="P31" s="149"/>
      <c r="Q31" s="27"/>
      <c r="R31" s="27"/>
      <c r="S31" s="28" t="s">
        <v>236</v>
      </c>
      <c r="T31" s="27" t="s">
        <v>230</v>
      </c>
      <c r="U31" s="27">
        <v>10</v>
      </c>
      <c r="V31" s="495"/>
      <c r="W31" s="94" t="s">
        <v>9</v>
      </c>
      <c r="X31" s="95" t="s">
        <v>20</v>
      </c>
      <c r="Y31" s="91">
        <v>2</v>
      </c>
      <c r="Z31" s="130"/>
      <c r="AA31" s="96"/>
      <c r="AC31" s="97"/>
      <c r="AD31" s="68"/>
      <c r="AE31" s="68"/>
      <c r="AF31" s="98"/>
      <c r="AG31" s="67"/>
    </row>
    <row r="32" spans="2:33" ht="27.75" customHeight="1">
      <c r="B32" s="89" t="s">
        <v>10</v>
      </c>
      <c r="C32" s="493"/>
      <c r="D32" s="99"/>
      <c r="E32" s="99"/>
      <c r="F32" s="27"/>
      <c r="G32" s="27"/>
      <c r="H32" s="99"/>
      <c r="I32" s="27"/>
      <c r="J32" s="153"/>
      <c r="K32" s="153"/>
      <c r="L32" s="153"/>
      <c r="M32" s="27" t="s">
        <v>475</v>
      </c>
      <c r="N32" s="153" t="s">
        <v>476</v>
      </c>
      <c r="O32" s="27">
        <v>20</v>
      </c>
      <c r="P32" s="27"/>
      <c r="Q32" s="99"/>
      <c r="R32" s="27"/>
      <c r="S32" s="28"/>
      <c r="T32" s="99"/>
      <c r="U32" s="27"/>
      <c r="V32" s="495"/>
      <c r="W32" s="142">
        <f>Y30*5+Y32*5+Y34*4</f>
        <v>25</v>
      </c>
      <c r="X32" s="95" t="s">
        <v>22</v>
      </c>
      <c r="Y32" s="91">
        <v>2.5</v>
      </c>
      <c r="Z32" s="130">
        <f>23*9</f>
        <v>207</v>
      </c>
      <c r="AC32" s="68"/>
      <c r="AD32" s="68"/>
      <c r="AE32" s="68"/>
      <c r="AF32" s="68"/>
      <c r="AG32" s="67">
        <f>Z32/Z36*100</f>
        <v>29.04855458882964</v>
      </c>
    </row>
    <row r="33" spans="2:33" ht="27.75" customHeight="1">
      <c r="B33" s="497" t="s">
        <v>73</v>
      </c>
      <c r="C33" s="493"/>
      <c r="D33" s="99"/>
      <c r="E33" s="99"/>
      <c r="F33" s="27"/>
      <c r="G33" s="27"/>
      <c r="H33" s="99"/>
      <c r="I33" s="27"/>
      <c r="J33" s="153"/>
      <c r="K33" s="153"/>
      <c r="L33" s="153"/>
      <c r="M33" s="27" t="s">
        <v>464</v>
      </c>
      <c r="N33" s="27" t="s">
        <v>464</v>
      </c>
      <c r="O33" s="27" t="s">
        <v>472</v>
      </c>
      <c r="P33" s="27"/>
      <c r="Q33" s="99"/>
      <c r="R33" s="27"/>
      <c r="S33" s="28"/>
      <c r="T33" s="99"/>
      <c r="U33" s="27"/>
      <c r="V33" s="495"/>
      <c r="W33" s="94" t="s">
        <v>11</v>
      </c>
      <c r="X33" s="95" t="s">
        <v>23</v>
      </c>
      <c r="Y33" s="91">
        <f>AB34</f>
        <v>0</v>
      </c>
      <c r="Z33" s="130"/>
      <c r="AC33" s="68"/>
      <c r="AD33" s="68"/>
      <c r="AE33" s="68"/>
      <c r="AF33" s="68"/>
      <c r="AG33" s="67"/>
    </row>
    <row r="34" spans="2:33" ht="27.75" customHeight="1">
      <c r="B34" s="497"/>
      <c r="C34" s="493"/>
      <c r="D34" s="99"/>
      <c r="E34" s="99"/>
      <c r="F34" s="27"/>
      <c r="G34" s="27"/>
      <c r="H34" s="99"/>
      <c r="I34" s="27"/>
      <c r="J34" s="28"/>
      <c r="K34" s="99"/>
      <c r="L34" s="28"/>
      <c r="M34" s="28"/>
      <c r="N34" s="99"/>
      <c r="O34" s="28" t="s">
        <v>210</v>
      </c>
      <c r="P34" s="27"/>
      <c r="Q34" s="99"/>
      <c r="R34" s="27"/>
      <c r="S34" s="28"/>
      <c r="T34" s="99"/>
      <c r="U34" s="27"/>
      <c r="V34" s="495"/>
      <c r="W34" s="142">
        <f>Y29*2+Y30*7+Y31*1+Y34*8</f>
        <v>30.9</v>
      </c>
      <c r="X34" s="133" t="s">
        <v>25</v>
      </c>
      <c r="Y34" s="101">
        <v>0</v>
      </c>
      <c r="Z34" s="65">
        <f>W34*4</f>
        <v>123.6</v>
      </c>
      <c r="AG34" s="67">
        <f>Z34/Z36*100</f>
        <v>17.34493404434465</v>
      </c>
    </row>
    <row r="35" spans="2:33" ht="27.75" customHeight="1">
      <c r="B35" s="32" t="s">
        <v>49</v>
      </c>
      <c r="C35" s="102"/>
      <c r="D35" s="99"/>
      <c r="E35" s="99"/>
      <c r="F35" s="27"/>
      <c r="G35" s="27"/>
      <c r="H35" s="99"/>
      <c r="I35" s="27"/>
      <c r="J35" s="27"/>
      <c r="K35" s="99"/>
      <c r="L35" s="27"/>
      <c r="M35" s="27"/>
      <c r="N35" s="99"/>
      <c r="O35" s="27"/>
      <c r="P35" s="27"/>
      <c r="Q35" s="99"/>
      <c r="R35" s="27"/>
      <c r="S35" s="27"/>
      <c r="T35" s="99"/>
      <c r="U35" s="27"/>
      <c r="V35" s="495"/>
      <c r="W35" s="94" t="s">
        <v>12</v>
      </c>
      <c r="X35" s="103"/>
      <c r="Y35" s="91"/>
      <c r="Z35" s="130"/>
      <c r="AG35" s="67"/>
    </row>
    <row r="36" spans="2:33" ht="27.75" customHeight="1">
      <c r="B36" s="158"/>
      <c r="C36" s="104"/>
      <c r="D36" s="99"/>
      <c r="E36" s="99"/>
      <c r="F36" s="27"/>
      <c r="G36" s="27"/>
      <c r="H36" s="99"/>
      <c r="I36" s="27"/>
      <c r="J36" s="27"/>
      <c r="K36" s="99"/>
      <c r="L36" s="27"/>
      <c r="M36" s="27"/>
      <c r="N36" s="99"/>
      <c r="O36" s="27"/>
      <c r="P36" s="27"/>
      <c r="Q36" s="99"/>
      <c r="R36" s="27"/>
      <c r="S36" s="27"/>
      <c r="T36" s="99"/>
      <c r="U36" s="27"/>
      <c r="V36" s="496"/>
      <c r="W36" s="145">
        <f>Y29*70+Y30*75+Y31*25+Y32*45+Y33*60+Y34*120</f>
        <v>749</v>
      </c>
      <c r="X36" s="100"/>
      <c r="Y36" s="91"/>
      <c r="Z36" s="65">
        <f>SUM(Z29:Z35)</f>
        <v>712.6</v>
      </c>
      <c r="AA36" s="65">
        <f aca="true" t="shared" si="3" ref="AA36:AG36">SUM(AA29:AA35)</f>
        <v>0</v>
      </c>
      <c r="AB36" s="65">
        <f t="shared" si="3"/>
        <v>0</v>
      </c>
      <c r="AC36" s="65">
        <f t="shared" si="3"/>
        <v>0</v>
      </c>
      <c r="AD36" s="65">
        <f t="shared" si="3"/>
        <v>0</v>
      </c>
      <c r="AE36" s="65">
        <f t="shared" si="3"/>
        <v>0</v>
      </c>
      <c r="AF36" s="65">
        <f t="shared" si="3"/>
        <v>0</v>
      </c>
      <c r="AG36" s="65">
        <f t="shared" si="3"/>
        <v>100</v>
      </c>
    </row>
    <row r="37" spans="2:33" s="88" customFormat="1" ht="27.75" customHeight="1">
      <c r="B37" s="83"/>
      <c r="C37" s="493"/>
      <c r="D37" s="84">
        <f>'2016年1月2月總表'!Q22</f>
        <v>0</v>
      </c>
      <c r="E37" s="84" t="s">
        <v>112</v>
      </c>
      <c r="F37" s="84" t="s">
        <v>59</v>
      </c>
      <c r="G37" s="84">
        <f>'2016年1月2月總表'!Q23</f>
        <v>0</v>
      </c>
      <c r="H37" s="84" t="s">
        <v>116</v>
      </c>
      <c r="I37" s="84" t="s">
        <v>40</v>
      </c>
      <c r="J37" s="84">
        <f>'2016年1月2月總表'!Q24</f>
        <v>0</v>
      </c>
      <c r="K37" s="84" t="s">
        <v>89</v>
      </c>
      <c r="L37" s="84" t="s">
        <v>72</v>
      </c>
      <c r="M37" s="84">
        <f>'2016年1月2月總表'!Q25</f>
        <v>0</v>
      </c>
      <c r="N37" s="84" t="s">
        <v>114</v>
      </c>
      <c r="O37" s="84"/>
      <c r="P37" s="84">
        <f>'2016年1月2月總表'!Q26</f>
        <v>0</v>
      </c>
      <c r="Q37" s="84" t="s">
        <v>79</v>
      </c>
      <c r="R37" s="84"/>
      <c r="S37" s="84">
        <f>'2016年1月2月總表'!Q27</f>
        <v>0</v>
      </c>
      <c r="T37" s="84" t="s">
        <v>80</v>
      </c>
      <c r="U37" s="84"/>
      <c r="V37" s="494" t="s">
        <v>33</v>
      </c>
      <c r="W37" s="85" t="s">
        <v>7</v>
      </c>
      <c r="X37" s="86" t="s">
        <v>18</v>
      </c>
      <c r="Y37" s="87"/>
      <c r="Z37" s="130"/>
      <c r="AA37" s="67"/>
      <c r="AB37" s="68"/>
      <c r="AC37" s="67"/>
      <c r="AD37" s="67"/>
      <c r="AE37" s="67"/>
      <c r="AF37" s="67"/>
      <c r="AG37" s="157"/>
    </row>
    <row r="38" spans="2:33" ht="27.75" customHeight="1">
      <c r="B38" s="89" t="s">
        <v>8</v>
      </c>
      <c r="C38" s="493"/>
      <c r="D38" s="27"/>
      <c r="E38" s="27"/>
      <c r="F38" s="27"/>
      <c r="G38" s="153"/>
      <c r="H38" s="153"/>
      <c r="I38" s="153"/>
      <c r="J38" s="153"/>
      <c r="K38" s="27"/>
      <c r="L38" s="27"/>
      <c r="M38" s="27"/>
      <c r="N38" s="28"/>
      <c r="O38" s="27"/>
      <c r="P38" s="27"/>
      <c r="Q38" s="28"/>
      <c r="R38" s="27"/>
      <c r="S38" s="153"/>
      <c r="T38" s="153"/>
      <c r="U38" s="28"/>
      <c r="V38" s="495"/>
      <c r="W38" s="142">
        <f>Y37*15+Y39*5+Y41*15+Y42*12</f>
        <v>0</v>
      </c>
      <c r="X38" s="90" t="s">
        <v>19</v>
      </c>
      <c r="Y38" s="91"/>
      <c r="Z38" s="130">
        <f>W38*4</f>
        <v>0</v>
      </c>
      <c r="AA38" s="92"/>
      <c r="AC38" s="68"/>
      <c r="AD38" s="68"/>
      <c r="AE38" s="68"/>
      <c r="AF38" s="68"/>
      <c r="AG38" s="67">
        <f>Z38/Z44*100</f>
        <v>0</v>
      </c>
    </row>
    <row r="39" spans="2:33" ht="27.75" customHeight="1">
      <c r="B39" s="89"/>
      <c r="C39" s="493"/>
      <c r="D39" s="27"/>
      <c r="E39" s="27"/>
      <c r="F39" s="27"/>
      <c r="G39" s="27"/>
      <c r="H39" s="28"/>
      <c r="I39" s="27"/>
      <c r="J39" s="27"/>
      <c r="K39" s="27"/>
      <c r="L39" s="27"/>
      <c r="M39" s="27"/>
      <c r="N39" s="28"/>
      <c r="O39" s="27"/>
      <c r="P39" s="27"/>
      <c r="Q39" s="28"/>
      <c r="R39" s="27"/>
      <c r="S39" s="153"/>
      <c r="T39" s="153"/>
      <c r="U39" s="28"/>
      <c r="V39" s="495"/>
      <c r="W39" s="94" t="s">
        <v>9</v>
      </c>
      <c r="X39" s="95" t="s">
        <v>20</v>
      </c>
      <c r="Y39" s="91"/>
      <c r="Z39" s="130"/>
      <c r="AA39" s="96"/>
      <c r="AC39" s="97"/>
      <c r="AD39" s="68"/>
      <c r="AE39" s="68"/>
      <c r="AF39" s="98"/>
      <c r="AG39" s="67"/>
    </row>
    <row r="40" spans="2:33" ht="27.75" customHeight="1">
      <c r="B40" s="89" t="s">
        <v>10</v>
      </c>
      <c r="C40" s="493"/>
      <c r="D40" s="153"/>
      <c r="E40" s="99"/>
      <c r="F40" s="27"/>
      <c r="G40" s="27"/>
      <c r="H40" s="28"/>
      <c r="I40" s="27"/>
      <c r="J40" s="28"/>
      <c r="K40" s="27"/>
      <c r="L40" s="28"/>
      <c r="M40" s="27"/>
      <c r="N40" s="27"/>
      <c r="O40" s="27"/>
      <c r="P40" s="27"/>
      <c r="Q40" s="28"/>
      <c r="R40" s="27"/>
      <c r="S40" s="153"/>
      <c r="T40" s="153"/>
      <c r="U40" s="28"/>
      <c r="V40" s="495"/>
      <c r="W40" s="142">
        <f>Y38*5+Y40*5+Y42*4</f>
        <v>0</v>
      </c>
      <c r="X40" s="95" t="s">
        <v>22</v>
      </c>
      <c r="Y40" s="91"/>
      <c r="Z40" s="130">
        <f>23*9</f>
        <v>207</v>
      </c>
      <c r="AC40" s="68"/>
      <c r="AD40" s="68"/>
      <c r="AE40" s="68"/>
      <c r="AF40" s="68"/>
      <c r="AG40" s="67">
        <f>Z40/Z44*100</f>
        <v>100</v>
      </c>
    </row>
    <row r="41" spans="2:33" ht="27.75" customHeight="1">
      <c r="B41" s="497" t="s">
        <v>169</v>
      </c>
      <c r="C41" s="493"/>
      <c r="D41" s="153"/>
      <c r="E41" s="99"/>
      <c r="F41" s="27"/>
      <c r="G41" s="27"/>
      <c r="H41" s="28"/>
      <c r="I41" s="27"/>
      <c r="J41" s="28"/>
      <c r="K41" s="27"/>
      <c r="L41" s="28"/>
      <c r="M41" s="27"/>
      <c r="N41" s="27"/>
      <c r="O41" s="27"/>
      <c r="P41" s="27"/>
      <c r="Q41" s="28"/>
      <c r="R41" s="27"/>
      <c r="S41" s="153"/>
      <c r="T41" s="153"/>
      <c r="U41" s="28"/>
      <c r="V41" s="495"/>
      <c r="W41" s="94" t="s">
        <v>11</v>
      </c>
      <c r="X41" s="95" t="s">
        <v>23</v>
      </c>
      <c r="Y41" s="91"/>
      <c r="Z41" s="130"/>
      <c r="AC41" s="68"/>
      <c r="AD41" s="68"/>
      <c r="AE41" s="68"/>
      <c r="AF41" s="68"/>
      <c r="AG41" s="67"/>
    </row>
    <row r="42" spans="2:33" ht="27.75" customHeight="1">
      <c r="B42" s="497"/>
      <c r="C42" s="493"/>
      <c r="D42" s="175"/>
      <c r="E42" s="153"/>
      <c r="F42" s="153"/>
      <c r="G42" s="27"/>
      <c r="H42" s="99"/>
      <c r="I42" s="27"/>
      <c r="J42" s="113"/>
      <c r="K42" s="99"/>
      <c r="L42" s="27"/>
      <c r="M42" s="149"/>
      <c r="N42" s="99"/>
      <c r="O42" s="27"/>
      <c r="P42" s="27"/>
      <c r="Q42" s="99"/>
      <c r="R42" s="27"/>
      <c r="S42" s="153"/>
      <c r="T42" s="174"/>
      <c r="U42" s="28"/>
      <c r="V42" s="495"/>
      <c r="W42" s="142">
        <f>Y37*2+Y38*7+Y39*1+Y42*8</f>
        <v>0</v>
      </c>
      <c r="X42" s="133" t="s">
        <v>25</v>
      </c>
      <c r="Y42" s="101"/>
      <c r="Z42" s="65">
        <f>W42*4</f>
        <v>0</v>
      </c>
      <c r="AG42" s="67">
        <f>Z42/Z44*100</f>
        <v>0</v>
      </c>
    </row>
    <row r="43" spans="2:33" ht="27.75" customHeight="1">
      <c r="B43" s="32" t="s">
        <v>49</v>
      </c>
      <c r="C43" s="102"/>
      <c r="D43" s="99"/>
      <c r="E43" s="99"/>
      <c r="F43" s="27"/>
      <c r="G43" s="27"/>
      <c r="H43" s="99"/>
      <c r="I43" s="27"/>
      <c r="J43" s="27"/>
      <c r="K43" s="99"/>
      <c r="L43" s="27"/>
      <c r="M43" s="27"/>
      <c r="N43" s="99"/>
      <c r="O43" s="27"/>
      <c r="P43" s="27"/>
      <c r="Q43" s="99"/>
      <c r="R43" s="27"/>
      <c r="S43" s="153"/>
      <c r="T43" s="174"/>
      <c r="U43" s="28"/>
      <c r="V43" s="495"/>
      <c r="W43" s="94" t="s">
        <v>12</v>
      </c>
      <c r="X43" s="103"/>
      <c r="Y43" s="116"/>
      <c r="Z43" s="130"/>
      <c r="AG43" s="67"/>
    </row>
    <row r="44" spans="2:33" ht="27.75" customHeight="1" thickBot="1">
      <c r="B44" s="160"/>
      <c r="C44" s="104"/>
      <c r="D44" s="118"/>
      <c r="E44" s="118"/>
      <c r="F44" s="119"/>
      <c r="G44" s="119"/>
      <c r="H44" s="118"/>
      <c r="I44" s="119"/>
      <c r="J44" s="27"/>
      <c r="K44" s="99"/>
      <c r="L44" s="27"/>
      <c r="M44" s="27"/>
      <c r="N44" s="99"/>
      <c r="O44" s="27"/>
      <c r="P44" s="119"/>
      <c r="Q44" s="118"/>
      <c r="R44" s="119"/>
      <c r="S44" s="119"/>
      <c r="T44" s="118"/>
      <c r="U44" s="119"/>
      <c r="V44" s="496"/>
      <c r="W44" s="144">
        <v>660</v>
      </c>
      <c r="X44" s="120"/>
      <c r="Y44" s="121"/>
      <c r="Z44" s="65">
        <f>SUM(Z37:Z43)</f>
        <v>207</v>
      </c>
      <c r="AA44" s="65">
        <f aca="true" t="shared" si="4" ref="AA44:AG44">SUM(AA37:AA43)</f>
        <v>0</v>
      </c>
      <c r="AB44" s="65">
        <f t="shared" si="4"/>
        <v>0</v>
      </c>
      <c r="AC44" s="65">
        <f t="shared" si="4"/>
        <v>0</v>
      </c>
      <c r="AD44" s="65">
        <f t="shared" si="4"/>
        <v>0</v>
      </c>
      <c r="AE44" s="65">
        <f t="shared" si="4"/>
        <v>0</v>
      </c>
      <c r="AF44" s="65">
        <f t="shared" si="4"/>
        <v>0</v>
      </c>
      <c r="AG44" s="65">
        <f t="shared" si="4"/>
        <v>100</v>
      </c>
    </row>
    <row r="45" spans="2:32" s="125" customFormat="1" ht="21.75" customHeight="1">
      <c r="B45" s="122"/>
      <c r="C45" s="67"/>
      <c r="D45" s="93"/>
      <c r="E45" s="123"/>
      <c r="F45" s="93"/>
      <c r="G45" s="93"/>
      <c r="H45" s="123"/>
      <c r="I45" s="93"/>
      <c r="J45" s="499"/>
      <c r="K45" s="499"/>
      <c r="L45" s="499"/>
      <c r="M45" s="499"/>
      <c r="N45" s="499"/>
      <c r="O45" s="499"/>
      <c r="P45" s="499"/>
      <c r="Q45" s="499"/>
      <c r="R45" s="499"/>
      <c r="S45" s="499"/>
      <c r="T45" s="499"/>
      <c r="U45" s="499"/>
      <c r="V45" s="499"/>
      <c r="W45" s="499"/>
      <c r="X45" s="499"/>
      <c r="Y45" s="499"/>
      <c r="Z45" s="124"/>
      <c r="AA45" s="112"/>
      <c r="AB45" s="110"/>
      <c r="AC45" s="112"/>
      <c r="AD45" s="112"/>
      <c r="AE45" s="112"/>
      <c r="AF45" s="112"/>
    </row>
    <row r="46" spans="2:25" ht="20.25">
      <c r="B46" s="110"/>
      <c r="C46" s="125"/>
      <c r="D46" s="491"/>
      <c r="E46" s="491"/>
      <c r="F46" s="492"/>
      <c r="G46" s="492"/>
      <c r="H46" s="126"/>
      <c r="I46" s="67"/>
      <c r="J46" s="67"/>
      <c r="K46" s="126"/>
      <c r="L46" s="67"/>
      <c r="N46" s="126"/>
      <c r="O46" s="67"/>
      <c r="Q46" s="126"/>
      <c r="R46" s="67"/>
      <c r="T46" s="126"/>
      <c r="U46" s="67"/>
      <c r="V46" s="127"/>
      <c r="Y46" s="130"/>
    </row>
    <row r="47" ht="20.25">
      <c r="Y47" s="130"/>
    </row>
    <row r="48" ht="20.25">
      <c r="Y48" s="130"/>
    </row>
    <row r="49" ht="20.25">
      <c r="Y49" s="130"/>
    </row>
    <row r="50" ht="20.25">
      <c r="Y50" s="130"/>
    </row>
    <row r="51" ht="20.25">
      <c r="Y51" s="130"/>
    </row>
    <row r="52" ht="20.25">
      <c r="Y52" s="130"/>
    </row>
  </sheetData>
  <sheetProtection/>
  <mergeCells count="19">
    <mergeCell ref="J45:Y45"/>
    <mergeCell ref="B1:Y1"/>
    <mergeCell ref="B2:G2"/>
    <mergeCell ref="C5:C10"/>
    <mergeCell ref="V5:V12"/>
    <mergeCell ref="B9:B10"/>
    <mergeCell ref="C13:C18"/>
    <mergeCell ref="V13:V20"/>
    <mergeCell ref="B17:B18"/>
    <mergeCell ref="D46:G46"/>
    <mergeCell ref="C29:C34"/>
    <mergeCell ref="V29:V36"/>
    <mergeCell ref="C21:C26"/>
    <mergeCell ref="V21:V28"/>
    <mergeCell ref="B33:B34"/>
    <mergeCell ref="C37:C42"/>
    <mergeCell ref="V37:V44"/>
    <mergeCell ref="B41:B42"/>
    <mergeCell ref="B25:B26"/>
  </mergeCells>
  <printOptions/>
  <pageMargins left="1.23" right="0.17" top="0.18" bottom="0.17" header="0.5" footer="0.23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A1">
      <selection activeCell="J41" sqref="J41"/>
    </sheetView>
  </sheetViews>
  <sheetFormatPr defaultColWidth="9.00390625" defaultRowHeight="16.5"/>
  <cols>
    <col min="1" max="1" width="1.875" style="29" customWidth="1"/>
    <col min="2" max="2" width="4.875" style="46" customWidth="1"/>
    <col min="3" max="3" width="0" style="29" hidden="1" customWidth="1"/>
    <col min="4" max="4" width="18.625" style="29" customWidth="1"/>
    <col min="5" max="5" width="5.625" style="47" customWidth="1"/>
    <col min="6" max="6" width="9.625" style="29" customWidth="1"/>
    <col min="7" max="7" width="18.625" style="29" customWidth="1"/>
    <col min="8" max="8" width="5.625" style="47" customWidth="1"/>
    <col min="9" max="9" width="9.625" style="29" customWidth="1"/>
    <col min="10" max="10" width="18.625" style="29" customWidth="1"/>
    <col min="11" max="11" width="5.625" style="47" customWidth="1"/>
    <col min="12" max="12" width="9.625" style="29" customWidth="1"/>
    <col min="13" max="13" width="18.625" style="29" customWidth="1"/>
    <col min="14" max="14" width="5.625" style="47" customWidth="1"/>
    <col min="15" max="15" width="9.625" style="29" customWidth="1"/>
    <col min="16" max="16" width="18.625" style="29" customWidth="1"/>
    <col min="17" max="17" width="5.625" style="47" customWidth="1"/>
    <col min="18" max="18" width="9.625" style="29" customWidth="1"/>
    <col min="19" max="19" width="18.625" style="29" customWidth="1"/>
    <col min="20" max="20" width="5.625" style="47" customWidth="1"/>
    <col min="21" max="21" width="9.625" style="29" customWidth="1"/>
    <col min="22" max="22" width="5.25390625" style="52" customWidth="1"/>
    <col min="23" max="23" width="11.75390625" style="51" customWidth="1"/>
    <col min="24" max="24" width="11.25390625" style="129" customWidth="1"/>
    <col min="25" max="25" width="6.625" style="132" customWidth="1"/>
    <col min="26" max="26" width="6.625" style="29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29" customWidth="1"/>
  </cols>
  <sheetData>
    <row r="1" spans="2:28" s="2" customFormat="1" ht="38.25">
      <c r="B1" s="500" t="s">
        <v>337</v>
      </c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1"/>
      <c r="AB1" s="3"/>
    </row>
    <row r="2" spans="2:28" s="2" customFormat="1" ht="16.5" customHeight="1">
      <c r="B2" s="513"/>
      <c r="C2" s="514"/>
      <c r="D2" s="514"/>
      <c r="E2" s="514"/>
      <c r="F2" s="514"/>
      <c r="G2" s="514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59"/>
      <c r="Y2" s="58"/>
      <c r="Z2" s="1"/>
      <c r="AB2" s="3"/>
    </row>
    <row r="3" spans="2:28" s="2" customFormat="1" ht="31.5" customHeight="1" thickBot="1">
      <c r="B3" s="134" t="s">
        <v>26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64"/>
      <c r="Y3" s="65"/>
      <c r="Z3" s="11"/>
      <c r="AB3" s="3"/>
    </row>
    <row r="4" spans="2:33" s="18" customFormat="1" ht="99">
      <c r="B4" s="12" t="s">
        <v>0</v>
      </c>
      <c r="C4" s="13" t="s">
        <v>1</v>
      </c>
      <c r="D4" s="14" t="s">
        <v>2</v>
      </c>
      <c r="E4" s="72" t="s">
        <v>24</v>
      </c>
      <c r="F4" s="14"/>
      <c r="G4" s="14" t="s">
        <v>3</v>
      </c>
      <c r="H4" s="72" t="s">
        <v>24</v>
      </c>
      <c r="I4" s="14"/>
      <c r="J4" s="14" t="s">
        <v>4</v>
      </c>
      <c r="K4" s="72" t="s">
        <v>24</v>
      </c>
      <c r="L4" s="15"/>
      <c r="M4" s="14" t="s">
        <v>4</v>
      </c>
      <c r="N4" s="72" t="s">
        <v>24</v>
      </c>
      <c r="O4" s="14"/>
      <c r="P4" s="14" t="s">
        <v>4</v>
      </c>
      <c r="Q4" s="72" t="s">
        <v>24</v>
      </c>
      <c r="R4" s="14"/>
      <c r="S4" s="16" t="s">
        <v>5</v>
      </c>
      <c r="T4" s="72" t="s">
        <v>24</v>
      </c>
      <c r="U4" s="14"/>
      <c r="V4" s="137" t="s">
        <v>31</v>
      </c>
      <c r="W4" s="17" t="s">
        <v>6</v>
      </c>
      <c r="X4" s="76" t="s">
        <v>13</v>
      </c>
      <c r="Y4" s="77" t="s">
        <v>14</v>
      </c>
      <c r="Z4" s="78" t="s">
        <v>43</v>
      </c>
      <c r="AA4" s="79"/>
      <c r="AB4" s="80"/>
      <c r="AC4" s="81"/>
      <c r="AD4" s="81"/>
      <c r="AE4" s="81"/>
      <c r="AF4" s="81"/>
      <c r="AG4" s="82" t="s">
        <v>44</v>
      </c>
    </row>
    <row r="5" spans="2:33" s="23" customFormat="1" ht="64.5" customHeight="1">
      <c r="B5" s="19">
        <v>2</v>
      </c>
      <c r="C5" s="507"/>
      <c r="D5" s="20" t="str">
        <f>'2016年1月2月總表'!A36</f>
        <v>香Q白米飯  </v>
      </c>
      <c r="E5" s="20" t="s">
        <v>78</v>
      </c>
      <c r="F5" s="21" t="s">
        <v>16</v>
      </c>
      <c r="G5" s="20" t="str">
        <f>'2016年1月2月總表'!A37</f>
        <v>筍香扣肉</v>
      </c>
      <c r="H5" s="20" t="s">
        <v>347</v>
      </c>
      <c r="I5" s="21" t="s">
        <v>16</v>
      </c>
      <c r="J5" s="20" t="str">
        <f>'2016年1月2月總表'!A38</f>
        <v>宮保雞丁</v>
      </c>
      <c r="K5" s="20" t="s">
        <v>80</v>
      </c>
      <c r="L5" s="21" t="s">
        <v>16</v>
      </c>
      <c r="M5" s="20" t="str">
        <f>'2016年1月2月總表'!A39</f>
        <v>花生豬血糕</v>
      </c>
      <c r="N5" s="20" t="s">
        <v>66</v>
      </c>
      <c r="O5" s="21" t="s">
        <v>16</v>
      </c>
      <c r="P5" s="20" t="str">
        <f>'2016年1月2月總表'!A40</f>
        <v>深色蔬菜</v>
      </c>
      <c r="Q5" s="20" t="s">
        <v>90</v>
      </c>
      <c r="R5" s="21" t="s">
        <v>16</v>
      </c>
      <c r="S5" s="20" t="str">
        <f>'2016年1月2月總表'!A41</f>
        <v>筍絲湯</v>
      </c>
      <c r="T5" s="20" t="s">
        <v>120</v>
      </c>
      <c r="U5" s="21" t="s">
        <v>16</v>
      </c>
      <c r="V5" s="508"/>
      <c r="W5" s="22" t="s">
        <v>7</v>
      </c>
      <c r="X5" s="86" t="s">
        <v>18</v>
      </c>
      <c r="Y5" s="87">
        <v>5.5</v>
      </c>
      <c r="Z5" s="130"/>
      <c r="AA5" s="67"/>
      <c r="AB5" s="68"/>
      <c r="AC5" s="67"/>
      <c r="AD5" s="67"/>
      <c r="AE5" s="67"/>
      <c r="AF5" s="67"/>
      <c r="AG5" s="157"/>
    </row>
    <row r="6" spans="2:33" ht="27.75" customHeight="1">
      <c r="B6" s="24" t="s">
        <v>8</v>
      </c>
      <c r="C6" s="507"/>
      <c r="D6" s="177" t="s">
        <v>345</v>
      </c>
      <c r="E6" s="177"/>
      <c r="F6" s="177">
        <v>127</v>
      </c>
      <c r="G6" s="153" t="s">
        <v>346</v>
      </c>
      <c r="H6" s="153"/>
      <c r="I6" s="153">
        <v>60</v>
      </c>
      <c r="J6" s="177" t="s">
        <v>583</v>
      </c>
      <c r="K6" s="177"/>
      <c r="L6" s="177">
        <v>30</v>
      </c>
      <c r="M6" s="153" t="s">
        <v>375</v>
      </c>
      <c r="N6" s="177"/>
      <c r="O6" s="153">
        <v>50</v>
      </c>
      <c r="P6" s="177" t="s">
        <v>377</v>
      </c>
      <c r="Q6" s="177"/>
      <c r="R6" s="177">
        <v>100</v>
      </c>
      <c r="S6" s="177" t="s">
        <v>429</v>
      </c>
      <c r="T6" s="177"/>
      <c r="U6" s="26">
        <v>20</v>
      </c>
      <c r="V6" s="509"/>
      <c r="W6" s="146">
        <f>Y5*15+Y7*5+Y9*15+Y10*12</f>
        <v>92.5</v>
      </c>
      <c r="X6" s="90" t="s">
        <v>19</v>
      </c>
      <c r="Y6" s="91">
        <v>2.5</v>
      </c>
      <c r="Z6" s="130">
        <f>W6*4</f>
        <v>370</v>
      </c>
      <c r="AA6" s="92"/>
      <c r="AB6" s="68"/>
      <c r="AC6" s="68"/>
      <c r="AD6" s="68"/>
      <c r="AE6" s="68"/>
      <c r="AF6" s="68"/>
      <c r="AG6" s="67">
        <f>Z6/Z12*100</f>
        <v>52.93276108726752</v>
      </c>
    </row>
    <row r="7" spans="2:33" ht="27.75" customHeight="1">
      <c r="B7" s="24">
        <v>6</v>
      </c>
      <c r="C7" s="507"/>
      <c r="D7" s="177"/>
      <c r="E7" s="177"/>
      <c r="F7" s="177"/>
      <c r="G7" s="153" t="s">
        <v>373</v>
      </c>
      <c r="H7" s="177"/>
      <c r="I7" s="153">
        <v>10</v>
      </c>
      <c r="J7" s="177" t="s">
        <v>569</v>
      </c>
      <c r="K7" s="177"/>
      <c r="L7" s="177" t="s">
        <v>570</v>
      </c>
      <c r="M7" s="153" t="s">
        <v>376</v>
      </c>
      <c r="N7" s="177"/>
      <c r="O7" s="153">
        <v>10</v>
      </c>
      <c r="P7" s="177"/>
      <c r="Q7" s="177"/>
      <c r="R7" s="177"/>
      <c r="S7" s="177" t="s">
        <v>426</v>
      </c>
      <c r="T7" s="177"/>
      <c r="U7" s="26">
        <v>20</v>
      </c>
      <c r="V7" s="509"/>
      <c r="W7" s="30" t="s">
        <v>9</v>
      </c>
      <c r="X7" s="95" t="s">
        <v>20</v>
      </c>
      <c r="Y7" s="91">
        <v>2</v>
      </c>
      <c r="Z7" s="130"/>
      <c r="AA7" s="96"/>
      <c r="AB7" s="68"/>
      <c r="AC7" s="97"/>
      <c r="AD7" s="68"/>
      <c r="AE7" s="68"/>
      <c r="AF7" s="98"/>
      <c r="AG7" s="67"/>
    </row>
    <row r="8" spans="2:33" ht="27.75" customHeight="1">
      <c r="B8" s="24" t="s">
        <v>10</v>
      </c>
      <c r="C8" s="507"/>
      <c r="D8" s="177"/>
      <c r="E8" s="177"/>
      <c r="F8" s="177"/>
      <c r="G8" s="177"/>
      <c r="H8" s="178"/>
      <c r="I8" s="177"/>
      <c r="J8" s="177" t="s">
        <v>569</v>
      </c>
      <c r="K8" s="153"/>
      <c r="L8" s="177" t="s">
        <v>569</v>
      </c>
      <c r="M8" s="153"/>
      <c r="N8" s="177"/>
      <c r="O8" s="153"/>
      <c r="P8" s="177"/>
      <c r="Q8" s="178"/>
      <c r="R8" s="177"/>
      <c r="S8" s="153"/>
      <c r="T8" s="178"/>
      <c r="U8" s="26" t="s">
        <v>119</v>
      </c>
      <c r="V8" s="509"/>
      <c r="W8" s="146">
        <f>Y6*5+Y8*5+Y10*4</f>
        <v>27.5</v>
      </c>
      <c r="X8" s="95" t="s">
        <v>22</v>
      </c>
      <c r="Y8" s="91">
        <v>3</v>
      </c>
      <c r="Z8" s="130">
        <f>23*9</f>
        <v>207</v>
      </c>
      <c r="AA8" s="67"/>
      <c r="AB8" s="68"/>
      <c r="AC8" s="68"/>
      <c r="AD8" s="68"/>
      <c r="AE8" s="68"/>
      <c r="AF8" s="68"/>
      <c r="AG8" s="67">
        <f>Z8/Z12*100</f>
        <v>29.613733905579398</v>
      </c>
    </row>
    <row r="9" spans="2:33" ht="27.75" customHeight="1">
      <c r="B9" s="498" t="s">
        <v>340</v>
      </c>
      <c r="C9" s="507"/>
      <c r="D9" s="177"/>
      <c r="E9" s="177"/>
      <c r="F9" s="177"/>
      <c r="G9" s="177"/>
      <c r="H9" s="178"/>
      <c r="I9" s="177"/>
      <c r="J9" s="177"/>
      <c r="K9" s="178"/>
      <c r="L9" s="177"/>
      <c r="M9" s="153"/>
      <c r="N9" s="177"/>
      <c r="O9" s="153"/>
      <c r="P9" s="177"/>
      <c r="Q9" s="178"/>
      <c r="R9" s="177"/>
      <c r="S9" s="177"/>
      <c r="T9" s="178"/>
      <c r="U9" s="26" t="s">
        <v>119</v>
      </c>
      <c r="V9" s="509"/>
      <c r="W9" s="30" t="s">
        <v>11</v>
      </c>
      <c r="X9" s="95" t="s">
        <v>23</v>
      </c>
      <c r="Y9" s="91">
        <f>AB10</f>
        <v>0</v>
      </c>
      <c r="Z9" s="130"/>
      <c r="AA9" s="67"/>
      <c r="AB9" s="68"/>
      <c r="AC9" s="68"/>
      <c r="AD9" s="68"/>
      <c r="AE9" s="68"/>
      <c r="AF9" s="68"/>
      <c r="AG9" s="67"/>
    </row>
    <row r="10" spans="2:33" ht="27.75" customHeight="1">
      <c r="B10" s="498"/>
      <c r="C10" s="507"/>
      <c r="D10" s="177"/>
      <c r="E10" s="177"/>
      <c r="F10" s="177"/>
      <c r="G10" s="177"/>
      <c r="H10" s="178"/>
      <c r="I10" s="177"/>
      <c r="J10" s="177"/>
      <c r="K10" s="178"/>
      <c r="L10" s="177"/>
      <c r="M10" s="176"/>
      <c r="N10" s="178"/>
      <c r="O10" s="153"/>
      <c r="P10" s="177"/>
      <c r="Q10" s="178"/>
      <c r="R10" s="177"/>
      <c r="S10" s="177"/>
      <c r="T10" s="178"/>
      <c r="U10" s="26"/>
      <c r="V10" s="509"/>
      <c r="W10" s="146">
        <f>Y5*2+Y6*7+Y7*1+Y10*8</f>
        <v>30.5</v>
      </c>
      <c r="X10" s="133" t="s">
        <v>25</v>
      </c>
      <c r="Y10" s="101">
        <v>0</v>
      </c>
      <c r="Z10" s="65">
        <f>W10*4</f>
        <v>122</v>
      </c>
      <c r="AA10" s="67"/>
      <c r="AB10" s="68"/>
      <c r="AC10" s="67"/>
      <c r="AD10" s="67"/>
      <c r="AE10" s="67"/>
      <c r="AF10" s="67"/>
      <c r="AG10" s="67">
        <f>Z10/Z12*100</f>
        <v>17.453505007153076</v>
      </c>
    </row>
    <row r="11" spans="2:33" ht="27.75" customHeight="1">
      <c r="B11" s="32" t="s">
        <v>49</v>
      </c>
      <c r="C11" s="33"/>
      <c r="D11" s="177"/>
      <c r="E11" s="178"/>
      <c r="F11" s="177"/>
      <c r="G11" s="177"/>
      <c r="H11" s="178"/>
      <c r="I11" s="177"/>
      <c r="J11" s="177"/>
      <c r="K11" s="178"/>
      <c r="L11" s="177"/>
      <c r="M11" s="153"/>
      <c r="N11" s="178"/>
      <c r="O11" s="153"/>
      <c r="P11" s="177"/>
      <c r="Q11" s="178"/>
      <c r="R11" s="177"/>
      <c r="S11" s="177"/>
      <c r="T11" s="178"/>
      <c r="U11" s="26"/>
      <c r="V11" s="509"/>
      <c r="W11" s="30" t="s">
        <v>12</v>
      </c>
      <c r="X11" s="103"/>
      <c r="Y11" s="91"/>
      <c r="Z11" s="130"/>
      <c r="AA11" s="67"/>
      <c r="AB11" s="68"/>
      <c r="AC11" s="67"/>
      <c r="AD11" s="67"/>
      <c r="AE11" s="67"/>
      <c r="AF11" s="67"/>
      <c r="AG11" s="67"/>
    </row>
    <row r="12" spans="2:33" ht="27.75" customHeight="1">
      <c r="B12" s="34"/>
      <c r="C12" s="35"/>
      <c r="D12" s="178"/>
      <c r="E12" s="178"/>
      <c r="F12" s="177"/>
      <c r="G12" s="177"/>
      <c r="H12" s="178"/>
      <c r="I12" s="177"/>
      <c r="J12" s="177"/>
      <c r="K12" s="178"/>
      <c r="L12" s="177"/>
      <c r="M12" s="153"/>
      <c r="N12" s="178"/>
      <c r="O12" s="153"/>
      <c r="P12" s="177"/>
      <c r="Q12" s="178"/>
      <c r="R12" s="177"/>
      <c r="S12" s="177"/>
      <c r="T12" s="178"/>
      <c r="U12" s="26"/>
      <c r="V12" s="510"/>
      <c r="W12" s="147">
        <f>Y5*70+Y6*75+Y7*25+Y8*45+Y9*60+Y10*120</f>
        <v>757.5</v>
      </c>
      <c r="X12" s="107"/>
      <c r="Y12" s="101"/>
      <c r="Z12" s="65">
        <f>SUM(Z5:Z11)</f>
        <v>699</v>
      </c>
      <c r="AA12" s="65">
        <f aca="true" t="shared" si="0" ref="AA12:AG12">SUM(AA5:AA11)</f>
        <v>0</v>
      </c>
      <c r="AB12" s="65">
        <f t="shared" si="0"/>
        <v>0</v>
      </c>
      <c r="AC12" s="65">
        <f t="shared" si="0"/>
        <v>0</v>
      </c>
      <c r="AD12" s="65">
        <f t="shared" si="0"/>
        <v>0</v>
      </c>
      <c r="AE12" s="65">
        <f t="shared" si="0"/>
        <v>0</v>
      </c>
      <c r="AF12" s="65">
        <f t="shared" si="0"/>
        <v>0</v>
      </c>
      <c r="AG12" s="65">
        <f t="shared" si="0"/>
        <v>100</v>
      </c>
    </row>
    <row r="13" spans="2:33" s="23" customFormat="1" ht="27.75" customHeight="1">
      <c r="B13" s="19">
        <v>2</v>
      </c>
      <c r="C13" s="507"/>
      <c r="D13" s="20" t="str">
        <f>'2016年1月2月總表'!E36</f>
        <v>五穀飯</v>
      </c>
      <c r="E13" s="20" t="s">
        <v>15</v>
      </c>
      <c r="F13" s="20"/>
      <c r="G13" s="20" t="str">
        <f>'2016年1月2月總表'!E37</f>
        <v>蜜汁雞排</v>
      </c>
      <c r="H13" s="20" t="s">
        <v>115</v>
      </c>
      <c r="I13" s="20" t="s">
        <v>21</v>
      </c>
      <c r="J13" s="20" t="str">
        <f>'2016年1月2月總表'!E38</f>
        <v>香腸(加)</v>
      </c>
      <c r="K13" s="20" t="s">
        <v>357</v>
      </c>
      <c r="L13" s="20" t="s">
        <v>21</v>
      </c>
      <c r="M13" s="20" t="str">
        <f>'2016年1月2月總表'!E39</f>
        <v>焗烤花椰馬鈴薯(海)</v>
      </c>
      <c r="N13" s="20" t="s">
        <v>100</v>
      </c>
      <c r="O13" s="20"/>
      <c r="P13" s="20" t="str">
        <f>'2016年1月2月總表'!E40</f>
        <v>深色蔬菜</v>
      </c>
      <c r="Q13" s="20" t="s">
        <v>81</v>
      </c>
      <c r="R13" s="20"/>
      <c r="S13" s="20" t="str">
        <f>'2016年1月2月總表'!E41</f>
        <v>白蘿蔔湯/保久乳</v>
      </c>
      <c r="T13" s="20" t="s">
        <v>80</v>
      </c>
      <c r="U13" s="20"/>
      <c r="V13" s="508" t="s">
        <v>378</v>
      </c>
      <c r="W13" s="22" t="s">
        <v>7</v>
      </c>
      <c r="X13" s="86" t="s">
        <v>18</v>
      </c>
      <c r="Y13" s="87">
        <v>5.5</v>
      </c>
      <c r="Z13" s="130"/>
      <c r="AA13" s="67"/>
      <c r="AB13" s="68"/>
      <c r="AC13" s="67"/>
      <c r="AD13" s="67"/>
      <c r="AE13" s="67"/>
      <c r="AF13" s="67"/>
      <c r="AG13" s="157"/>
    </row>
    <row r="14" spans="2:33" ht="27.75" customHeight="1">
      <c r="B14" s="24" t="s">
        <v>8</v>
      </c>
      <c r="C14" s="507"/>
      <c r="D14" s="177" t="s">
        <v>379</v>
      </c>
      <c r="E14" s="177"/>
      <c r="F14" s="177">
        <v>42</v>
      </c>
      <c r="G14" s="153" t="s">
        <v>380</v>
      </c>
      <c r="H14" s="177"/>
      <c r="I14" s="153">
        <v>60</v>
      </c>
      <c r="J14" s="177" t="s">
        <v>319</v>
      </c>
      <c r="K14" s="177" t="s">
        <v>365</v>
      </c>
      <c r="L14" s="177">
        <v>50</v>
      </c>
      <c r="M14" s="153" t="s">
        <v>368</v>
      </c>
      <c r="N14" s="177"/>
      <c r="O14" s="153">
        <v>30</v>
      </c>
      <c r="P14" s="177" t="s">
        <v>377</v>
      </c>
      <c r="Q14" s="177"/>
      <c r="R14" s="177">
        <v>100</v>
      </c>
      <c r="S14" s="177" t="s">
        <v>382</v>
      </c>
      <c r="T14" s="153"/>
      <c r="U14" s="177">
        <v>20</v>
      </c>
      <c r="V14" s="509"/>
      <c r="W14" s="146">
        <f>Y13*15+Y15*5+Y17*15+Y18*12</f>
        <v>104.5</v>
      </c>
      <c r="X14" s="90" t="s">
        <v>19</v>
      </c>
      <c r="Y14" s="91">
        <v>2.5</v>
      </c>
      <c r="Z14" s="130">
        <f>W14*4</f>
        <v>418</v>
      </c>
      <c r="AA14" s="92"/>
      <c r="AB14" s="68"/>
      <c r="AC14" s="68"/>
      <c r="AD14" s="68"/>
      <c r="AE14" s="68"/>
      <c r="AF14" s="68"/>
      <c r="AG14" s="67">
        <f>Z14/Z20*100</f>
        <v>53.65853658536586</v>
      </c>
    </row>
    <row r="15" spans="2:33" ht="27.75" customHeight="1">
      <c r="B15" s="24">
        <v>7</v>
      </c>
      <c r="C15" s="507"/>
      <c r="D15" s="177" t="s">
        <v>345</v>
      </c>
      <c r="E15" s="177"/>
      <c r="F15" s="177">
        <v>85</v>
      </c>
      <c r="G15" s="153"/>
      <c r="H15" s="177"/>
      <c r="I15" s="153"/>
      <c r="J15" s="177"/>
      <c r="K15" s="177"/>
      <c r="L15" s="177"/>
      <c r="M15" s="153" t="s">
        <v>369</v>
      </c>
      <c r="N15" s="177"/>
      <c r="O15" s="153">
        <v>20</v>
      </c>
      <c r="P15" s="177"/>
      <c r="Q15" s="177"/>
      <c r="R15" s="177"/>
      <c r="S15" s="177"/>
      <c r="T15" s="177"/>
      <c r="U15" s="177"/>
      <c r="V15" s="509"/>
      <c r="W15" s="30" t="s">
        <v>9</v>
      </c>
      <c r="X15" s="95" t="s">
        <v>20</v>
      </c>
      <c r="Y15" s="91">
        <v>2</v>
      </c>
      <c r="Z15" s="130"/>
      <c r="AA15" s="96"/>
      <c r="AB15" s="68"/>
      <c r="AC15" s="97"/>
      <c r="AD15" s="68"/>
      <c r="AE15" s="68"/>
      <c r="AF15" s="98"/>
      <c r="AG15" s="67"/>
    </row>
    <row r="16" spans="2:33" ht="27.75" customHeight="1">
      <c r="B16" s="24" t="s">
        <v>10</v>
      </c>
      <c r="C16" s="507"/>
      <c r="D16" s="178"/>
      <c r="E16" s="178"/>
      <c r="F16" s="177"/>
      <c r="G16" s="177"/>
      <c r="H16" s="178"/>
      <c r="I16" s="177"/>
      <c r="J16" s="177"/>
      <c r="K16" s="177"/>
      <c r="L16" s="177"/>
      <c r="M16" s="153" t="s">
        <v>381</v>
      </c>
      <c r="N16" s="177"/>
      <c r="O16" s="153">
        <v>10</v>
      </c>
      <c r="P16" s="177"/>
      <c r="Q16" s="178"/>
      <c r="R16" s="177"/>
      <c r="S16" s="177"/>
      <c r="T16" s="178"/>
      <c r="U16" s="177"/>
      <c r="V16" s="509"/>
      <c r="W16" s="146">
        <f>Y14*5+Y16*5+Y18*4</f>
        <v>29</v>
      </c>
      <c r="X16" s="95" t="s">
        <v>22</v>
      </c>
      <c r="Y16" s="91">
        <v>2.5</v>
      </c>
      <c r="Z16" s="130">
        <f>23*9</f>
        <v>207</v>
      </c>
      <c r="AA16" s="67"/>
      <c r="AB16" s="68"/>
      <c r="AC16" s="68"/>
      <c r="AD16" s="68"/>
      <c r="AE16" s="68"/>
      <c r="AF16" s="68"/>
      <c r="AG16" s="67">
        <f>Z16/Z20*100</f>
        <v>26.572528883183566</v>
      </c>
    </row>
    <row r="17" spans="2:33" ht="27.75" customHeight="1">
      <c r="B17" s="498" t="s">
        <v>341</v>
      </c>
      <c r="C17" s="507"/>
      <c r="D17" s="178"/>
      <c r="E17" s="178"/>
      <c r="F17" s="177"/>
      <c r="G17" s="177"/>
      <c r="H17" s="178"/>
      <c r="I17" s="177"/>
      <c r="J17" s="237"/>
      <c r="K17" s="178"/>
      <c r="L17" s="177"/>
      <c r="M17" s="249" t="s">
        <v>416</v>
      </c>
      <c r="N17" s="249" t="s">
        <v>420</v>
      </c>
      <c r="O17" s="249">
        <v>10</v>
      </c>
      <c r="P17" s="177"/>
      <c r="Q17" s="178"/>
      <c r="R17" s="177"/>
      <c r="S17" s="177"/>
      <c r="T17" s="178"/>
      <c r="U17" s="177"/>
      <c r="V17" s="509"/>
      <c r="W17" s="30" t="s">
        <v>11</v>
      </c>
      <c r="X17" s="95" t="s">
        <v>23</v>
      </c>
      <c r="Y17" s="91">
        <f>AB18</f>
        <v>0</v>
      </c>
      <c r="Z17" s="130"/>
      <c r="AA17" s="67"/>
      <c r="AB17" s="68"/>
      <c r="AC17" s="68"/>
      <c r="AD17" s="68"/>
      <c r="AE17" s="68"/>
      <c r="AF17" s="68"/>
      <c r="AG17" s="67"/>
    </row>
    <row r="18" spans="2:33" ht="27.75" customHeight="1">
      <c r="B18" s="498"/>
      <c r="C18" s="507"/>
      <c r="D18" s="178"/>
      <c r="E18" s="178"/>
      <c r="F18" s="177"/>
      <c r="G18" s="177"/>
      <c r="H18" s="178"/>
      <c r="I18" s="177"/>
      <c r="J18" s="177"/>
      <c r="K18" s="178"/>
      <c r="L18" s="177"/>
      <c r="M18" s="153"/>
      <c r="N18" s="178"/>
      <c r="O18" s="153"/>
      <c r="P18" s="177"/>
      <c r="Q18" s="178"/>
      <c r="R18" s="177"/>
      <c r="S18" s="177"/>
      <c r="T18" s="178"/>
      <c r="U18" s="177"/>
      <c r="V18" s="509"/>
      <c r="W18" s="146">
        <f>Y13*2+Y14*7+Y15*1+Y18*8</f>
        <v>38.5</v>
      </c>
      <c r="X18" s="133" t="s">
        <v>25</v>
      </c>
      <c r="Y18" s="101">
        <v>1</v>
      </c>
      <c r="Z18" s="65">
        <f>W18*4</f>
        <v>154</v>
      </c>
      <c r="AA18" s="67"/>
      <c r="AB18" s="68"/>
      <c r="AC18" s="67"/>
      <c r="AD18" s="67"/>
      <c r="AE18" s="67"/>
      <c r="AF18" s="67"/>
      <c r="AG18" s="67">
        <f>Z18/Z20*100</f>
        <v>19.768934531450576</v>
      </c>
    </row>
    <row r="19" spans="2:33" ht="27.75" customHeight="1">
      <c r="B19" s="32" t="s">
        <v>49</v>
      </c>
      <c r="C19" s="33"/>
      <c r="D19" s="178"/>
      <c r="E19" s="178"/>
      <c r="F19" s="177"/>
      <c r="G19" s="177"/>
      <c r="H19" s="178"/>
      <c r="I19" s="177"/>
      <c r="J19" s="177"/>
      <c r="K19" s="178"/>
      <c r="L19" s="177"/>
      <c r="M19" s="153"/>
      <c r="N19" s="178"/>
      <c r="O19" s="153"/>
      <c r="P19" s="177"/>
      <c r="Q19" s="178"/>
      <c r="R19" s="177"/>
      <c r="S19" s="177"/>
      <c r="T19" s="178"/>
      <c r="U19" s="177"/>
      <c r="V19" s="509"/>
      <c r="W19" s="30" t="s">
        <v>12</v>
      </c>
      <c r="X19" s="103"/>
      <c r="Y19" s="91"/>
      <c r="Z19" s="130"/>
      <c r="AA19" s="67"/>
      <c r="AB19" s="68"/>
      <c r="AC19" s="67"/>
      <c r="AD19" s="67"/>
      <c r="AE19" s="67"/>
      <c r="AF19" s="67"/>
      <c r="AG19" s="67"/>
    </row>
    <row r="20" spans="2:33" ht="27.75" customHeight="1">
      <c r="B20" s="34"/>
      <c r="C20" s="35"/>
      <c r="D20" s="31"/>
      <c r="E20" s="31"/>
      <c r="F20" s="26"/>
      <c r="G20" s="26"/>
      <c r="H20" s="31"/>
      <c r="I20" s="26"/>
      <c r="J20" s="26"/>
      <c r="K20" s="31"/>
      <c r="L20" s="26"/>
      <c r="M20" s="27"/>
      <c r="N20" s="31"/>
      <c r="O20" s="27"/>
      <c r="P20" s="26"/>
      <c r="Q20" s="31"/>
      <c r="R20" s="26"/>
      <c r="S20" s="26"/>
      <c r="T20" s="31"/>
      <c r="U20" s="26"/>
      <c r="V20" s="510"/>
      <c r="W20" s="147">
        <f>Y13*70+Y14*75+Y15*25+Y16*45+Y17*60+Y18*120</f>
        <v>855</v>
      </c>
      <c r="X20" s="100"/>
      <c r="Y20" s="101"/>
      <c r="Z20" s="65">
        <f>SUM(Z13:Z19)</f>
        <v>779</v>
      </c>
      <c r="AA20" s="65">
        <f aca="true" t="shared" si="1" ref="AA20:AG20">SUM(AA13:AA19)</f>
        <v>0</v>
      </c>
      <c r="AB20" s="65">
        <f t="shared" si="1"/>
        <v>0</v>
      </c>
      <c r="AC20" s="65">
        <f t="shared" si="1"/>
        <v>0</v>
      </c>
      <c r="AD20" s="65">
        <f t="shared" si="1"/>
        <v>0</v>
      </c>
      <c r="AE20" s="65">
        <f t="shared" si="1"/>
        <v>0</v>
      </c>
      <c r="AF20" s="65">
        <f t="shared" si="1"/>
        <v>0</v>
      </c>
      <c r="AG20" s="65">
        <f t="shared" si="1"/>
        <v>100</v>
      </c>
    </row>
    <row r="21" spans="2:33" s="23" customFormat="1" ht="27.75" customHeight="1">
      <c r="B21" s="36">
        <v>2</v>
      </c>
      <c r="C21" s="507"/>
      <c r="D21" s="20" t="str">
        <f>'2016年1月2月總表'!I36</f>
        <v>香Q白米飯</v>
      </c>
      <c r="E21" s="20" t="s">
        <v>78</v>
      </c>
      <c r="F21" s="20" t="s">
        <v>34</v>
      </c>
      <c r="G21" s="20" t="str">
        <f>'2016年1月2月總表'!I37</f>
        <v>紅燒排骨</v>
      </c>
      <c r="H21" s="20" t="s">
        <v>128</v>
      </c>
      <c r="I21" s="20"/>
      <c r="J21" s="20" t="str">
        <f>'2016年1月2月總表'!I38</f>
        <v>高麗菜炒蛋</v>
      </c>
      <c r="K21" s="20" t="s">
        <v>387</v>
      </c>
      <c r="L21" s="20"/>
      <c r="M21" s="20" t="str">
        <f>'2016年1月2月總表'!I39</f>
        <v>鹽酥雞丁(炸)</v>
      </c>
      <c r="N21" s="20" t="s">
        <v>385</v>
      </c>
      <c r="O21" s="20"/>
      <c r="P21" s="20" t="str">
        <f>'2016年1月2月總表'!I40</f>
        <v>淺色蔬菜</v>
      </c>
      <c r="Q21" s="20" t="s">
        <v>79</v>
      </c>
      <c r="R21" s="20" t="s">
        <v>77</v>
      </c>
      <c r="S21" s="20" t="str">
        <f>'2016年1月2月總表'!I41</f>
        <v>味噌豆腐湯(豆)</v>
      </c>
      <c r="T21" s="20" t="s">
        <v>80</v>
      </c>
      <c r="U21" s="20"/>
      <c r="V21" s="508" t="s">
        <v>166</v>
      </c>
      <c r="W21" s="22" t="s">
        <v>7</v>
      </c>
      <c r="X21" s="86" t="s">
        <v>18</v>
      </c>
      <c r="Y21" s="87">
        <v>5.5</v>
      </c>
      <c r="Z21" s="130"/>
      <c r="AA21" s="67"/>
      <c r="AB21" s="68"/>
      <c r="AC21" s="67"/>
      <c r="AD21" s="67"/>
      <c r="AE21" s="67"/>
      <c r="AF21" s="67"/>
      <c r="AG21" s="157"/>
    </row>
    <row r="22" spans="2:33" s="38" customFormat="1" ht="27.75" customHeight="1">
      <c r="B22" s="37" t="s">
        <v>8</v>
      </c>
      <c r="C22" s="507"/>
      <c r="D22" s="177" t="s">
        <v>345</v>
      </c>
      <c r="E22" s="177"/>
      <c r="F22" s="177">
        <v>127</v>
      </c>
      <c r="G22" s="153" t="s">
        <v>386</v>
      </c>
      <c r="H22" s="177"/>
      <c r="I22" s="177">
        <v>40</v>
      </c>
      <c r="J22" s="177" t="s">
        <v>121</v>
      </c>
      <c r="K22" s="177"/>
      <c r="L22" s="177">
        <v>40</v>
      </c>
      <c r="M22" s="177" t="s">
        <v>383</v>
      </c>
      <c r="N22" s="177"/>
      <c r="O22" s="177">
        <v>30</v>
      </c>
      <c r="P22" s="177" t="s">
        <v>377</v>
      </c>
      <c r="Q22" s="177"/>
      <c r="R22" s="177">
        <v>100</v>
      </c>
      <c r="S22" s="177" t="s">
        <v>388</v>
      </c>
      <c r="T22" s="177"/>
      <c r="U22" s="177">
        <v>10</v>
      </c>
      <c r="V22" s="509"/>
      <c r="W22" s="146">
        <f>Y21*15+Y23*5+Y25*15+Y26*12</f>
        <v>92.5</v>
      </c>
      <c r="X22" s="90" t="s">
        <v>19</v>
      </c>
      <c r="Y22" s="91">
        <v>2.5</v>
      </c>
      <c r="Z22" s="130">
        <f>W22*4</f>
        <v>370</v>
      </c>
      <c r="AA22" s="92"/>
      <c r="AB22" s="68"/>
      <c r="AC22" s="68"/>
      <c r="AD22" s="68"/>
      <c r="AE22" s="68"/>
      <c r="AF22" s="68"/>
      <c r="AG22" s="67">
        <f>Z22/Z28*100</f>
        <v>52.93276108726752</v>
      </c>
    </row>
    <row r="23" spans="2:33" s="38" customFormat="1" ht="27.75" customHeight="1">
      <c r="B23" s="37">
        <v>8</v>
      </c>
      <c r="C23" s="507"/>
      <c r="D23" s="177"/>
      <c r="E23" s="177"/>
      <c r="F23" s="177"/>
      <c r="G23" s="177" t="s">
        <v>374</v>
      </c>
      <c r="H23" s="177"/>
      <c r="I23" s="177">
        <v>20</v>
      </c>
      <c r="J23" s="177" t="s">
        <v>362</v>
      </c>
      <c r="K23" s="177"/>
      <c r="L23" s="177">
        <v>20</v>
      </c>
      <c r="M23" s="177"/>
      <c r="N23" s="177"/>
      <c r="O23" s="177"/>
      <c r="P23" s="177"/>
      <c r="Q23" s="177"/>
      <c r="R23" s="177"/>
      <c r="S23" s="177" t="s">
        <v>389</v>
      </c>
      <c r="T23" s="177" t="s">
        <v>396</v>
      </c>
      <c r="U23" s="177">
        <v>20</v>
      </c>
      <c r="V23" s="509"/>
      <c r="W23" s="30" t="s">
        <v>9</v>
      </c>
      <c r="X23" s="95" t="s">
        <v>20</v>
      </c>
      <c r="Y23" s="91">
        <v>2</v>
      </c>
      <c r="Z23" s="130"/>
      <c r="AA23" s="96"/>
      <c r="AB23" s="68"/>
      <c r="AC23" s="97"/>
      <c r="AD23" s="68"/>
      <c r="AE23" s="68"/>
      <c r="AF23" s="98"/>
      <c r="AG23" s="67"/>
    </row>
    <row r="24" spans="2:33" s="38" customFormat="1" ht="27.75" customHeight="1">
      <c r="B24" s="37" t="s">
        <v>10</v>
      </c>
      <c r="C24" s="507"/>
      <c r="D24" s="177"/>
      <c r="E24" s="177"/>
      <c r="F24" s="177"/>
      <c r="G24" s="177"/>
      <c r="H24" s="178"/>
      <c r="I24" s="177"/>
      <c r="J24" s="177"/>
      <c r="K24" s="177"/>
      <c r="L24" s="177"/>
      <c r="M24" s="177"/>
      <c r="N24" s="237"/>
      <c r="O24" s="177"/>
      <c r="P24" s="177"/>
      <c r="Q24" s="178"/>
      <c r="R24" s="177"/>
      <c r="S24" s="177"/>
      <c r="T24" s="177"/>
      <c r="U24" s="177"/>
      <c r="V24" s="509"/>
      <c r="W24" s="146">
        <f>Y22*5+Y24*5+Y26*4</f>
        <v>27.5</v>
      </c>
      <c r="X24" s="95" t="s">
        <v>22</v>
      </c>
      <c r="Y24" s="91">
        <v>3</v>
      </c>
      <c r="Z24" s="130">
        <f>23*9</f>
        <v>207</v>
      </c>
      <c r="AA24" s="67"/>
      <c r="AB24" s="68"/>
      <c r="AC24" s="68"/>
      <c r="AD24" s="68"/>
      <c r="AE24" s="68"/>
      <c r="AF24" s="68"/>
      <c r="AG24" s="67">
        <f>Z24/Z28*100</f>
        <v>29.613733905579398</v>
      </c>
    </row>
    <row r="25" spans="2:33" s="38" customFormat="1" ht="27.75" customHeight="1">
      <c r="B25" s="512" t="s">
        <v>342</v>
      </c>
      <c r="C25" s="507"/>
      <c r="D25" s="177"/>
      <c r="E25" s="177"/>
      <c r="F25" s="177"/>
      <c r="G25" s="177"/>
      <c r="H25" s="178"/>
      <c r="I25" s="177"/>
      <c r="J25" s="177"/>
      <c r="K25" s="178"/>
      <c r="L25" s="177"/>
      <c r="M25" s="177"/>
      <c r="N25" s="178"/>
      <c r="O25" s="177"/>
      <c r="P25" s="177"/>
      <c r="Q25" s="178"/>
      <c r="R25" s="177"/>
      <c r="S25" s="177"/>
      <c r="T25" s="178"/>
      <c r="U25" s="177"/>
      <c r="V25" s="509"/>
      <c r="W25" s="30" t="s">
        <v>11</v>
      </c>
      <c r="X25" s="95" t="s">
        <v>23</v>
      </c>
      <c r="Y25" s="91">
        <f>AB26</f>
        <v>0</v>
      </c>
      <c r="Z25" s="130"/>
      <c r="AA25" s="67"/>
      <c r="AB25" s="68"/>
      <c r="AC25" s="68"/>
      <c r="AD25" s="68"/>
      <c r="AE25" s="68"/>
      <c r="AF25" s="68"/>
      <c r="AG25" s="67"/>
    </row>
    <row r="26" spans="2:33" s="38" customFormat="1" ht="27.75" customHeight="1">
      <c r="B26" s="512"/>
      <c r="C26" s="507"/>
      <c r="D26" s="177"/>
      <c r="E26" s="178"/>
      <c r="F26" s="177"/>
      <c r="G26" s="182"/>
      <c r="H26" s="178"/>
      <c r="I26" s="177"/>
      <c r="J26" s="177"/>
      <c r="K26" s="178"/>
      <c r="L26" s="177"/>
      <c r="M26" s="177"/>
      <c r="N26" s="178"/>
      <c r="O26" s="177"/>
      <c r="P26" s="177"/>
      <c r="Q26" s="178"/>
      <c r="R26" s="177"/>
      <c r="S26" s="177"/>
      <c r="T26" s="178"/>
      <c r="U26" s="177"/>
      <c r="V26" s="509"/>
      <c r="W26" s="146">
        <f>Y21*2+Y22*7+Y23*1+Y26*8</f>
        <v>30.5</v>
      </c>
      <c r="X26" s="133" t="s">
        <v>25</v>
      </c>
      <c r="Y26" s="101">
        <v>0</v>
      </c>
      <c r="Z26" s="65">
        <f>W26*4</f>
        <v>122</v>
      </c>
      <c r="AA26" s="67"/>
      <c r="AB26" s="68"/>
      <c r="AC26" s="67"/>
      <c r="AD26" s="67"/>
      <c r="AE26" s="67"/>
      <c r="AF26" s="67"/>
      <c r="AG26" s="67">
        <f>Z26/Z28*100</f>
        <v>17.453505007153076</v>
      </c>
    </row>
    <row r="27" spans="2:33" s="38" customFormat="1" ht="27.75" customHeight="1">
      <c r="B27" s="32" t="s">
        <v>49</v>
      </c>
      <c r="C27" s="40"/>
      <c r="D27" s="177"/>
      <c r="E27" s="178"/>
      <c r="F27" s="177"/>
      <c r="G27" s="177"/>
      <c r="H27" s="178"/>
      <c r="I27" s="177"/>
      <c r="J27" s="177"/>
      <c r="K27" s="178"/>
      <c r="L27" s="177"/>
      <c r="M27" s="177"/>
      <c r="N27" s="178"/>
      <c r="O27" s="177"/>
      <c r="P27" s="177"/>
      <c r="Q27" s="178"/>
      <c r="R27" s="177"/>
      <c r="S27" s="177"/>
      <c r="T27" s="178"/>
      <c r="U27" s="177"/>
      <c r="V27" s="509"/>
      <c r="W27" s="30" t="s">
        <v>12</v>
      </c>
      <c r="X27" s="103"/>
      <c r="Y27" s="91"/>
      <c r="Z27" s="130"/>
      <c r="AA27" s="67"/>
      <c r="AB27" s="68"/>
      <c r="AC27" s="67"/>
      <c r="AD27" s="67"/>
      <c r="AE27" s="67"/>
      <c r="AF27" s="67"/>
      <c r="AG27" s="67"/>
    </row>
    <row r="28" spans="2:33" s="38" customFormat="1" ht="27.75" customHeight="1" thickBot="1">
      <c r="B28" s="41"/>
      <c r="C28" s="42"/>
      <c r="D28" s="31"/>
      <c r="E28" s="31"/>
      <c r="F28" s="26"/>
      <c r="G28" s="26"/>
      <c r="H28" s="31"/>
      <c r="I28" s="26"/>
      <c r="J28" s="45"/>
      <c r="K28" s="44"/>
      <c r="L28" s="45"/>
      <c r="M28" s="45"/>
      <c r="N28" s="44"/>
      <c r="O28" s="45"/>
      <c r="P28" s="26"/>
      <c r="Q28" s="31"/>
      <c r="R28" s="26"/>
      <c r="S28" s="26"/>
      <c r="T28" s="31"/>
      <c r="U28" s="26"/>
      <c r="V28" s="510"/>
      <c r="W28" s="147">
        <f>Y21*70+Y22*75+Y23*25+Y24*45+Y25*60+Y26*120</f>
        <v>757.5</v>
      </c>
      <c r="X28" s="107"/>
      <c r="Y28" s="91"/>
      <c r="Z28" s="65">
        <f>SUM(Z21:Z27)</f>
        <v>699</v>
      </c>
      <c r="AA28" s="65">
        <f aca="true" t="shared" si="2" ref="AA28:AG28">SUM(AA21:AA27)</f>
        <v>0</v>
      </c>
      <c r="AB28" s="65">
        <f t="shared" si="2"/>
        <v>0</v>
      </c>
      <c r="AC28" s="65">
        <f t="shared" si="2"/>
        <v>0</v>
      </c>
      <c r="AD28" s="65">
        <f t="shared" si="2"/>
        <v>0</v>
      </c>
      <c r="AE28" s="65">
        <f t="shared" si="2"/>
        <v>0</v>
      </c>
      <c r="AF28" s="65">
        <f t="shared" si="2"/>
        <v>0</v>
      </c>
      <c r="AG28" s="65">
        <f t="shared" si="2"/>
        <v>100</v>
      </c>
    </row>
    <row r="29" spans="2:33" s="23" customFormat="1" ht="27.75" customHeight="1">
      <c r="B29" s="19">
        <v>2</v>
      </c>
      <c r="C29" s="507"/>
      <c r="D29" s="20" t="str">
        <f>'2016年1月2月總表'!M36</f>
        <v>地瓜飯</v>
      </c>
      <c r="E29" s="20" t="s">
        <v>15</v>
      </c>
      <c r="F29" s="20"/>
      <c r="G29" s="20" t="str">
        <f>'2016年1月2月總表'!M37</f>
        <v>醬燒雞腿</v>
      </c>
      <c r="H29" s="20" t="s">
        <v>357</v>
      </c>
      <c r="I29" s="20" t="s">
        <v>34</v>
      </c>
      <c r="J29" s="20" t="str">
        <f>'2016年1月2月總表'!M38</f>
        <v>筍香肉燥</v>
      </c>
      <c r="K29" s="20" t="s">
        <v>392</v>
      </c>
      <c r="L29" s="20"/>
      <c r="M29" s="20" t="str">
        <f>'2016年1月2月總表'!M39</f>
        <v>蒜炒青花</v>
      </c>
      <c r="N29" s="20" t="s">
        <v>387</v>
      </c>
      <c r="O29" s="20"/>
      <c r="P29" s="20" t="str">
        <f>'2016年1月2月總表'!M40</f>
        <v>淺色蔬菜</v>
      </c>
      <c r="Q29" s="20" t="s">
        <v>86</v>
      </c>
      <c r="R29" s="20"/>
      <c r="S29" s="20" t="str">
        <f>'2016年1月2月總表'!M41</f>
        <v>玉米海芽湯</v>
      </c>
      <c r="T29" s="20" t="s">
        <v>85</v>
      </c>
      <c r="U29" s="20"/>
      <c r="V29" s="508"/>
      <c r="W29" s="22" t="s">
        <v>7</v>
      </c>
      <c r="X29" s="86" t="s">
        <v>18</v>
      </c>
      <c r="Y29" s="87">
        <v>5.7</v>
      </c>
      <c r="Z29" s="130"/>
      <c r="AA29" s="67"/>
      <c r="AB29" s="68"/>
      <c r="AC29" s="67"/>
      <c r="AD29" s="67"/>
      <c r="AE29" s="67"/>
      <c r="AF29" s="67"/>
      <c r="AG29" s="157"/>
    </row>
    <row r="30" spans="2:33" ht="27.75" customHeight="1">
      <c r="B30" s="24" t="s">
        <v>339</v>
      </c>
      <c r="C30" s="507"/>
      <c r="D30" s="177" t="s">
        <v>390</v>
      </c>
      <c r="E30" s="177"/>
      <c r="F30" s="177">
        <v>42</v>
      </c>
      <c r="G30" s="177" t="s">
        <v>391</v>
      </c>
      <c r="H30" s="177"/>
      <c r="I30" s="177">
        <v>60</v>
      </c>
      <c r="J30" s="177" t="s">
        <v>373</v>
      </c>
      <c r="K30" s="177" t="s">
        <v>352</v>
      </c>
      <c r="L30" s="177">
        <v>20</v>
      </c>
      <c r="M30" s="177" t="s">
        <v>394</v>
      </c>
      <c r="N30" s="236"/>
      <c r="O30" s="236">
        <v>40</v>
      </c>
      <c r="P30" s="177" t="s">
        <v>377</v>
      </c>
      <c r="Q30" s="177"/>
      <c r="R30" s="177">
        <v>100</v>
      </c>
      <c r="S30" s="177" t="s">
        <v>430</v>
      </c>
      <c r="T30" s="177" t="s">
        <v>21</v>
      </c>
      <c r="U30" s="177">
        <v>10</v>
      </c>
      <c r="V30" s="509"/>
      <c r="W30" s="146">
        <f>Y29*15+Y31*5+Y33*15+Y34*12</f>
        <v>95.5</v>
      </c>
      <c r="X30" s="90" t="s">
        <v>19</v>
      </c>
      <c r="Y30" s="91">
        <v>2.5</v>
      </c>
      <c r="Z30" s="130">
        <f>W30*4</f>
        <v>382</v>
      </c>
      <c r="AA30" s="92"/>
      <c r="AB30" s="68"/>
      <c r="AC30" s="68"/>
      <c r="AD30" s="68"/>
      <c r="AE30" s="68"/>
      <c r="AF30" s="68"/>
      <c r="AG30" s="67">
        <f>Z30/Z36*100</f>
        <v>53.60651136682571</v>
      </c>
    </row>
    <row r="31" spans="2:33" ht="27.75" customHeight="1">
      <c r="B31" s="24">
        <v>9</v>
      </c>
      <c r="C31" s="507"/>
      <c r="D31" s="177" t="s">
        <v>345</v>
      </c>
      <c r="E31" s="177"/>
      <c r="F31" s="177">
        <v>85</v>
      </c>
      <c r="G31" s="177"/>
      <c r="H31" s="177"/>
      <c r="I31" s="177"/>
      <c r="J31" s="177" t="s">
        <v>393</v>
      </c>
      <c r="K31" s="177"/>
      <c r="L31" s="177">
        <v>40</v>
      </c>
      <c r="M31" s="153" t="s">
        <v>395</v>
      </c>
      <c r="N31" s="177"/>
      <c r="O31" s="153">
        <v>5</v>
      </c>
      <c r="P31" s="153"/>
      <c r="Q31" s="174"/>
      <c r="R31" s="153"/>
      <c r="S31" s="177" t="s">
        <v>425</v>
      </c>
      <c r="T31" s="177"/>
      <c r="U31" s="177">
        <v>3</v>
      </c>
      <c r="V31" s="509"/>
      <c r="W31" s="30" t="s">
        <v>9</v>
      </c>
      <c r="X31" s="95" t="s">
        <v>20</v>
      </c>
      <c r="Y31" s="91">
        <v>2</v>
      </c>
      <c r="Z31" s="130"/>
      <c r="AA31" s="96"/>
      <c r="AB31" s="68"/>
      <c r="AC31" s="97"/>
      <c r="AD31" s="68"/>
      <c r="AE31" s="68"/>
      <c r="AF31" s="98"/>
      <c r="AG31" s="67"/>
    </row>
    <row r="32" spans="2:33" ht="27.75" customHeight="1">
      <c r="B32" s="24" t="s">
        <v>10</v>
      </c>
      <c r="C32" s="507"/>
      <c r="D32" s="178"/>
      <c r="E32" s="178"/>
      <c r="F32" s="177"/>
      <c r="G32" s="177"/>
      <c r="H32" s="178"/>
      <c r="I32" s="177"/>
      <c r="J32" s="153"/>
      <c r="K32" s="178"/>
      <c r="L32" s="153"/>
      <c r="M32" s="153"/>
      <c r="N32" s="178"/>
      <c r="O32" s="153"/>
      <c r="P32" s="153"/>
      <c r="Q32" s="174"/>
      <c r="R32" s="153"/>
      <c r="S32" s="177" t="s">
        <v>427</v>
      </c>
      <c r="T32" s="177"/>
      <c r="U32" s="177" t="s">
        <v>427</v>
      </c>
      <c r="V32" s="509"/>
      <c r="W32" s="146">
        <f>Y30*5+Y32*5+Y34*4</f>
        <v>25</v>
      </c>
      <c r="X32" s="95" t="s">
        <v>22</v>
      </c>
      <c r="Y32" s="91">
        <v>2.5</v>
      </c>
      <c r="Z32" s="130">
        <f>23*9</f>
        <v>207</v>
      </c>
      <c r="AA32" s="67"/>
      <c r="AB32" s="68"/>
      <c r="AC32" s="68"/>
      <c r="AD32" s="68"/>
      <c r="AE32" s="68"/>
      <c r="AF32" s="68"/>
      <c r="AG32" s="67">
        <f>Z32/Z36*100</f>
        <v>29.04855458882964</v>
      </c>
    </row>
    <row r="33" spans="2:33" ht="27.75" customHeight="1">
      <c r="B33" s="498" t="s">
        <v>343</v>
      </c>
      <c r="C33" s="507"/>
      <c r="D33" s="178"/>
      <c r="E33" s="178"/>
      <c r="F33" s="177"/>
      <c r="G33" s="177"/>
      <c r="H33" s="178"/>
      <c r="I33" s="177"/>
      <c r="J33" s="181"/>
      <c r="K33" s="177"/>
      <c r="L33" s="177"/>
      <c r="M33" s="153"/>
      <c r="N33" s="178"/>
      <c r="O33" s="153"/>
      <c r="P33" s="177"/>
      <c r="Q33" s="178"/>
      <c r="R33" s="177"/>
      <c r="S33" s="177"/>
      <c r="T33" s="177"/>
      <c r="U33" s="177"/>
      <c r="V33" s="509"/>
      <c r="W33" s="30" t="s">
        <v>11</v>
      </c>
      <c r="X33" s="95" t="s">
        <v>23</v>
      </c>
      <c r="Y33" s="91">
        <f>AB34</f>
        <v>0</v>
      </c>
      <c r="Z33" s="130"/>
      <c r="AA33" s="67"/>
      <c r="AB33" s="68"/>
      <c r="AC33" s="68"/>
      <c r="AD33" s="68"/>
      <c r="AE33" s="68"/>
      <c r="AF33" s="68"/>
      <c r="AG33" s="67"/>
    </row>
    <row r="34" spans="2:33" ht="27.75" customHeight="1">
      <c r="B34" s="498"/>
      <c r="C34" s="507"/>
      <c r="D34" s="178"/>
      <c r="E34" s="178"/>
      <c r="F34" s="177"/>
      <c r="G34" s="177"/>
      <c r="H34" s="178"/>
      <c r="I34" s="177"/>
      <c r="J34" s="177"/>
      <c r="K34" s="178"/>
      <c r="L34" s="177"/>
      <c r="M34" s="153"/>
      <c r="N34" s="178"/>
      <c r="O34" s="153"/>
      <c r="P34" s="177"/>
      <c r="Q34" s="178"/>
      <c r="R34" s="177"/>
      <c r="S34" s="177"/>
      <c r="T34" s="178"/>
      <c r="U34" s="177"/>
      <c r="V34" s="509"/>
      <c r="W34" s="146">
        <f>Y29*2+Y30*7+Y31*1+Y34*8</f>
        <v>30.9</v>
      </c>
      <c r="X34" s="133" t="s">
        <v>25</v>
      </c>
      <c r="Y34" s="101">
        <v>0</v>
      </c>
      <c r="Z34" s="65">
        <f>W34*4</f>
        <v>123.6</v>
      </c>
      <c r="AA34" s="67"/>
      <c r="AB34" s="68"/>
      <c r="AC34" s="67"/>
      <c r="AD34" s="67"/>
      <c r="AE34" s="67"/>
      <c r="AF34" s="67"/>
      <c r="AG34" s="67">
        <f>Z34/Z36*100</f>
        <v>17.34493404434465</v>
      </c>
    </row>
    <row r="35" spans="2:33" ht="27.75" customHeight="1">
      <c r="B35" s="32" t="s">
        <v>49</v>
      </c>
      <c r="C35" s="33"/>
      <c r="D35" s="178"/>
      <c r="E35" s="178"/>
      <c r="F35" s="177"/>
      <c r="G35" s="177"/>
      <c r="H35" s="178"/>
      <c r="I35" s="177"/>
      <c r="J35" s="177"/>
      <c r="K35" s="178"/>
      <c r="L35" s="177"/>
      <c r="M35" s="153"/>
      <c r="N35" s="178"/>
      <c r="O35" s="153"/>
      <c r="P35" s="177"/>
      <c r="Q35" s="178"/>
      <c r="R35" s="177"/>
      <c r="S35" s="177"/>
      <c r="T35" s="177"/>
      <c r="U35" s="177"/>
      <c r="V35" s="509"/>
      <c r="W35" s="30" t="s">
        <v>12</v>
      </c>
      <c r="X35" s="103"/>
      <c r="Y35" s="91"/>
      <c r="Z35" s="130"/>
      <c r="AA35" s="67"/>
      <c r="AB35" s="68"/>
      <c r="AC35" s="67"/>
      <c r="AD35" s="67"/>
      <c r="AE35" s="67"/>
      <c r="AF35" s="67"/>
      <c r="AG35" s="67"/>
    </row>
    <row r="36" spans="2:33" ht="27.75" customHeight="1">
      <c r="B36" s="34"/>
      <c r="C36" s="35"/>
      <c r="D36" s="178"/>
      <c r="E36" s="178"/>
      <c r="F36" s="177"/>
      <c r="G36" s="177"/>
      <c r="H36" s="178"/>
      <c r="I36" s="177"/>
      <c r="J36" s="177"/>
      <c r="K36" s="178"/>
      <c r="L36" s="177"/>
      <c r="M36" s="177"/>
      <c r="N36" s="178"/>
      <c r="O36" s="177"/>
      <c r="P36" s="177"/>
      <c r="Q36" s="178"/>
      <c r="R36" s="177"/>
      <c r="S36" s="177"/>
      <c r="T36" s="178"/>
      <c r="U36" s="177"/>
      <c r="V36" s="510"/>
      <c r="W36" s="147">
        <f>Y29*70+Y30*75+Y31*25+Y32*45+Y33*60+Y34*120</f>
        <v>749</v>
      </c>
      <c r="X36" s="100"/>
      <c r="Y36" s="91"/>
      <c r="Z36" s="65">
        <f>SUM(Z29:Z35)</f>
        <v>712.6</v>
      </c>
      <c r="AA36" s="65">
        <f aca="true" t="shared" si="3" ref="AA36:AG36">SUM(AA29:AA35)</f>
        <v>0</v>
      </c>
      <c r="AB36" s="65">
        <f t="shared" si="3"/>
        <v>0</v>
      </c>
      <c r="AC36" s="65">
        <f t="shared" si="3"/>
        <v>0</v>
      </c>
      <c r="AD36" s="65">
        <f t="shared" si="3"/>
        <v>0</v>
      </c>
      <c r="AE36" s="65">
        <f t="shared" si="3"/>
        <v>0</v>
      </c>
      <c r="AF36" s="65">
        <f t="shared" si="3"/>
        <v>0</v>
      </c>
      <c r="AG36" s="65">
        <f t="shared" si="3"/>
        <v>100</v>
      </c>
    </row>
    <row r="37" spans="2:33" s="23" customFormat="1" ht="27.75" customHeight="1">
      <c r="B37" s="19">
        <v>2</v>
      </c>
      <c r="C37" s="507"/>
      <c r="D37" s="20" t="str">
        <f>'2016年1月2月總表'!Q36</f>
        <v>香菇油飯</v>
      </c>
      <c r="E37" s="20" t="s">
        <v>401</v>
      </c>
      <c r="F37" s="20" t="s">
        <v>59</v>
      </c>
      <c r="G37" s="20" t="str">
        <f>'2016年1月2月總表'!Q37</f>
        <v>日式起司豬排(炸)</v>
      </c>
      <c r="H37" s="20" t="s">
        <v>385</v>
      </c>
      <c r="I37" s="20" t="s">
        <v>32</v>
      </c>
      <c r="J37" s="20" t="str">
        <f>'2016年1月2月總表'!Q38</f>
        <v>茶碗蒸</v>
      </c>
      <c r="K37" s="20" t="s">
        <v>367</v>
      </c>
      <c r="L37" s="20"/>
      <c r="M37" s="20" t="str">
        <f>'2016年1月2月總表'!Q39</f>
        <v>烤地瓜薯條</v>
      </c>
      <c r="N37" s="20" t="s">
        <v>357</v>
      </c>
      <c r="O37" s="20"/>
      <c r="P37" s="20" t="str">
        <f>'2016年1月2月總表'!Q40</f>
        <v>深色蔬菜</v>
      </c>
      <c r="Q37" s="20" t="s">
        <v>86</v>
      </c>
      <c r="R37" s="20" t="s">
        <v>76</v>
      </c>
      <c r="S37" s="20" t="str">
        <f>'2016年1月2月總表'!Q41</f>
        <v>玉米濃湯</v>
      </c>
      <c r="T37" s="20" t="s">
        <v>85</v>
      </c>
      <c r="U37" s="20"/>
      <c r="V37" s="508"/>
      <c r="W37" s="22" t="s">
        <v>7</v>
      </c>
      <c r="X37" s="86" t="s">
        <v>18</v>
      </c>
      <c r="Y37" s="87"/>
      <c r="Z37" s="130"/>
      <c r="AA37" s="67"/>
      <c r="AB37" s="68"/>
      <c r="AC37" s="67"/>
      <c r="AD37" s="67"/>
      <c r="AE37" s="67"/>
      <c r="AF37" s="67"/>
      <c r="AG37" s="157"/>
    </row>
    <row r="38" spans="2:33" ht="27.75" customHeight="1">
      <c r="B38" s="24" t="s">
        <v>8</v>
      </c>
      <c r="C38" s="507"/>
      <c r="D38" s="177" t="s">
        <v>397</v>
      </c>
      <c r="E38" s="177"/>
      <c r="F38" s="177">
        <v>2.7</v>
      </c>
      <c r="G38" s="177" t="s">
        <v>346</v>
      </c>
      <c r="H38" s="177"/>
      <c r="I38" s="177">
        <v>60</v>
      </c>
      <c r="J38" s="177" t="s">
        <v>362</v>
      </c>
      <c r="K38" s="177"/>
      <c r="L38" s="177">
        <v>44</v>
      </c>
      <c r="M38" s="177" t="s">
        <v>390</v>
      </c>
      <c r="N38" s="237"/>
      <c r="O38" s="177">
        <v>50</v>
      </c>
      <c r="P38" s="153" t="s">
        <v>377</v>
      </c>
      <c r="Q38" s="153"/>
      <c r="R38" s="153">
        <v>100</v>
      </c>
      <c r="S38" s="177" t="s">
        <v>361</v>
      </c>
      <c r="T38" s="177"/>
      <c r="U38" s="177">
        <v>20</v>
      </c>
      <c r="V38" s="509"/>
      <c r="W38" s="146">
        <f>Y37*15+Y39*5+Y41*15+Y42*12</f>
        <v>0</v>
      </c>
      <c r="X38" s="90" t="s">
        <v>19</v>
      </c>
      <c r="Y38" s="91"/>
      <c r="Z38" s="130">
        <f>W38*4</f>
        <v>0</v>
      </c>
      <c r="AA38" s="92"/>
      <c r="AB38" s="68"/>
      <c r="AC38" s="68"/>
      <c r="AD38" s="68"/>
      <c r="AE38" s="68"/>
      <c r="AF38" s="68"/>
      <c r="AG38" s="67">
        <f>Z38/Z44*100</f>
        <v>0</v>
      </c>
    </row>
    <row r="39" spans="2:33" ht="27.75" customHeight="1">
      <c r="B39" s="24">
        <v>10</v>
      </c>
      <c r="C39" s="507"/>
      <c r="D39" s="177" t="s">
        <v>398</v>
      </c>
      <c r="E39" s="177"/>
      <c r="F39" s="177">
        <v>13</v>
      </c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 t="s">
        <v>362</v>
      </c>
      <c r="T39" s="177"/>
      <c r="U39" s="177">
        <v>20</v>
      </c>
      <c r="V39" s="509"/>
      <c r="W39" s="30" t="s">
        <v>9</v>
      </c>
      <c r="X39" s="95" t="s">
        <v>20</v>
      </c>
      <c r="Y39" s="91"/>
      <c r="Z39" s="130"/>
      <c r="AA39" s="96"/>
      <c r="AB39" s="68"/>
      <c r="AC39" s="97"/>
      <c r="AD39" s="68"/>
      <c r="AE39" s="68"/>
      <c r="AF39" s="98"/>
      <c r="AG39" s="67"/>
    </row>
    <row r="40" spans="2:33" ht="27.75" customHeight="1">
      <c r="B40" s="24" t="s">
        <v>10</v>
      </c>
      <c r="C40" s="507"/>
      <c r="D40" s="177" t="s">
        <v>399</v>
      </c>
      <c r="E40" s="178"/>
      <c r="F40" s="177">
        <v>76</v>
      </c>
      <c r="G40" s="23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 t="s">
        <v>427</v>
      </c>
      <c r="T40" s="177"/>
      <c r="U40" s="177"/>
      <c r="V40" s="509"/>
      <c r="W40" s="146">
        <f>Y38*5+Y40*5+Y42*4</f>
        <v>0</v>
      </c>
      <c r="X40" s="95" t="s">
        <v>22</v>
      </c>
      <c r="Y40" s="91"/>
      <c r="Z40" s="130">
        <f>23*9</f>
        <v>207</v>
      </c>
      <c r="AA40" s="67"/>
      <c r="AB40" s="68"/>
      <c r="AC40" s="68"/>
      <c r="AD40" s="68"/>
      <c r="AE40" s="68"/>
      <c r="AF40" s="68"/>
      <c r="AG40" s="67">
        <f>Z40/Z44*100</f>
        <v>100</v>
      </c>
    </row>
    <row r="41" spans="2:33" ht="27.75" customHeight="1">
      <c r="B41" s="498" t="s">
        <v>344</v>
      </c>
      <c r="C41" s="507"/>
      <c r="D41" s="177" t="s">
        <v>400</v>
      </c>
      <c r="E41" s="178"/>
      <c r="F41" s="177">
        <v>5.4</v>
      </c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 t="s">
        <v>413</v>
      </c>
      <c r="T41" s="177"/>
      <c r="U41" s="177"/>
      <c r="V41" s="509"/>
      <c r="W41" s="30" t="s">
        <v>11</v>
      </c>
      <c r="X41" s="95" t="s">
        <v>23</v>
      </c>
      <c r="Y41" s="91"/>
      <c r="Z41" s="130"/>
      <c r="AA41" s="67"/>
      <c r="AB41" s="68"/>
      <c r="AC41" s="68"/>
      <c r="AD41" s="68"/>
      <c r="AE41" s="68"/>
      <c r="AF41" s="68"/>
      <c r="AG41" s="67"/>
    </row>
    <row r="42" spans="2:33" ht="27.75" customHeight="1">
      <c r="B42" s="498"/>
      <c r="C42" s="507"/>
      <c r="D42" s="178"/>
      <c r="E42" s="178"/>
      <c r="F42" s="177"/>
      <c r="G42" s="177"/>
      <c r="H42" s="178"/>
      <c r="I42" s="177"/>
      <c r="J42" s="177"/>
      <c r="K42" s="178"/>
      <c r="L42" s="177"/>
      <c r="M42" s="177"/>
      <c r="N42" s="178"/>
      <c r="O42" s="177"/>
      <c r="P42" s="177"/>
      <c r="Q42" s="178"/>
      <c r="R42" s="177"/>
      <c r="S42" s="177"/>
      <c r="T42" s="178"/>
      <c r="U42" s="177"/>
      <c r="V42" s="509"/>
      <c r="W42" s="146">
        <f>Y37*2+Y38*7+Y39*1+Y42*8</f>
        <v>0</v>
      </c>
      <c r="X42" s="133" t="s">
        <v>25</v>
      </c>
      <c r="Y42" s="101"/>
      <c r="Z42" s="65">
        <f>W42*4</f>
        <v>0</v>
      </c>
      <c r="AA42" s="67"/>
      <c r="AB42" s="68"/>
      <c r="AC42" s="67"/>
      <c r="AD42" s="67"/>
      <c r="AE42" s="67"/>
      <c r="AF42" s="67"/>
      <c r="AG42" s="67">
        <f>Z42/Z44*100</f>
        <v>0</v>
      </c>
    </row>
    <row r="43" spans="2:33" ht="27.75" customHeight="1">
      <c r="B43" s="32" t="s">
        <v>49</v>
      </c>
      <c r="C43" s="33"/>
      <c r="D43" s="153"/>
      <c r="E43" s="178"/>
      <c r="F43" s="177"/>
      <c r="G43" s="177"/>
      <c r="H43" s="178"/>
      <c r="I43" s="177"/>
      <c r="J43" s="177"/>
      <c r="K43" s="178"/>
      <c r="L43" s="177"/>
      <c r="M43" s="177"/>
      <c r="N43" s="178"/>
      <c r="O43" s="177"/>
      <c r="P43" s="177"/>
      <c r="Q43" s="178"/>
      <c r="R43" s="177"/>
      <c r="S43" s="177"/>
      <c r="T43" s="178"/>
      <c r="U43" s="177"/>
      <c r="V43" s="509"/>
      <c r="W43" s="30" t="s">
        <v>12</v>
      </c>
      <c r="X43" s="103"/>
      <c r="Y43" s="116"/>
      <c r="Z43" s="130"/>
      <c r="AA43" s="67"/>
      <c r="AB43" s="68"/>
      <c r="AC43" s="67"/>
      <c r="AD43" s="67"/>
      <c r="AE43" s="67"/>
      <c r="AF43" s="67"/>
      <c r="AG43" s="67"/>
    </row>
    <row r="44" spans="2:33" ht="27.75" customHeight="1" thickBot="1">
      <c r="B44" s="43"/>
      <c r="C44" s="35"/>
      <c r="D44" s="238"/>
      <c r="E44" s="238"/>
      <c r="F44" s="239"/>
      <c r="G44" s="239"/>
      <c r="H44" s="238"/>
      <c r="I44" s="239"/>
      <c r="J44" s="177"/>
      <c r="K44" s="178"/>
      <c r="L44" s="177"/>
      <c r="M44" s="177"/>
      <c r="N44" s="178"/>
      <c r="O44" s="177"/>
      <c r="P44" s="239"/>
      <c r="Q44" s="238"/>
      <c r="R44" s="239"/>
      <c r="S44" s="239"/>
      <c r="T44" s="238"/>
      <c r="U44" s="239"/>
      <c r="V44" s="510"/>
      <c r="W44" s="148">
        <f>Y37*70+Y38*75+Y39*25+Y40*45+Y41*60+Y42*120</f>
        <v>0</v>
      </c>
      <c r="X44" s="120"/>
      <c r="Y44" s="121"/>
      <c r="Z44" s="65">
        <f>SUM(Z37:Z43)</f>
        <v>207</v>
      </c>
      <c r="AA44" s="65">
        <f aca="true" t="shared" si="4" ref="AA44:AG44">SUM(AA37:AA43)</f>
        <v>0</v>
      </c>
      <c r="AB44" s="65">
        <f t="shared" si="4"/>
        <v>0</v>
      </c>
      <c r="AC44" s="65">
        <f t="shared" si="4"/>
        <v>0</v>
      </c>
      <c r="AD44" s="65">
        <f t="shared" si="4"/>
        <v>0</v>
      </c>
      <c r="AE44" s="65">
        <f t="shared" si="4"/>
        <v>0</v>
      </c>
      <c r="AF44" s="65">
        <f t="shared" si="4"/>
        <v>0</v>
      </c>
      <c r="AG44" s="65">
        <f t="shared" si="4"/>
        <v>100</v>
      </c>
    </row>
    <row r="45" spans="3:26" ht="21.75" customHeight="1">
      <c r="C45" s="2"/>
      <c r="J45" s="511"/>
      <c r="K45" s="511"/>
      <c r="L45" s="511"/>
      <c r="M45" s="511"/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48"/>
    </row>
    <row r="46" spans="2:25" ht="20.25">
      <c r="B46" s="3"/>
      <c r="D46" s="505"/>
      <c r="E46" s="505"/>
      <c r="F46" s="506"/>
      <c r="G46" s="506"/>
      <c r="H46" s="49"/>
      <c r="I46" s="2"/>
      <c r="J46" s="2"/>
      <c r="K46" s="49"/>
      <c r="L46" s="2"/>
      <c r="N46" s="49"/>
      <c r="O46" s="2"/>
      <c r="Q46" s="49"/>
      <c r="R46" s="2"/>
      <c r="T46" s="49"/>
      <c r="U46" s="2"/>
      <c r="V46" s="50"/>
      <c r="Y46" s="130"/>
    </row>
    <row r="47" ht="20.25">
      <c r="Y47" s="130"/>
    </row>
    <row r="48" ht="20.25">
      <c r="Y48" s="130"/>
    </row>
    <row r="49" ht="20.25">
      <c r="Y49" s="130"/>
    </row>
    <row r="50" ht="20.25">
      <c r="Y50" s="130"/>
    </row>
    <row r="51" ht="20.25">
      <c r="Y51" s="130"/>
    </row>
    <row r="52" ht="20.25">
      <c r="Y52" s="130"/>
    </row>
  </sheetData>
  <sheetProtection/>
  <mergeCells count="19">
    <mergeCell ref="B25:B26"/>
    <mergeCell ref="C21:C26"/>
    <mergeCell ref="B1:Y1"/>
    <mergeCell ref="B2:G2"/>
    <mergeCell ref="C5:C10"/>
    <mergeCell ref="V5:V12"/>
    <mergeCell ref="B9:B10"/>
    <mergeCell ref="C13:C18"/>
    <mergeCell ref="V13:V20"/>
    <mergeCell ref="D46:G46"/>
    <mergeCell ref="C29:C34"/>
    <mergeCell ref="V29:V36"/>
    <mergeCell ref="B17:B18"/>
    <mergeCell ref="B33:B34"/>
    <mergeCell ref="C37:C42"/>
    <mergeCell ref="V37:V44"/>
    <mergeCell ref="B41:B42"/>
    <mergeCell ref="J45:Y45"/>
    <mergeCell ref="V21:V28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A7">
      <selection activeCell="J24" sqref="J24"/>
    </sheetView>
  </sheetViews>
  <sheetFormatPr defaultColWidth="9.00390625" defaultRowHeight="16.5"/>
  <cols>
    <col min="1" max="1" width="1.875" style="29" customWidth="1"/>
    <col min="2" max="2" width="4.875" style="46" customWidth="1"/>
    <col min="3" max="3" width="0" style="29" hidden="1" customWidth="1"/>
    <col min="4" max="4" width="18.625" style="29" customWidth="1"/>
    <col min="5" max="5" width="5.625" style="47" customWidth="1"/>
    <col min="6" max="6" width="9.625" style="29" customWidth="1"/>
    <col min="7" max="7" width="18.625" style="29" customWidth="1"/>
    <col min="8" max="8" width="5.625" style="47" customWidth="1"/>
    <col min="9" max="9" width="9.625" style="29" customWidth="1"/>
    <col min="10" max="10" width="18.625" style="29" customWidth="1"/>
    <col min="11" max="11" width="5.625" style="47" customWidth="1"/>
    <col min="12" max="12" width="9.625" style="29" customWidth="1"/>
    <col min="13" max="13" width="18.625" style="29" customWidth="1"/>
    <col min="14" max="14" width="5.625" style="47" customWidth="1"/>
    <col min="15" max="15" width="9.625" style="29" customWidth="1"/>
    <col min="16" max="16" width="18.625" style="29" customWidth="1"/>
    <col min="17" max="17" width="5.625" style="47" customWidth="1"/>
    <col min="18" max="18" width="9.625" style="29" customWidth="1"/>
    <col min="19" max="19" width="18.625" style="29" customWidth="1"/>
    <col min="20" max="20" width="5.625" style="47" customWidth="1"/>
    <col min="21" max="21" width="9.625" style="29" customWidth="1"/>
    <col min="22" max="22" width="5.25390625" style="52" customWidth="1"/>
    <col min="23" max="23" width="11.75390625" style="51" customWidth="1"/>
    <col min="24" max="24" width="11.25390625" style="129" customWidth="1"/>
    <col min="25" max="25" width="6.625" style="132" customWidth="1"/>
    <col min="26" max="26" width="6.625" style="29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29" customWidth="1"/>
  </cols>
  <sheetData>
    <row r="1" spans="2:28" s="2" customFormat="1" ht="38.25">
      <c r="B1" s="500" t="s">
        <v>338</v>
      </c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1"/>
      <c r="AB1" s="3"/>
    </row>
    <row r="2" spans="2:28" s="2" customFormat="1" ht="16.5" customHeight="1">
      <c r="B2" s="513"/>
      <c r="C2" s="514"/>
      <c r="D2" s="514"/>
      <c r="E2" s="514"/>
      <c r="F2" s="514"/>
      <c r="G2" s="514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59"/>
      <c r="Y2" s="58"/>
      <c r="Z2" s="1"/>
      <c r="AB2" s="3"/>
    </row>
    <row r="3" spans="2:28" s="2" customFormat="1" ht="31.5" customHeight="1" thickBot="1">
      <c r="B3" s="134" t="s">
        <v>26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64"/>
      <c r="Y3" s="65"/>
      <c r="Z3" s="11"/>
      <c r="AB3" s="3"/>
    </row>
    <row r="4" spans="2:33" s="18" customFormat="1" ht="99">
      <c r="B4" s="12" t="s">
        <v>0</v>
      </c>
      <c r="C4" s="13" t="s">
        <v>1</v>
      </c>
      <c r="D4" s="14" t="s">
        <v>2</v>
      </c>
      <c r="E4" s="72" t="s">
        <v>24</v>
      </c>
      <c r="F4" s="14"/>
      <c r="G4" s="14" t="s">
        <v>3</v>
      </c>
      <c r="H4" s="72" t="s">
        <v>24</v>
      </c>
      <c r="I4" s="14"/>
      <c r="J4" s="14" t="s">
        <v>4</v>
      </c>
      <c r="K4" s="72" t="s">
        <v>24</v>
      </c>
      <c r="L4" s="15"/>
      <c r="M4" s="14" t="s">
        <v>4</v>
      </c>
      <c r="N4" s="72" t="s">
        <v>24</v>
      </c>
      <c r="O4" s="14"/>
      <c r="P4" s="14" t="s">
        <v>4</v>
      </c>
      <c r="Q4" s="72" t="s">
        <v>24</v>
      </c>
      <c r="R4" s="14"/>
      <c r="S4" s="16" t="s">
        <v>5</v>
      </c>
      <c r="T4" s="72" t="s">
        <v>24</v>
      </c>
      <c r="U4" s="14"/>
      <c r="V4" s="137" t="s">
        <v>31</v>
      </c>
      <c r="W4" s="17" t="s">
        <v>6</v>
      </c>
      <c r="X4" s="76" t="s">
        <v>13</v>
      </c>
      <c r="Y4" s="77" t="s">
        <v>14</v>
      </c>
      <c r="Z4" s="78" t="s">
        <v>43</v>
      </c>
      <c r="AA4" s="79"/>
      <c r="AB4" s="80"/>
      <c r="AC4" s="81"/>
      <c r="AD4" s="81"/>
      <c r="AE4" s="81"/>
      <c r="AF4" s="81"/>
      <c r="AG4" s="82" t="s">
        <v>44</v>
      </c>
    </row>
    <row r="5" spans="2:33" s="23" customFormat="1" ht="64.5" customHeight="1">
      <c r="B5" s="19">
        <v>2</v>
      </c>
      <c r="C5" s="507"/>
      <c r="D5" s="20" t="str">
        <f>'2016年1月2月總表'!A45</f>
        <v>香Q白米飯</v>
      </c>
      <c r="E5" s="20" t="s">
        <v>78</v>
      </c>
      <c r="F5" s="21" t="s">
        <v>42</v>
      </c>
      <c r="G5" s="20" t="str">
        <f>'2016年1月2月總表'!A46</f>
        <v>豪大雞排(烤)</v>
      </c>
      <c r="H5" s="20" t="s">
        <v>589</v>
      </c>
      <c r="I5" s="21" t="s">
        <v>42</v>
      </c>
      <c r="J5" s="20" t="str">
        <f>'2016年1月2月總表'!A47</f>
        <v>蝦仁黃瓜</v>
      </c>
      <c r="K5" s="20" t="s">
        <v>433</v>
      </c>
      <c r="L5" s="21" t="s">
        <v>42</v>
      </c>
      <c r="M5" s="20" t="str">
        <f>'2016年1月2月總表'!A48</f>
        <v>炸薯條(炸)(加)</v>
      </c>
      <c r="N5" s="20" t="s">
        <v>589</v>
      </c>
      <c r="O5" s="21" t="s">
        <v>42</v>
      </c>
      <c r="P5" s="20" t="str">
        <f>'2016年1月2月總表'!A49</f>
        <v>深色蔬菜</v>
      </c>
      <c r="Q5" s="20" t="s">
        <v>80</v>
      </c>
      <c r="R5" s="21" t="s">
        <v>42</v>
      </c>
      <c r="S5" s="20" t="str">
        <f>'2016年1月2月總表'!A50</f>
        <v>紫菜蛋花湯</v>
      </c>
      <c r="T5" s="20" t="s">
        <v>80</v>
      </c>
      <c r="U5" s="21" t="s">
        <v>42</v>
      </c>
      <c r="V5" s="508"/>
      <c r="W5" s="22" t="s">
        <v>7</v>
      </c>
      <c r="X5" s="86" t="s">
        <v>18</v>
      </c>
      <c r="Y5" s="87">
        <v>5.5</v>
      </c>
      <c r="Z5" s="130"/>
      <c r="AA5" s="67"/>
      <c r="AB5" s="68"/>
      <c r="AC5" s="67"/>
      <c r="AD5" s="67"/>
      <c r="AE5" s="67"/>
      <c r="AF5" s="67"/>
      <c r="AG5" s="157"/>
    </row>
    <row r="6" spans="2:33" ht="27.75" customHeight="1">
      <c r="B6" s="24" t="s">
        <v>8</v>
      </c>
      <c r="C6" s="507"/>
      <c r="D6" s="177" t="s">
        <v>345</v>
      </c>
      <c r="E6" s="177"/>
      <c r="F6" s="177">
        <v>127</v>
      </c>
      <c r="G6" s="153" t="s">
        <v>380</v>
      </c>
      <c r="H6" s="177"/>
      <c r="I6" s="153">
        <v>60</v>
      </c>
      <c r="J6" s="177" t="s">
        <v>586</v>
      </c>
      <c r="K6" s="177" t="s">
        <v>587</v>
      </c>
      <c r="L6" s="177">
        <v>30</v>
      </c>
      <c r="M6" s="153" t="s">
        <v>597</v>
      </c>
      <c r="N6" s="177" t="s">
        <v>598</v>
      </c>
      <c r="O6" s="153">
        <v>50</v>
      </c>
      <c r="P6" s="177" t="s">
        <v>377</v>
      </c>
      <c r="Q6" s="177"/>
      <c r="R6" s="177">
        <v>100</v>
      </c>
      <c r="S6" s="153" t="s">
        <v>273</v>
      </c>
      <c r="T6" s="153"/>
      <c r="U6" s="153">
        <v>3</v>
      </c>
      <c r="V6" s="509"/>
      <c r="W6" s="146">
        <f>Y5*15+Y7*5+Y9*15+Y10*12</f>
        <v>92.5</v>
      </c>
      <c r="X6" s="90" t="s">
        <v>19</v>
      </c>
      <c r="Y6" s="91">
        <v>2.5</v>
      </c>
      <c r="Z6" s="130">
        <f>W6*4</f>
        <v>370</v>
      </c>
      <c r="AA6" s="92"/>
      <c r="AB6" s="68"/>
      <c r="AC6" s="68"/>
      <c r="AD6" s="68"/>
      <c r="AE6" s="68"/>
      <c r="AF6" s="68"/>
      <c r="AG6" s="67">
        <f>Z6/Z12*100</f>
        <v>52.93276108726752</v>
      </c>
    </row>
    <row r="7" spans="2:33" ht="27.75" customHeight="1">
      <c r="B7" s="24">
        <v>13</v>
      </c>
      <c r="C7" s="507"/>
      <c r="D7" s="177"/>
      <c r="E7" s="177"/>
      <c r="F7" s="177"/>
      <c r="G7" s="153"/>
      <c r="H7" s="177"/>
      <c r="I7" s="153"/>
      <c r="J7" s="153" t="s">
        <v>588</v>
      </c>
      <c r="K7" s="177"/>
      <c r="L7" s="177">
        <v>30</v>
      </c>
      <c r="M7" s="153"/>
      <c r="N7" s="177"/>
      <c r="O7" s="153"/>
      <c r="P7" s="177"/>
      <c r="Q7" s="177"/>
      <c r="R7" s="177"/>
      <c r="S7" s="153" t="s">
        <v>426</v>
      </c>
      <c r="T7" s="153"/>
      <c r="U7" s="153">
        <v>20</v>
      </c>
      <c r="V7" s="509"/>
      <c r="W7" s="30" t="s">
        <v>9</v>
      </c>
      <c r="X7" s="95" t="s">
        <v>20</v>
      </c>
      <c r="Y7" s="91">
        <v>2</v>
      </c>
      <c r="Z7" s="130"/>
      <c r="AA7" s="96"/>
      <c r="AB7" s="68"/>
      <c r="AC7" s="97"/>
      <c r="AD7" s="68"/>
      <c r="AE7" s="68"/>
      <c r="AF7" s="98"/>
      <c r="AG7" s="67"/>
    </row>
    <row r="8" spans="2:33" ht="27.75" customHeight="1">
      <c r="B8" s="24" t="s">
        <v>10</v>
      </c>
      <c r="C8" s="507"/>
      <c r="D8" s="177"/>
      <c r="E8" s="177"/>
      <c r="F8" s="177"/>
      <c r="G8" s="177"/>
      <c r="H8" s="178"/>
      <c r="I8" s="177"/>
      <c r="J8" s="177" t="s">
        <v>569</v>
      </c>
      <c r="K8" s="153"/>
      <c r="L8" s="177" t="s">
        <v>569</v>
      </c>
      <c r="M8" s="153"/>
      <c r="N8" s="177"/>
      <c r="O8" s="153"/>
      <c r="P8" s="177"/>
      <c r="Q8" s="178"/>
      <c r="R8" s="177"/>
      <c r="S8" s="177"/>
      <c r="T8" s="178"/>
      <c r="U8" s="177"/>
      <c r="V8" s="509"/>
      <c r="W8" s="146">
        <f>Y6*5+Y8*5+Y10*4</f>
        <v>27.5</v>
      </c>
      <c r="X8" s="95" t="s">
        <v>22</v>
      </c>
      <c r="Y8" s="91">
        <v>3</v>
      </c>
      <c r="Z8" s="130">
        <f>23*9</f>
        <v>207</v>
      </c>
      <c r="AA8" s="67"/>
      <c r="AB8" s="68"/>
      <c r="AC8" s="68"/>
      <c r="AD8" s="68"/>
      <c r="AE8" s="68"/>
      <c r="AF8" s="68"/>
      <c r="AG8" s="67">
        <f>Z8/Z12*100</f>
        <v>29.613733905579398</v>
      </c>
    </row>
    <row r="9" spans="2:33" ht="27.75" customHeight="1">
      <c r="B9" s="498" t="s">
        <v>168</v>
      </c>
      <c r="C9" s="507"/>
      <c r="D9" s="177"/>
      <c r="E9" s="177"/>
      <c r="F9" s="177"/>
      <c r="G9" s="177"/>
      <c r="H9" s="178"/>
      <c r="I9" s="177"/>
      <c r="J9" s="177"/>
      <c r="K9" s="178"/>
      <c r="L9" s="177"/>
      <c r="M9" s="153"/>
      <c r="N9" s="177"/>
      <c r="O9" s="153"/>
      <c r="P9" s="177"/>
      <c r="Q9" s="178"/>
      <c r="R9" s="177"/>
      <c r="S9" s="177"/>
      <c r="T9" s="178"/>
      <c r="U9" s="177"/>
      <c r="V9" s="509"/>
      <c r="W9" s="30" t="s">
        <v>11</v>
      </c>
      <c r="X9" s="95" t="s">
        <v>23</v>
      </c>
      <c r="Y9" s="91">
        <f>AB10</f>
        <v>0</v>
      </c>
      <c r="Z9" s="130"/>
      <c r="AA9" s="67"/>
      <c r="AB9" s="68"/>
      <c r="AC9" s="68"/>
      <c r="AD9" s="68"/>
      <c r="AE9" s="68"/>
      <c r="AF9" s="68"/>
      <c r="AG9" s="67"/>
    </row>
    <row r="10" spans="2:33" ht="27.75" customHeight="1">
      <c r="B10" s="498"/>
      <c r="C10" s="507"/>
      <c r="D10" s="177"/>
      <c r="E10" s="177"/>
      <c r="F10" s="177"/>
      <c r="G10" s="177"/>
      <c r="H10" s="178"/>
      <c r="I10" s="177"/>
      <c r="J10" s="177"/>
      <c r="K10" s="178"/>
      <c r="L10" s="177"/>
      <c r="M10" s="153"/>
      <c r="N10" s="178"/>
      <c r="O10" s="153"/>
      <c r="P10" s="177"/>
      <c r="Q10" s="178"/>
      <c r="R10" s="177"/>
      <c r="S10" s="177"/>
      <c r="T10" s="178"/>
      <c r="U10" s="177"/>
      <c r="V10" s="509"/>
      <c r="W10" s="146">
        <f>Y5*2+Y6*7+Y7*1+Y10*8</f>
        <v>30.5</v>
      </c>
      <c r="X10" s="133" t="s">
        <v>25</v>
      </c>
      <c r="Y10" s="101">
        <v>0</v>
      </c>
      <c r="Z10" s="65">
        <f>W10*4</f>
        <v>122</v>
      </c>
      <c r="AA10" s="67"/>
      <c r="AB10" s="68"/>
      <c r="AC10" s="67"/>
      <c r="AD10" s="67"/>
      <c r="AE10" s="67"/>
      <c r="AF10" s="67"/>
      <c r="AG10" s="67">
        <f>Z10/Z12*100</f>
        <v>17.453505007153076</v>
      </c>
    </row>
    <row r="11" spans="2:33" ht="27.75" customHeight="1">
      <c r="B11" s="32" t="s">
        <v>49</v>
      </c>
      <c r="C11" s="33"/>
      <c r="D11" s="177"/>
      <c r="E11" s="178"/>
      <c r="F11" s="177"/>
      <c r="G11" s="177"/>
      <c r="H11" s="178"/>
      <c r="I11" s="177"/>
      <c r="J11" s="177"/>
      <c r="K11" s="178"/>
      <c r="L11" s="177"/>
      <c r="M11" s="153"/>
      <c r="N11" s="178"/>
      <c r="O11" s="153"/>
      <c r="P11" s="177"/>
      <c r="Q11" s="178"/>
      <c r="R11" s="177"/>
      <c r="S11" s="177"/>
      <c r="T11" s="178"/>
      <c r="U11" s="177"/>
      <c r="V11" s="509"/>
      <c r="W11" s="30" t="s">
        <v>12</v>
      </c>
      <c r="X11" s="103"/>
      <c r="Y11" s="91"/>
      <c r="Z11" s="130"/>
      <c r="AA11" s="67"/>
      <c r="AB11" s="68"/>
      <c r="AC11" s="67"/>
      <c r="AD11" s="67"/>
      <c r="AE11" s="67"/>
      <c r="AF11" s="67"/>
      <c r="AG11" s="67"/>
    </row>
    <row r="12" spans="2:33" ht="27.75" customHeight="1">
      <c r="B12" s="34"/>
      <c r="C12" s="35"/>
      <c r="D12" s="31"/>
      <c r="E12" s="31"/>
      <c r="F12" s="26"/>
      <c r="G12" s="26"/>
      <c r="H12" s="31"/>
      <c r="I12" s="26"/>
      <c r="J12" s="26"/>
      <c r="K12" s="31"/>
      <c r="L12" s="26"/>
      <c r="M12" s="27"/>
      <c r="N12" s="31"/>
      <c r="O12" s="27"/>
      <c r="P12" s="26"/>
      <c r="Q12" s="31"/>
      <c r="R12" s="26"/>
      <c r="S12" s="26"/>
      <c r="T12" s="31"/>
      <c r="U12" s="26"/>
      <c r="V12" s="510"/>
      <c r="W12" s="147">
        <f>Y5*70+Y6*75+Y7*25+Y8*45+Y9*60+Y10*120</f>
        <v>757.5</v>
      </c>
      <c r="X12" s="107"/>
      <c r="Y12" s="101"/>
      <c r="Z12" s="65">
        <f>SUM(Z5:Z11)</f>
        <v>699</v>
      </c>
      <c r="AA12" s="65">
        <f aca="true" t="shared" si="0" ref="AA12:AG12">SUM(AA5:AA11)</f>
        <v>0</v>
      </c>
      <c r="AB12" s="65">
        <f t="shared" si="0"/>
        <v>0</v>
      </c>
      <c r="AC12" s="65">
        <f t="shared" si="0"/>
        <v>0</v>
      </c>
      <c r="AD12" s="65">
        <f t="shared" si="0"/>
        <v>0</v>
      </c>
      <c r="AE12" s="65">
        <f t="shared" si="0"/>
        <v>0</v>
      </c>
      <c r="AF12" s="65">
        <f t="shared" si="0"/>
        <v>0</v>
      </c>
      <c r="AG12" s="65">
        <f t="shared" si="0"/>
        <v>100</v>
      </c>
    </row>
    <row r="13" spans="2:33" s="23" customFormat="1" ht="27.75" customHeight="1">
      <c r="B13" s="19">
        <v>2</v>
      </c>
      <c r="C13" s="507"/>
      <c r="D13" s="20" t="str">
        <f>'2016年1月2月總表'!E45</f>
        <v>五穀飯</v>
      </c>
      <c r="E13" s="20" t="s">
        <v>78</v>
      </c>
      <c r="F13" s="20"/>
      <c r="G13" s="20" t="str">
        <f>'2016年1月2月總表'!E46</f>
        <v>糖醋豬排</v>
      </c>
      <c r="H13" s="20" t="s">
        <v>127</v>
      </c>
      <c r="I13" s="20"/>
      <c r="J13" s="20" t="str">
        <f>'2016年1月2月總表'!E47</f>
        <v>玉筍燴雙花</v>
      </c>
      <c r="K13" s="20" t="s">
        <v>434</v>
      </c>
      <c r="L13" s="20"/>
      <c r="M13" s="20" t="str">
        <f>'2016年1月2月總表'!E48</f>
        <v>水餃(冷)</v>
      </c>
      <c r="N13" s="20" t="s">
        <v>80</v>
      </c>
      <c r="O13" s="20"/>
      <c r="P13" s="20" t="str">
        <f>'2016年1月2月總表'!E49</f>
        <v>深色蔬菜</v>
      </c>
      <c r="Q13" s="20" t="s">
        <v>63</v>
      </c>
      <c r="R13" s="20"/>
      <c r="S13" s="20" t="str">
        <f>'2016年1月2月總表'!E50</f>
        <v>豬血湯(醃)/保久乳</v>
      </c>
      <c r="T13" s="20" t="s">
        <v>80</v>
      </c>
      <c r="U13" s="20"/>
      <c r="V13" s="508" t="s">
        <v>378</v>
      </c>
      <c r="W13" s="22" t="s">
        <v>7</v>
      </c>
      <c r="X13" s="86" t="s">
        <v>18</v>
      </c>
      <c r="Y13" s="87">
        <v>5.5</v>
      </c>
      <c r="Z13" s="130"/>
      <c r="AA13" s="67"/>
      <c r="AB13" s="68"/>
      <c r="AC13" s="67"/>
      <c r="AD13" s="67"/>
      <c r="AE13" s="67"/>
      <c r="AF13" s="67"/>
      <c r="AG13" s="157"/>
    </row>
    <row r="14" spans="2:33" ht="27.75" customHeight="1">
      <c r="B14" s="24" t="s">
        <v>8</v>
      </c>
      <c r="C14" s="507"/>
      <c r="D14" s="177" t="s">
        <v>379</v>
      </c>
      <c r="E14" s="177"/>
      <c r="F14" s="177">
        <v>42</v>
      </c>
      <c r="G14" s="153" t="s">
        <v>346</v>
      </c>
      <c r="H14" s="177"/>
      <c r="I14" s="153">
        <v>60</v>
      </c>
      <c r="J14" s="177" t="s">
        <v>126</v>
      </c>
      <c r="K14" s="177"/>
      <c r="L14" s="177">
        <v>20</v>
      </c>
      <c r="M14" s="153" t="s">
        <v>328</v>
      </c>
      <c r="N14" s="177"/>
      <c r="O14" s="153">
        <v>30</v>
      </c>
      <c r="P14" s="177" t="s">
        <v>377</v>
      </c>
      <c r="Q14" s="177"/>
      <c r="R14" s="177">
        <v>100</v>
      </c>
      <c r="S14" s="153" t="s">
        <v>409</v>
      </c>
      <c r="T14" s="237"/>
      <c r="U14" s="153">
        <v>20</v>
      </c>
      <c r="V14" s="509"/>
      <c r="W14" s="146">
        <f>Y13*15+Y15*5+Y17*15+Y18*12</f>
        <v>104.5</v>
      </c>
      <c r="X14" s="90" t="s">
        <v>19</v>
      </c>
      <c r="Y14" s="91">
        <v>2.5</v>
      </c>
      <c r="Z14" s="130">
        <f>W14*4</f>
        <v>418</v>
      </c>
      <c r="AA14" s="92"/>
      <c r="AB14" s="68"/>
      <c r="AC14" s="68"/>
      <c r="AD14" s="68"/>
      <c r="AE14" s="68"/>
      <c r="AF14" s="68"/>
      <c r="AG14" s="67">
        <f>Z14/Z20*100</f>
        <v>53.65853658536586</v>
      </c>
    </row>
    <row r="15" spans="2:33" ht="27.75" customHeight="1">
      <c r="B15" s="24">
        <v>14</v>
      </c>
      <c r="C15" s="507"/>
      <c r="D15" s="177" t="s">
        <v>345</v>
      </c>
      <c r="E15" s="177"/>
      <c r="F15" s="177">
        <v>85</v>
      </c>
      <c r="G15" s="153"/>
      <c r="H15" s="177"/>
      <c r="I15" s="153"/>
      <c r="J15" s="177" t="s">
        <v>394</v>
      </c>
      <c r="K15" s="177"/>
      <c r="L15" s="177">
        <v>10</v>
      </c>
      <c r="M15" s="153"/>
      <c r="N15" s="177"/>
      <c r="O15" s="153"/>
      <c r="P15" s="177"/>
      <c r="Q15" s="177"/>
      <c r="R15" s="177"/>
      <c r="S15" s="153" t="s">
        <v>408</v>
      </c>
      <c r="T15" s="153" t="s">
        <v>435</v>
      </c>
      <c r="U15" s="153">
        <v>20</v>
      </c>
      <c r="V15" s="509"/>
      <c r="W15" s="30" t="s">
        <v>9</v>
      </c>
      <c r="X15" s="95" t="s">
        <v>20</v>
      </c>
      <c r="Y15" s="91">
        <v>2</v>
      </c>
      <c r="Z15" s="130"/>
      <c r="AA15" s="96"/>
      <c r="AB15" s="68"/>
      <c r="AC15" s="97"/>
      <c r="AD15" s="68"/>
      <c r="AE15" s="68"/>
      <c r="AF15" s="98"/>
      <c r="AG15" s="67"/>
    </row>
    <row r="16" spans="2:33" ht="27.75" customHeight="1">
      <c r="B16" s="24" t="s">
        <v>10</v>
      </c>
      <c r="C16" s="507"/>
      <c r="D16" s="178"/>
      <c r="E16" s="178"/>
      <c r="F16" s="177"/>
      <c r="G16" s="177"/>
      <c r="H16" s="178"/>
      <c r="I16" s="177"/>
      <c r="J16" s="177" t="s">
        <v>407</v>
      </c>
      <c r="K16" s="178"/>
      <c r="L16" s="177">
        <v>10</v>
      </c>
      <c r="M16" s="153"/>
      <c r="N16" s="178"/>
      <c r="O16" s="153"/>
      <c r="P16" s="177"/>
      <c r="Q16" s="178"/>
      <c r="R16" s="177"/>
      <c r="S16" s="177"/>
      <c r="T16" s="178"/>
      <c r="U16" s="177"/>
      <c r="V16" s="509"/>
      <c r="W16" s="146">
        <f>Y14*5+Y16*5+Y18*4</f>
        <v>29</v>
      </c>
      <c r="X16" s="95" t="s">
        <v>22</v>
      </c>
      <c r="Y16" s="91">
        <v>2.5</v>
      </c>
      <c r="Z16" s="130">
        <f>23*9</f>
        <v>207</v>
      </c>
      <c r="AA16" s="67"/>
      <c r="AB16" s="68"/>
      <c r="AC16" s="68"/>
      <c r="AD16" s="68"/>
      <c r="AE16" s="68"/>
      <c r="AF16" s="68"/>
      <c r="AG16" s="67">
        <f>Z16/Z20*100</f>
        <v>26.572528883183566</v>
      </c>
    </row>
    <row r="17" spans="2:33" ht="27.75" customHeight="1">
      <c r="B17" s="498" t="s">
        <v>168</v>
      </c>
      <c r="C17" s="507"/>
      <c r="D17" s="178"/>
      <c r="E17" s="178"/>
      <c r="F17" s="177"/>
      <c r="G17" s="177"/>
      <c r="H17" s="178"/>
      <c r="I17" s="177"/>
      <c r="J17" s="177"/>
      <c r="K17" s="178"/>
      <c r="L17" s="177"/>
      <c r="M17" s="153"/>
      <c r="N17" s="178"/>
      <c r="O17" s="153"/>
      <c r="P17" s="177"/>
      <c r="Q17" s="178"/>
      <c r="R17" s="177"/>
      <c r="S17" s="177"/>
      <c r="T17" s="178"/>
      <c r="U17" s="177"/>
      <c r="V17" s="509"/>
      <c r="W17" s="30" t="s">
        <v>11</v>
      </c>
      <c r="X17" s="95" t="s">
        <v>23</v>
      </c>
      <c r="Y17" s="91">
        <f>AB18</f>
        <v>0</v>
      </c>
      <c r="Z17" s="130"/>
      <c r="AA17" s="67"/>
      <c r="AB17" s="68"/>
      <c r="AC17" s="68"/>
      <c r="AD17" s="68"/>
      <c r="AE17" s="68"/>
      <c r="AF17" s="68"/>
      <c r="AG17" s="67"/>
    </row>
    <row r="18" spans="2:33" ht="27.75" customHeight="1">
      <c r="B18" s="498"/>
      <c r="C18" s="507"/>
      <c r="D18" s="178"/>
      <c r="E18" s="178"/>
      <c r="F18" s="177"/>
      <c r="G18" s="177"/>
      <c r="H18" s="178"/>
      <c r="I18" s="177"/>
      <c r="J18" s="177"/>
      <c r="K18" s="178"/>
      <c r="L18" s="177"/>
      <c r="M18" s="153"/>
      <c r="N18" s="178"/>
      <c r="O18" s="153"/>
      <c r="P18" s="177"/>
      <c r="Q18" s="178"/>
      <c r="R18" s="177"/>
      <c r="S18" s="177"/>
      <c r="T18" s="178"/>
      <c r="U18" s="177"/>
      <c r="V18" s="509"/>
      <c r="W18" s="146">
        <f>Y13*2+Y14*7+Y15*1+Y18*8</f>
        <v>38.5</v>
      </c>
      <c r="X18" s="133" t="s">
        <v>25</v>
      </c>
      <c r="Y18" s="101">
        <v>1</v>
      </c>
      <c r="Z18" s="65">
        <f>W18*4</f>
        <v>154</v>
      </c>
      <c r="AA18" s="67"/>
      <c r="AB18" s="68"/>
      <c r="AC18" s="67"/>
      <c r="AD18" s="67"/>
      <c r="AE18" s="67"/>
      <c r="AF18" s="67"/>
      <c r="AG18" s="67">
        <f>Z18/Z20*100</f>
        <v>19.768934531450576</v>
      </c>
    </row>
    <row r="19" spans="2:33" ht="27.75" customHeight="1">
      <c r="B19" s="32"/>
      <c r="C19" s="33"/>
      <c r="D19" s="178"/>
      <c r="E19" s="178"/>
      <c r="F19" s="177"/>
      <c r="G19" s="177"/>
      <c r="H19" s="178"/>
      <c r="I19" s="177"/>
      <c r="J19" s="177"/>
      <c r="K19" s="178"/>
      <c r="L19" s="177"/>
      <c r="M19" s="153"/>
      <c r="N19" s="178"/>
      <c r="O19" s="153"/>
      <c r="P19" s="177"/>
      <c r="Q19" s="178"/>
      <c r="R19" s="177"/>
      <c r="S19" s="177"/>
      <c r="T19" s="178"/>
      <c r="U19" s="177"/>
      <c r="V19" s="509"/>
      <c r="W19" s="30" t="s">
        <v>12</v>
      </c>
      <c r="X19" s="103"/>
      <c r="Y19" s="91"/>
      <c r="Z19" s="130"/>
      <c r="AA19" s="67"/>
      <c r="AB19" s="68"/>
      <c r="AC19" s="67"/>
      <c r="AD19" s="67"/>
      <c r="AE19" s="67"/>
      <c r="AF19" s="67"/>
      <c r="AG19" s="67"/>
    </row>
    <row r="20" spans="2:33" ht="27.75" customHeight="1">
      <c r="B20" s="34"/>
      <c r="C20" s="35"/>
      <c r="D20" s="178"/>
      <c r="E20" s="178"/>
      <c r="F20" s="177"/>
      <c r="G20" s="177"/>
      <c r="H20" s="178"/>
      <c r="I20" s="177"/>
      <c r="J20" s="177"/>
      <c r="K20" s="178"/>
      <c r="L20" s="177"/>
      <c r="M20" s="153"/>
      <c r="N20" s="178"/>
      <c r="O20" s="153"/>
      <c r="P20" s="177"/>
      <c r="Q20" s="178"/>
      <c r="R20" s="177"/>
      <c r="S20" s="177"/>
      <c r="T20" s="178"/>
      <c r="U20" s="177"/>
      <c r="V20" s="510"/>
      <c r="W20" s="147">
        <f>Y13*70+Y14*75+Y15*25+Y16*45+Y17*60+Y18*120</f>
        <v>855</v>
      </c>
      <c r="X20" s="107"/>
      <c r="Y20" s="101"/>
      <c r="Z20" s="65">
        <f>SUM(Z13:Z19)</f>
        <v>779</v>
      </c>
      <c r="AA20" s="65">
        <f aca="true" t="shared" si="1" ref="AA20:AG20">SUM(AA13:AA19)</f>
        <v>0</v>
      </c>
      <c r="AB20" s="65">
        <f t="shared" si="1"/>
        <v>0</v>
      </c>
      <c r="AC20" s="65">
        <f t="shared" si="1"/>
        <v>0</v>
      </c>
      <c r="AD20" s="65">
        <f t="shared" si="1"/>
        <v>0</v>
      </c>
      <c r="AE20" s="65">
        <f t="shared" si="1"/>
        <v>0</v>
      </c>
      <c r="AF20" s="65">
        <f t="shared" si="1"/>
        <v>0</v>
      </c>
      <c r="AG20" s="65">
        <f t="shared" si="1"/>
        <v>100</v>
      </c>
    </row>
    <row r="21" spans="2:33" s="23" customFormat="1" ht="27.75" customHeight="1">
      <c r="B21" s="19">
        <v>2</v>
      </c>
      <c r="C21" s="507"/>
      <c r="D21" s="20" t="str">
        <f>'2016年1月2月總表'!I45</f>
        <v>香Q白米飯</v>
      </c>
      <c r="E21" s="20" t="s">
        <v>78</v>
      </c>
      <c r="F21" s="20"/>
      <c r="G21" s="20" t="str">
        <f>'2016年1月2月總表'!I46</f>
        <v>菲力雞排</v>
      </c>
      <c r="H21" s="20" t="s">
        <v>438</v>
      </c>
      <c r="I21" s="20"/>
      <c r="J21" s="20" t="str">
        <f>'2016年1月2月總表'!I47</f>
        <v>碎瓜肉</v>
      </c>
      <c r="K21" s="20" t="s">
        <v>596</v>
      </c>
      <c r="L21" s="20"/>
      <c r="M21" s="20" t="str">
        <f>'2016年1月2月總表'!I48</f>
        <v>香腸(加)</v>
      </c>
      <c r="N21" s="20" t="s">
        <v>438</v>
      </c>
      <c r="O21" s="20"/>
      <c r="P21" s="20" t="str">
        <f>'2016年1月2月總表'!I49</f>
        <v>淺色蔬菜</v>
      </c>
      <c r="Q21" s="20" t="s">
        <v>79</v>
      </c>
      <c r="R21" s="20"/>
      <c r="S21" s="20" t="str">
        <f>'2016年1月2月總表'!I50</f>
        <v>白蘿蔔湯</v>
      </c>
      <c r="T21" s="20" t="s">
        <v>80</v>
      </c>
      <c r="U21" s="20"/>
      <c r="V21" s="508"/>
      <c r="W21" s="22" t="s">
        <v>7</v>
      </c>
      <c r="X21" s="86" t="s">
        <v>18</v>
      </c>
      <c r="Y21" s="87">
        <v>5.5</v>
      </c>
      <c r="Z21" s="130"/>
      <c r="AA21" s="67"/>
      <c r="AB21" s="68"/>
      <c r="AC21" s="67"/>
      <c r="AD21" s="67"/>
      <c r="AE21" s="67"/>
      <c r="AF21" s="67"/>
      <c r="AG21" s="157"/>
    </row>
    <row r="22" spans="2:33" s="38" customFormat="1" ht="27.75" customHeight="1">
      <c r="B22" s="24" t="s">
        <v>8</v>
      </c>
      <c r="C22" s="507"/>
      <c r="D22" s="26" t="s">
        <v>436</v>
      </c>
      <c r="E22" s="26"/>
      <c r="F22" s="26">
        <v>127</v>
      </c>
      <c r="G22" s="26" t="s">
        <v>437</v>
      </c>
      <c r="H22" s="26"/>
      <c r="I22" s="26">
        <v>60</v>
      </c>
      <c r="J22" s="177" t="s">
        <v>593</v>
      </c>
      <c r="K22" s="26" t="s">
        <v>595</v>
      </c>
      <c r="L22" s="177">
        <v>20</v>
      </c>
      <c r="M22" s="177" t="s">
        <v>319</v>
      </c>
      <c r="N22" s="177"/>
      <c r="O22" s="177">
        <v>50</v>
      </c>
      <c r="P22" s="26" t="s">
        <v>439</v>
      </c>
      <c r="Q22" s="26"/>
      <c r="R22" s="26">
        <v>100</v>
      </c>
      <c r="S22" s="26" t="s">
        <v>440</v>
      </c>
      <c r="T22" s="26"/>
      <c r="U22" s="26">
        <v>30</v>
      </c>
      <c r="V22" s="509"/>
      <c r="W22" s="146">
        <f>Y21*15+Y23*5+Y25*15+Y26*12</f>
        <v>92.5</v>
      </c>
      <c r="X22" s="90" t="s">
        <v>19</v>
      </c>
      <c r="Y22" s="91">
        <v>2.5</v>
      </c>
      <c r="Z22" s="130">
        <f>W22*4</f>
        <v>370</v>
      </c>
      <c r="AA22" s="92"/>
      <c r="AB22" s="68"/>
      <c r="AC22" s="68"/>
      <c r="AD22" s="68"/>
      <c r="AE22" s="68"/>
      <c r="AF22" s="68"/>
      <c r="AG22" s="67">
        <f>Z22/Z28*100</f>
        <v>52.93276108726752</v>
      </c>
    </row>
    <row r="23" spans="2:33" s="38" customFormat="1" ht="27.75" customHeight="1">
      <c r="B23" s="24">
        <v>15</v>
      </c>
      <c r="C23" s="507"/>
      <c r="D23" s="26"/>
      <c r="E23" s="26"/>
      <c r="F23" s="26"/>
      <c r="G23" s="26"/>
      <c r="H23" s="26"/>
      <c r="I23" s="26"/>
      <c r="J23" s="177" t="s">
        <v>594</v>
      </c>
      <c r="K23" s="177"/>
      <c r="L23" s="177">
        <v>20</v>
      </c>
      <c r="M23" s="177"/>
      <c r="N23" s="177"/>
      <c r="O23" s="177"/>
      <c r="P23" s="26"/>
      <c r="Q23" s="26"/>
      <c r="R23" s="26"/>
      <c r="S23" s="26"/>
      <c r="T23" s="26"/>
      <c r="U23" s="26"/>
      <c r="V23" s="509"/>
      <c r="W23" s="30" t="s">
        <v>9</v>
      </c>
      <c r="X23" s="95" t="s">
        <v>20</v>
      </c>
      <c r="Y23" s="91">
        <v>2</v>
      </c>
      <c r="Z23" s="130"/>
      <c r="AA23" s="96"/>
      <c r="AB23" s="68"/>
      <c r="AC23" s="97"/>
      <c r="AD23" s="68"/>
      <c r="AE23" s="68"/>
      <c r="AF23" s="98"/>
      <c r="AG23" s="67"/>
    </row>
    <row r="24" spans="2:33" s="38" customFormat="1" ht="27.75" customHeight="1">
      <c r="B24" s="24" t="s">
        <v>10</v>
      </c>
      <c r="C24" s="507"/>
      <c r="D24" s="26"/>
      <c r="E24" s="31"/>
      <c r="F24" s="26"/>
      <c r="G24" s="26"/>
      <c r="H24" s="31"/>
      <c r="I24" s="26"/>
      <c r="J24" s="26"/>
      <c r="K24" s="31"/>
      <c r="L24" s="26"/>
      <c r="M24" s="177"/>
      <c r="N24" s="178"/>
      <c r="O24" s="177"/>
      <c r="P24" s="26"/>
      <c r="Q24" s="31"/>
      <c r="R24" s="26"/>
      <c r="S24" s="25"/>
      <c r="T24" s="31"/>
      <c r="U24" s="26"/>
      <c r="V24" s="509"/>
      <c r="W24" s="146">
        <f>Y22*5+Y24*5+Y26*4</f>
        <v>27.5</v>
      </c>
      <c r="X24" s="95" t="s">
        <v>22</v>
      </c>
      <c r="Y24" s="91">
        <v>3</v>
      </c>
      <c r="Z24" s="130">
        <f>23*9</f>
        <v>207</v>
      </c>
      <c r="AA24" s="67"/>
      <c r="AB24" s="68"/>
      <c r="AC24" s="68"/>
      <c r="AD24" s="68"/>
      <c r="AE24" s="68"/>
      <c r="AF24" s="68"/>
      <c r="AG24" s="67">
        <f>Z24/Z28*100</f>
        <v>29.613733905579398</v>
      </c>
    </row>
    <row r="25" spans="2:33" s="38" customFormat="1" ht="27.75" customHeight="1">
      <c r="B25" s="498" t="s">
        <v>168</v>
      </c>
      <c r="C25" s="507"/>
      <c r="D25" s="26"/>
      <c r="E25" s="31"/>
      <c r="F25" s="26"/>
      <c r="G25" s="26"/>
      <c r="H25" s="31"/>
      <c r="I25" s="26"/>
      <c r="J25" s="26"/>
      <c r="K25" s="31"/>
      <c r="L25" s="26"/>
      <c r="M25" s="177"/>
      <c r="N25" s="178"/>
      <c r="O25" s="177"/>
      <c r="P25" s="26"/>
      <c r="Q25" s="31"/>
      <c r="R25" s="26"/>
      <c r="S25" s="26"/>
      <c r="T25" s="31"/>
      <c r="U25" s="26"/>
      <c r="V25" s="509"/>
      <c r="W25" s="30" t="s">
        <v>11</v>
      </c>
      <c r="X25" s="95" t="s">
        <v>23</v>
      </c>
      <c r="Y25" s="91">
        <f>AB26</f>
        <v>0</v>
      </c>
      <c r="Z25" s="130"/>
      <c r="AA25" s="67"/>
      <c r="AB25" s="68"/>
      <c r="AC25" s="68"/>
      <c r="AD25" s="68"/>
      <c r="AE25" s="68"/>
      <c r="AF25" s="68"/>
      <c r="AG25" s="67"/>
    </row>
    <row r="26" spans="2:33" s="38" customFormat="1" ht="27.75" customHeight="1">
      <c r="B26" s="498"/>
      <c r="C26" s="507"/>
      <c r="D26" s="31"/>
      <c r="E26" s="31"/>
      <c r="F26" s="26"/>
      <c r="G26" s="39"/>
      <c r="H26" s="31"/>
      <c r="I26" s="26"/>
      <c r="J26" s="26"/>
      <c r="K26" s="31"/>
      <c r="L26" s="26"/>
      <c r="M26" s="177"/>
      <c r="N26" s="178"/>
      <c r="O26" s="177"/>
      <c r="P26" s="26"/>
      <c r="Q26" s="31"/>
      <c r="R26" s="26"/>
      <c r="S26" s="26"/>
      <c r="T26" s="31"/>
      <c r="U26" s="26"/>
      <c r="V26" s="509"/>
      <c r="W26" s="146">
        <f>Y21*2+Y22*7+Y23*1+Y26*8</f>
        <v>30.5</v>
      </c>
      <c r="X26" s="133" t="s">
        <v>25</v>
      </c>
      <c r="Y26" s="101">
        <v>0</v>
      </c>
      <c r="Z26" s="65">
        <f>W26*4</f>
        <v>122</v>
      </c>
      <c r="AA26" s="67"/>
      <c r="AB26" s="68"/>
      <c r="AC26" s="67"/>
      <c r="AD26" s="67"/>
      <c r="AE26" s="67"/>
      <c r="AF26" s="67"/>
      <c r="AG26" s="67">
        <f>Z26/Z28*100</f>
        <v>17.453505007153076</v>
      </c>
    </row>
    <row r="27" spans="2:33" s="38" customFormat="1" ht="27.75" customHeight="1">
      <c r="B27" s="32"/>
      <c r="C27" s="40"/>
      <c r="D27" s="26"/>
      <c r="E27" s="31"/>
      <c r="F27" s="26"/>
      <c r="G27" s="26"/>
      <c r="H27" s="31"/>
      <c r="I27" s="26"/>
      <c r="J27" s="26"/>
      <c r="K27" s="31"/>
      <c r="L27" s="26"/>
      <c r="M27" s="26"/>
      <c r="N27" s="31"/>
      <c r="O27" s="26"/>
      <c r="P27" s="26"/>
      <c r="Q27" s="31"/>
      <c r="R27" s="26"/>
      <c r="S27" s="26"/>
      <c r="T27" s="31"/>
      <c r="U27" s="26"/>
      <c r="V27" s="509"/>
      <c r="W27" s="30" t="s">
        <v>12</v>
      </c>
      <c r="X27" s="103"/>
      <c r="Y27" s="91"/>
      <c r="Z27" s="130"/>
      <c r="AA27" s="67"/>
      <c r="AB27" s="68"/>
      <c r="AC27" s="67"/>
      <c r="AD27" s="67"/>
      <c r="AE27" s="67"/>
      <c r="AF27" s="67"/>
      <c r="AG27" s="67"/>
    </row>
    <row r="28" spans="2:33" s="38" customFormat="1" ht="27.75" customHeight="1" thickBot="1">
      <c r="B28" s="41"/>
      <c r="C28" s="42"/>
      <c r="D28" s="31"/>
      <c r="E28" s="31"/>
      <c r="F28" s="26"/>
      <c r="G28" s="26"/>
      <c r="H28" s="31"/>
      <c r="I28" s="26"/>
      <c r="J28" s="26"/>
      <c r="K28" s="31"/>
      <c r="L28" s="26"/>
      <c r="M28" s="26"/>
      <c r="N28" s="31"/>
      <c r="O28" s="26"/>
      <c r="P28" s="26"/>
      <c r="Q28" s="31"/>
      <c r="R28" s="26"/>
      <c r="S28" s="26"/>
      <c r="T28" s="31"/>
      <c r="U28" s="26"/>
      <c r="V28" s="510"/>
      <c r="W28" s="147">
        <f>Y21*70+Y22*75+Y23*25+Y24*45+Y25*60+Y26*120</f>
        <v>757.5</v>
      </c>
      <c r="X28" s="107"/>
      <c r="Y28" s="91"/>
      <c r="Z28" s="65">
        <f>SUM(Z21:Z27)</f>
        <v>699</v>
      </c>
      <c r="AA28" s="65">
        <f aca="true" t="shared" si="2" ref="AA28:AG28">SUM(AA21:AA27)</f>
        <v>0</v>
      </c>
      <c r="AB28" s="65">
        <f t="shared" si="2"/>
        <v>0</v>
      </c>
      <c r="AC28" s="65">
        <f t="shared" si="2"/>
        <v>0</v>
      </c>
      <c r="AD28" s="65">
        <f t="shared" si="2"/>
        <v>0</v>
      </c>
      <c r="AE28" s="65">
        <f t="shared" si="2"/>
        <v>0</v>
      </c>
      <c r="AF28" s="65">
        <f t="shared" si="2"/>
        <v>0</v>
      </c>
      <c r="AG28" s="65">
        <f t="shared" si="2"/>
        <v>100</v>
      </c>
    </row>
    <row r="29" spans="2:33" s="23" customFormat="1" ht="27.75" customHeight="1">
      <c r="B29" s="19">
        <v>2</v>
      </c>
      <c r="C29" s="507"/>
      <c r="D29" s="20" t="str">
        <f>'2016年1月2月總表'!M45</f>
        <v>地瓜飯</v>
      </c>
      <c r="E29" s="20" t="s">
        <v>61</v>
      </c>
      <c r="F29" s="20"/>
      <c r="G29" s="20" t="str">
        <f>'2016年1月2月總表'!M46</f>
        <v>紅燒里肌</v>
      </c>
      <c r="H29" s="20" t="s">
        <v>69</v>
      </c>
      <c r="I29" s="20"/>
      <c r="J29" s="20" t="str">
        <f>'2016年1月2月總表'!M47</f>
        <v>咖哩雞</v>
      </c>
      <c r="K29" s="20" t="s">
        <v>62</v>
      </c>
      <c r="L29" s="20"/>
      <c r="M29" s="20" t="str">
        <f>'2016年1月2月總表'!M48</f>
        <v>蔥花蒸蛋</v>
      </c>
      <c r="N29" s="20" t="s">
        <v>428</v>
      </c>
      <c r="O29" s="20"/>
      <c r="P29" s="20" t="str">
        <f>'2016年1月2月總表'!M49</f>
        <v>淺色蔬菜</v>
      </c>
      <c r="Q29" s="20" t="s">
        <v>64</v>
      </c>
      <c r="R29" s="20"/>
      <c r="S29" s="20" t="str">
        <f>'2016年1月2月總表'!M50</f>
        <v>味噌豆腐湯(豆)(海)</v>
      </c>
      <c r="T29" s="20" t="s">
        <v>67</v>
      </c>
      <c r="U29" s="20"/>
      <c r="V29" s="508"/>
      <c r="W29" s="22" t="s">
        <v>7</v>
      </c>
      <c r="X29" s="86" t="s">
        <v>18</v>
      </c>
      <c r="Y29" s="87">
        <v>5.7</v>
      </c>
      <c r="Z29" s="130"/>
      <c r="AA29" s="67"/>
      <c r="AB29" s="68"/>
      <c r="AC29" s="67"/>
      <c r="AD29" s="67"/>
      <c r="AE29" s="67"/>
      <c r="AF29" s="67"/>
      <c r="AG29" s="157"/>
    </row>
    <row r="30" spans="2:33" ht="27.75" customHeight="1">
      <c r="B30" s="24" t="s">
        <v>8</v>
      </c>
      <c r="C30" s="507"/>
      <c r="D30" s="26" t="s">
        <v>441</v>
      </c>
      <c r="E30" s="26"/>
      <c r="F30" s="26">
        <v>42</v>
      </c>
      <c r="G30" s="26" t="s">
        <v>442</v>
      </c>
      <c r="H30" s="26"/>
      <c r="I30" s="26">
        <v>40</v>
      </c>
      <c r="J30" s="25" t="s">
        <v>445</v>
      </c>
      <c r="K30" s="25"/>
      <c r="L30" s="25">
        <v>40</v>
      </c>
      <c r="M30" s="27" t="s">
        <v>446</v>
      </c>
      <c r="N30" s="26"/>
      <c r="O30" s="27">
        <v>10</v>
      </c>
      <c r="P30" s="26" t="s">
        <v>447</v>
      </c>
      <c r="Q30" s="26"/>
      <c r="R30" s="26">
        <v>100</v>
      </c>
      <c r="S30" s="25"/>
      <c r="T30" s="25"/>
      <c r="U30" s="25"/>
      <c r="V30" s="509"/>
      <c r="W30" s="146">
        <f>Y29*15+Y31*5+Y33*15+Y34*12</f>
        <v>95.5</v>
      </c>
      <c r="X30" s="90" t="s">
        <v>19</v>
      </c>
      <c r="Y30" s="91">
        <v>2.5</v>
      </c>
      <c r="Z30" s="130">
        <f>W30*4</f>
        <v>382</v>
      </c>
      <c r="AA30" s="92"/>
      <c r="AB30" s="68"/>
      <c r="AC30" s="68"/>
      <c r="AD30" s="68"/>
      <c r="AE30" s="68"/>
      <c r="AF30" s="68"/>
      <c r="AG30" s="67">
        <f>Z30/Z36*100</f>
        <v>53.60651136682571</v>
      </c>
    </row>
    <row r="31" spans="2:33" ht="27.75" customHeight="1">
      <c r="B31" s="24">
        <v>16</v>
      </c>
      <c r="C31" s="507"/>
      <c r="D31" s="26" t="s">
        <v>436</v>
      </c>
      <c r="E31" s="26"/>
      <c r="F31" s="26">
        <v>85</v>
      </c>
      <c r="G31" s="26" t="s">
        <v>443</v>
      </c>
      <c r="H31" s="26"/>
      <c r="I31" s="26">
        <v>20</v>
      </c>
      <c r="J31" s="25" t="s">
        <v>432</v>
      </c>
      <c r="K31" s="25"/>
      <c r="L31" s="25">
        <v>10</v>
      </c>
      <c r="M31" s="27" t="s">
        <v>426</v>
      </c>
      <c r="N31" s="26"/>
      <c r="O31" s="27">
        <v>30</v>
      </c>
      <c r="P31" s="27"/>
      <c r="Q31" s="99"/>
      <c r="R31" s="27"/>
      <c r="S31" s="25" t="s">
        <v>422</v>
      </c>
      <c r="T31" s="25"/>
      <c r="U31" s="25">
        <v>10</v>
      </c>
      <c r="V31" s="509"/>
      <c r="W31" s="30" t="s">
        <v>9</v>
      </c>
      <c r="X31" s="95" t="s">
        <v>20</v>
      </c>
      <c r="Y31" s="91">
        <v>2</v>
      </c>
      <c r="Z31" s="130"/>
      <c r="AA31" s="96"/>
      <c r="AB31" s="68"/>
      <c r="AC31" s="97"/>
      <c r="AD31" s="68"/>
      <c r="AE31" s="68"/>
      <c r="AF31" s="98"/>
      <c r="AG31" s="67"/>
    </row>
    <row r="32" spans="2:33" ht="27.75" customHeight="1">
      <c r="B32" s="24" t="s">
        <v>10</v>
      </c>
      <c r="C32" s="507"/>
      <c r="D32" s="31"/>
      <c r="E32" s="31"/>
      <c r="F32" s="26"/>
      <c r="G32" s="26" t="s">
        <v>444</v>
      </c>
      <c r="H32" s="31"/>
      <c r="I32" s="26">
        <v>10</v>
      </c>
      <c r="J32" s="27" t="s">
        <v>431</v>
      </c>
      <c r="K32" s="31"/>
      <c r="L32" s="27">
        <v>10</v>
      </c>
      <c r="M32" s="27"/>
      <c r="N32" s="31"/>
      <c r="O32" s="27"/>
      <c r="P32" s="27"/>
      <c r="Q32" s="99"/>
      <c r="R32" s="27"/>
      <c r="S32" s="25" t="s">
        <v>423</v>
      </c>
      <c r="T32" s="26"/>
      <c r="U32" s="26">
        <v>30</v>
      </c>
      <c r="V32" s="509"/>
      <c r="W32" s="146">
        <f>Y30*5+Y32*5+Y34*4</f>
        <v>25</v>
      </c>
      <c r="X32" s="95" t="s">
        <v>22</v>
      </c>
      <c r="Y32" s="91">
        <v>2.5</v>
      </c>
      <c r="Z32" s="130">
        <f>23*9</f>
        <v>207</v>
      </c>
      <c r="AA32" s="67"/>
      <c r="AB32" s="68"/>
      <c r="AC32" s="68"/>
      <c r="AD32" s="68"/>
      <c r="AE32" s="68"/>
      <c r="AF32" s="68"/>
      <c r="AG32" s="67">
        <f>Z32/Z36*100</f>
        <v>29.04855458882964</v>
      </c>
    </row>
    <row r="33" spans="2:33" ht="27.75" customHeight="1">
      <c r="B33" s="498" t="s">
        <v>52</v>
      </c>
      <c r="C33" s="507"/>
      <c r="D33" s="31"/>
      <c r="E33" s="31"/>
      <c r="F33" s="26"/>
      <c r="G33" s="26"/>
      <c r="H33" s="31"/>
      <c r="I33" s="26"/>
      <c r="J33" s="25" t="s">
        <v>443</v>
      </c>
      <c r="K33" s="25"/>
      <c r="L33" s="25">
        <v>10</v>
      </c>
      <c r="M33" s="27"/>
      <c r="N33" s="31"/>
      <c r="O33" s="27"/>
      <c r="P33" s="26"/>
      <c r="Q33" s="31"/>
      <c r="R33" s="26"/>
      <c r="S33" s="25" t="s">
        <v>424</v>
      </c>
      <c r="T33" s="26" t="s">
        <v>419</v>
      </c>
      <c r="U33" s="26">
        <v>10</v>
      </c>
      <c r="V33" s="509"/>
      <c r="W33" s="30" t="s">
        <v>11</v>
      </c>
      <c r="X33" s="95" t="s">
        <v>23</v>
      </c>
      <c r="Y33" s="91">
        <f>AB34</f>
        <v>0</v>
      </c>
      <c r="Z33" s="130"/>
      <c r="AA33" s="67"/>
      <c r="AB33" s="68"/>
      <c r="AC33" s="68"/>
      <c r="AD33" s="68"/>
      <c r="AE33" s="68"/>
      <c r="AF33" s="68"/>
      <c r="AG33" s="67"/>
    </row>
    <row r="34" spans="2:33" ht="27.75" customHeight="1">
      <c r="B34" s="498"/>
      <c r="C34" s="507"/>
      <c r="D34" s="31"/>
      <c r="E34" s="31"/>
      <c r="F34" s="26"/>
      <c r="G34" s="26"/>
      <c r="H34" s="31"/>
      <c r="I34" s="26"/>
      <c r="J34" s="168"/>
      <c r="K34" s="31"/>
      <c r="L34" s="25"/>
      <c r="M34" s="27"/>
      <c r="N34" s="31"/>
      <c r="O34" s="27"/>
      <c r="P34" s="26"/>
      <c r="Q34" s="31"/>
      <c r="R34" s="26"/>
      <c r="S34" s="25"/>
      <c r="T34" s="31"/>
      <c r="U34" s="26"/>
      <c r="V34" s="509"/>
      <c r="W34" s="146">
        <f>Y29*2+Y30*7+Y31*1+Y34*8</f>
        <v>30.9</v>
      </c>
      <c r="X34" s="133" t="s">
        <v>25</v>
      </c>
      <c r="Y34" s="101">
        <v>0</v>
      </c>
      <c r="Z34" s="65">
        <f>W34*4</f>
        <v>123.6</v>
      </c>
      <c r="AA34" s="67"/>
      <c r="AB34" s="68"/>
      <c r="AC34" s="67"/>
      <c r="AD34" s="67"/>
      <c r="AE34" s="67"/>
      <c r="AF34" s="67"/>
      <c r="AG34" s="67">
        <f>Z34/Z36*100</f>
        <v>17.34493404434465</v>
      </c>
    </row>
    <row r="35" spans="2:33" ht="27.75" customHeight="1">
      <c r="B35" s="32"/>
      <c r="C35" s="33"/>
      <c r="D35" s="31"/>
      <c r="E35" s="31"/>
      <c r="F35" s="26"/>
      <c r="G35" s="26"/>
      <c r="H35" s="31"/>
      <c r="I35" s="26"/>
      <c r="J35" s="26"/>
      <c r="K35" s="31"/>
      <c r="L35" s="26"/>
      <c r="M35" s="27"/>
      <c r="N35" s="31"/>
      <c r="O35" s="27"/>
      <c r="P35" s="26"/>
      <c r="Q35" s="31"/>
      <c r="R35" s="26"/>
      <c r="S35" s="26"/>
      <c r="T35" s="26"/>
      <c r="U35" s="26"/>
      <c r="V35" s="509"/>
      <c r="W35" s="30" t="s">
        <v>12</v>
      </c>
      <c r="X35" s="103"/>
      <c r="Y35" s="91"/>
      <c r="Z35" s="130"/>
      <c r="AA35" s="67"/>
      <c r="AB35" s="68"/>
      <c r="AC35" s="67"/>
      <c r="AD35" s="67"/>
      <c r="AE35" s="67"/>
      <c r="AF35" s="67"/>
      <c r="AG35" s="67"/>
    </row>
    <row r="36" spans="2:33" ht="27.75" customHeight="1">
      <c r="B36" s="34"/>
      <c r="C36" s="35"/>
      <c r="D36" s="31"/>
      <c r="E36" s="31"/>
      <c r="F36" s="26"/>
      <c r="G36" s="26"/>
      <c r="H36" s="31"/>
      <c r="I36" s="26"/>
      <c r="J36" s="26"/>
      <c r="K36" s="31"/>
      <c r="L36" s="26"/>
      <c r="M36" s="26"/>
      <c r="N36" s="31"/>
      <c r="O36" s="26"/>
      <c r="P36" s="26"/>
      <c r="Q36" s="31"/>
      <c r="R36" s="26"/>
      <c r="S36" s="26"/>
      <c r="T36" s="31"/>
      <c r="U36" s="26"/>
      <c r="V36" s="510"/>
      <c r="W36" s="147">
        <f>Y29*70+Y30*75+Y31*25+Y32*45+Y33*60+Y34*120</f>
        <v>749</v>
      </c>
      <c r="X36" s="107"/>
      <c r="Y36" s="91"/>
      <c r="Z36" s="65">
        <f>SUM(Z29:Z35)</f>
        <v>712.6</v>
      </c>
      <c r="AA36" s="65">
        <f aca="true" t="shared" si="3" ref="AA36:AG36">SUM(AA29:AA35)</f>
        <v>0</v>
      </c>
      <c r="AB36" s="65">
        <f t="shared" si="3"/>
        <v>0</v>
      </c>
      <c r="AC36" s="65">
        <f t="shared" si="3"/>
        <v>0</v>
      </c>
      <c r="AD36" s="65">
        <f t="shared" si="3"/>
        <v>0</v>
      </c>
      <c r="AE36" s="65">
        <f t="shared" si="3"/>
        <v>0</v>
      </c>
      <c r="AF36" s="65">
        <f t="shared" si="3"/>
        <v>0</v>
      </c>
      <c r="AG36" s="65">
        <f t="shared" si="3"/>
        <v>100</v>
      </c>
    </row>
    <row r="37" spans="2:33" s="23" customFormat="1" ht="27.75" customHeight="1">
      <c r="B37" s="19">
        <v>2</v>
      </c>
      <c r="C37" s="507"/>
      <c r="D37" s="20" t="str">
        <f>'2016年1月2月總表'!Q45</f>
        <v>炒泡麵</v>
      </c>
      <c r="E37" s="20" t="s">
        <v>100</v>
      </c>
      <c r="F37" s="20"/>
      <c r="G37" s="20" t="str">
        <f>'2016年1月2月總表'!Q46</f>
        <v>嫩烤雞翅</v>
      </c>
      <c r="H37" s="20" t="s">
        <v>65</v>
      </c>
      <c r="I37" s="20"/>
      <c r="J37" s="20" t="str">
        <f>'2016年1月2月總表'!Q47</f>
        <v>炸物燴鮮蔬(炸)(加)</v>
      </c>
      <c r="K37" s="20" t="s">
        <v>487</v>
      </c>
      <c r="L37" s="20"/>
      <c r="M37" s="20" t="str">
        <f>'2016年1月2月總表'!Q48</f>
        <v>肉粽</v>
      </c>
      <c r="N37" s="20" t="s">
        <v>102</v>
      </c>
      <c r="O37" s="20"/>
      <c r="P37" s="20" t="str">
        <f>'2016年1月2月總表'!Q49</f>
        <v>深色蔬菜</v>
      </c>
      <c r="Q37" s="20" t="s">
        <v>71</v>
      </c>
      <c r="R37" s="20"/>
      <c r="S37" s="20" t="str">
        <f>'2016年1月2月總表'!Q50</f>
        <v>鴻喜菇洋蔥湯</v>
      </c>
      <c r="T37" s="20" t="s">
        <v>67</v>
      </c>
      <c r="U37" s="20"/>
      <c r="V37" s="508"/>
      <c r="W37" s="22" t="s">
        <v>7</v>
      </c>
      <c r="X37" s="86" t="s">
        <v>18</v>
      </c>
      <c r="Y37" s="87">
        <v>5.5</v>
      </c>
      <c r="Z37" s="130"/>
      <c r="AA37" s="67"/>
      <c r="AB37" s="68"/>
      <c r="AC37" s="67"/>
      <c r="AD37" s="67"/>
      <c r="AE37" s="67"/>
      <c r="AF37" s="67"/>
      <c r="AG37" s="157"/>
    </row>
    <row r="38" spans="2:33" ht="27.75" customHeight="1">
      <c r="B38" s="24" t="s">
        <v>8</v>
      </c>
      <c r="C38" s="507"/>
      <c r="D38" s="153" t="s">
        <v>448</v>
      </c>
      <c r="E38" s="153"/>
      <c r="F38" s="153">
        <v>10</v>
      </c>
      <c r="G38" s="177" t="s">
        <v>450</v>
      </c>
      <c r="H38" s="177"/>
      <c r="I38" s="177">
        <v>60</v>
      </c>
      <c r="J38" s="177" t="s">
        <v>485</v>
      </c>
      <c r="K38" s="177" t="s">
        <v>486</v>
      </c>
      <c r="L38" s="177">
        <v>20</v>
      </c>
      <c r="M38" s="177" t="s">
        <v>451</v>
      </c>
      <c r="N38" s="177"/>
      <c r="O38" s="177">
        <v>30</v>
      </c>
      <c r="P38" s="153" t="s">
        <v>447</v>
      </c>
      <c r="Q38" s="153"/>
      <c r="R38" s="153">
        <v>100</v>
      </c>
      <c r="S38" s="177" t="s">
        <v>452</v>
      </c>
      <c r="T38" s="177"/>
      <c r="U38" s="25">
        <v>10</v>
      </c>
      <c r="V38" s="509"/>
      <c r="W38" s="146">
        <f>Y37*15+Y39*5+Y41*15+Y42*12</f>
        <v>92.5</v>
      </c>
      <c r="X38" s="90" t="s">
        <v>19</v>
      </c>
      <c r="Y38" s="91">
        <v>2.5</v>
      </c>
      <c r="Z38" s="130">
        <f>W38*4</f>
        <v>370</v>
      </c>
      <c r="AA38" s="92"/>
      <c r="AB38" s="68"/>
      <c r="AC38" s="68"/>
      <c r="AD38" s="68"/>
      <c r="AE38" s="68"/>
      <c r="AF38" s="68"/>
      <c r="AG38" s="67">
        <f>Z38/Z44*100</f>
        <v>52.93276108726752</v>
      </c>
    </row>
    <row r="39" spans="2:33" ht="27.75" customHeight="1">
      <c r="B39" s="24">
        <v>17</v>
      </c>
      <c r="C39" s="507"/>
      <c r="D39" s="153" t="s">
        <v>449</v>
      </c>
      <c r="E39" s="153"/>
      <c r="F39" s="153"/>
      <c r="G39" s="177"/>
      <c r="H39" s="177"/>
      <c r="I39" s="177"/>
      <c r="J39" s="177" t="s">
        <v>488</v>
      </c>
      <c r="K39" s="178"/>
      <c r="L39" s="177">
        <v>20</v>
      </c>
      <c r="M39" s="177"/>
      <c r="N39" s="177"/>
      <c r="O39" s="177"/>
      <c r="P39" s="177"/>
      <c r="Q39" s="177"/>
      <c r="R39" s="177"/>
      <c r="S39" s="177" t="s">
        <v>443</v>
      </c>
      <c r="T39" s="177"/>
      <c r="U39" s="25">
        <v>10</v>
      </c>
      <c r="V39" s="509"/>
      <c r="W39" s="30" t="s">
        <v>9</v>
      </c>
      <c r="X39" s="95" t="s">
        <v>20</v>
      </c>
      <c r="Y39" s="91">
        <v>2</v>
      </c>
      <c r="Z39" s="130"/>
      <c r="AA39" s="96"/>
      <c r="AB39" s="68"/>
      <c r="AC39" s="97"/>
      <c r="AD39" s="68"/>
      <c r="AE39" s="68"/>
      <c r="AF39" s="98"/>
      <c r="AG39" s="67"/>
    </row>
    <row r="40" spans="2:33" ht="27.75" customHeight="1">
      <c r="B40" s="24" t="s">
        <v>10</v>
      </c>
      <c r="C40" s="507"/>
      <c r="D40" s="153"/>
      <c r="E40" s="174"/>
      <c r="F40" s="153"/>
      <c r="G40" s="177"/>
      <c r="H40" s="177"/>
      <c r="I40" s="177"/>
      <c r="J40" s="177" t="s">
        <v>489</v>
      </c>
      <c r="K40" s="177"/>
      <c r="L40" s="177">
        <v>20</v>
      </c>
      <c r="M40" s="177"/>
      <c r="N40" s="177"/>
      <c r="O40" s="177"/>
      <c r="P40" s="177"/>
      <c r="Q40" s="177"/>
      <c r="R40" s="177"/>
      <c r="S40" s="177"/>
      <c r="T40" s="177"/>
      <c r="U40" s="25"/>
      <c r="V40" s="509"/>
      <c r="W40" s="146">
        <f>Y38*5+Y40*5+Y42*4</f>
        <v>27.5</v>
      </c>
      <c r="X40" s="95" t="s">
        <v>22</v>
      </c>
      <c r="Y40" s="91">
        <v>3</v>
      </c>
      <c r="Z40" s="130">
        <f>23*9</f>
        <v>207</v>
      </c>
      <c r="AA40" s="67"/>
      <c r="AB40" s="68"/>
      <c r="AC40" s="68"/>
      <c r="AD40" s="68"/>
      <c r="AE40" s="68"/>
      <c r="AF40" s="68"/>
      <c r="AG40" s="67">
        <f>Z40/Z44*100</f>
        <v>29.613733905579398</v>
      </c>
    </row>
    <row r="41" spans="2:33" ht="27.75" customHeight="1">
      <c r="B41" s="498" t="s">
        <v>169</v>
      </c>
      <c r="C41" s="507"/>
      <c r="D41" s="153"/>
      <c r="E41" s="174"/>
      <c r="F41" s="153"/>
      <c r="G41" s="177"/>
      <c r="H41" s="177"/>
      <c r="I41" s="177"/>
      <c r="J41" s="177" t="s">
        <v>490</v>
      </c>
      <c r="K41" s="177"/>
      <c r="L41" s="177">
        <v>20</v>
      </c>
      <c r="M41" s="177"/>
      <c r="N41" s="177"/>
      <c r="O41" s="177"/>
      <c r="P41" s="177"/>
      <c r="Q41" s="177"/>
      <c r="R41" s="177"/>
      <c r="S41" s="177"/>
      <c r="T41" s="177"/>
      <c r="U41" s="25"/>
      <c r="V41" s="509"/>
      <c r="W41" s="30" t="s">
        <v>11</v>
      </c>
      <c r="X41" s="95" t="s">
        <v>23</v>
      </c>
      <c r="Y41" s="91">
        <f>AB42</f>
        <v>0</v>
      </c>
      <c r="Z41" s="130"/>
      <c r="AA41" s="67"/>
      <c r="AB41" s="68"/>
      <c r="AC41" s="68"/>
      <c r="AD41" s="68"/>
      <c r="AE41" s="68"/>
      <c r="AF41" s="68"/>
      <c r="AG41" s="67"/>
    </row>
    <row r="42" spans="2:33" ht="27.75" customHeight="1">
      <c r="B42" s="498"/>
      <c r="C42" s="507"/>
      <c r="D42" s="178"/>
      <c r="E42" s="178"/>
      <c r="F42" s="177"/>
      <c r="G42" s="177"/>
      <c r="H42" s="178"/>
      <c r="I42" s="177"/>
      <c r="J42" s="177"/>
      <c r="K42" s="178"/>
      <c r="L42" s="177"/>
      <c r="M42" s="177"/>
      <c r="N42" s="178"/>
      <c r="O42" s="177"/>
      <c r="P42" s="177"/>
      <c r="Q42" s="178"/>
      <c r="R42" s="177"/>
      <c r="S42" s="177"/>
      <c r="T42" s="178"/>
      <c r="U42" s="25"/>
      <c r="V42" s="509"/>
      <c r="W42" s="146">
        <f>Y37*2+Y38*7+Y39*1+Y42*8</f>
        <v>30.5</v>
      </c>
      <c r="X42" s="133" t="s">
        <v>25</v>
      </c>
      <c r="Y42" s="101">
        <v>0</v>
      </c>
      <c r="Z42" s="65">
        <f>W42*4</f>
        <v>122</v>
      </c>
      <c r="AA42" s="67"/>
      <c r="AB42" s="68"/>
      <c r="AC42" s="67"/>
      <c r="AD42" s="67"/>
      <c r="AE42" s="67"/>
      <c r="AF42" s="67"/>
      <c r="AG42" s="67">
        <f>Z42/Z44*100</f>
        <v>17.453505007153076</v>
      </c>
    </row>
    <row r="43" spans="2:33" ht="27.75" customHeight="1">
      <c r="B43" s="32"/>
      <c r="C43" s="33"/>
      <c r="D43" s="178"/>
      <c r="E43" s="178"/>
      <c r="F43" s="177"/>
      <c r="G43" s="177"/>
      <c r="H43" s="178"/>
      <c r="I43" s="177"/>
      <c r="J43" s="177"/>
      <c r="K43" s="178"/>
      <c r="L43" s="177"/>
      <c r="M43" s="177"/>
      <c r="N43" s="178"/>
      <c r="O43" s="177"/>
      <c r="P43" s="177"/>
      <c r="Q43" s="178"/>
      <c r="R43" s="177"/>
      <c r="S43" s="177"/>
      <c r="T43" s="178"/>
      <c r="U43" s="25"/>
      <c r="V43" s="509"/>
      <c r="W43" s="30" t="s">
        <v>12</v>
      </c>
      <c r="X43" s="103"/>
      <c r="Y43" s="116"/>
      <c r="Z43" s="130"/>
      <c r="AA43" s="67"/>
      <c r="AB43" s="68"/>
      <c r="AC43" s="67"/>
      <c r="AD43" s="67"/>
      <c r="AE43" s="67"/>
      <c r="AF43" s="67"/>
      <c r="AG43" s="67"/>
    </row>
    <row r="44" spans="2:33" ht="27.75" customHeight="1" thickBot="1">
      <c r="B44" s="43"/>
      <c r="C44" s="35"/>
      <c r="D44" s="44"/>
      <c r="E44" s="44"/>
      <c r="F44" s="45"/>
      <c r="G44" s="45"/>
      <c r="H44" s="44"/>
      <c r="I44" s="45"/>
      <c r="J44" s="45"/>
      <c r="K44" s="44"/>
      <c r="L44" s="45"/>
      <c r="M44" s="45"/>
      <c r="N44" s="44"/>
      <c r="O44" s="45"/>
      <c r="P44" s="45"/>
      <c r="Q44" s="44"/>
      <c r="R44" s="45"/>
      <c r="S44" s="45"/>
      <c r="T44" s="44"/>
      <c r="U44" s="45"/>
      <c r="V44" s="510"/>
      <c r="W44" s="148">
        <f>Y37*70+Y38*75+Y39*25+Y40*45+Y41*60+Y42*120</f>
        <v>757.5</v>
      </c>
      <c r="X44" s="120"/>
      <c r="Y44" s="121"/>
      <c r="Z44" s="65">
        <f>SUM(Z37:Z43)</f>
        <v>699</v>
      </c>
      <c r="AA44" s="65">
        <f aca="true" t="shared" si="4" ref="AA44:AG44">SUM(AA37:AA43)</f>
        <v>0</v>
      </c>
      <c r="AB44" s="65">
        <f t="shared" si="4"/>
        <v>0</v>
      </c>
      <c r="AC44" s="65">
        <f t="shared" si="4"/>
        <v>0</v>
      </c>
      <c r="AD44" s="65">
        <f t="shared" si="4"/>
        <v>0</v>
      </c>
      <c r="AE44" s="65">
        <f t="shared" si="4"/>
        <v>0</v>
      </c>
      <c r="AF44" s="65">
        <f t="shared" si="4"/>
        <v>0</v>
      </c>
      <c r="AG44" s="65">
        <f t="shared" si="4"/>
        <v>100</v>
      </c>
    </row>
    <row r="45" spans="3:26" ht="21.75" customHeight="1">
      <c r="C45" s="2"/>
      <c r="J45" s="511"/>
      <c r="K45" s="511"/>
      <c r="L45" s="511"/>
      <c r="M45" s="511"/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48"/>
    </row>
    <row r="46" spans="2:25" ht="20.25">
      <c r="B46" s="3"/>
      <c r="D46" s="505"/>
      <c r="E46" s="505"/>
      <c r="F46" s="506"/>
      <c r="G46" s="506"/>
      <c r="H46" s="49"/>
      <c r="I46" s="2"/>
      <c r="J46" s="2"/>
      <c r="K46" s="49"/>
      <c r="L46" s="2"/>
      <c r="N46" s="49"/>
      <c r="O46" s="2"/>
      <c r="Q46" s="49"/>
      <c r="R46" s="2"/>
      <c r="T46" s="49"/>
      <c r="U46" s="2"/>
      <c r="V46" s="50"/>
      <c r="Y46" s="130"/>
    </row>
    <row r="47" ht="20.25">
      <c r="Y47" s="130"/>
    </row>
    <row r="48" ht="20.25">
      <c r="Y48" s="130"/>
    </row>
    <row r="49" ht="20.25">
      <c r="Y49" s="130"/>
    </row>
    <row r="50" ht="20.25">
      <c r="Y50" s="130"/>
    </row>
    <row r="51" ht="20.25">
      <c r="Y51" s="130"/>
    </row>
    <row r="52" ht="20.25">
      <c r="Y52" s="130"/>
    </row>
  </sheetData>
  <sheetProtection/>
  <mergeCells count="19">
    <mergeCell ref="D46:G46"/>
    <mergeCell ref="C21:C26"/>
    <mergeCell ref="V21:V28"/>
    <mergeCell ref="B25:B26"/>
    <mergeCell ref="C29:C34"/>
    <mergeCell ref="V29:V36"/>
    <mergeCell ref="C37:C42"/>
    <mergeCell ref="V37:V44"/>
    <mergeCell ref="B41:B42"/>
    <mergeCell ref="J45:Y45"/>
    <mergeCell ref="B33:B34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A19">
      <selection activeCell="M51" sqref="M51"/>
    </sheetView>
  </sheetViews>
  <sheetFormatPr defaultColWidth="9.00390625" defaultRowHeight="16.5"/>
  <cols>
    <col min="1" max="1" width="1.875" style="29" customWidth="1"/>
    <col min="2" max="2" width="4.875" style="46" customWidth="1"/>
    <col min="3" max="3" width="0" style="29" hidden="1" customWidth="1"/>
    <col min="4" max="4" width="18.625" style="29" customWidth="1"/>
    <col min="5" max="5" width="5.625" style="47" customWidth="1"/>
    <col min="6" max="6" width="9.625" style="29" customWidth="1"/>
    <col min="7" max="7" width="18.625" style="29" customWidth="1"/>
    <col min="8" max="8" width="5.625" style="47" customWidth="1"/>
    <col min="9" max="9" width="9.625" style="29" customWidth="1"/>
    <col min="10" max="10" width="18.625" style="29" customWidth="1"/>
    <col min="11" max="11" width="5.625" style="47" customWidth="1"/>
    <col min="12" max="12" width="9.625" style="29" customWidth="1"/>
    <col min="13" max="13" width="18.625" style="29" customWidth="1"/>
    <col min="14" max="14" width="5.625" style="47" customWidth="1"/>
    <col min="15" max="15" width="9.625" style="29" customWidth="1"/>
    <col min="16" max="16" width="18.625" style="29" customWidth="1"/>
    <col min="17" max="17" width="5.625" style="47" customWidth="1"/>
    <col min="18" max="18" width="9.625" style="29" customWidth="1"/>
    <col min="19" max="19" width="18.625" style="29" customWidth="1"/>
    <col min="20" max="20" width="5.625" style="47" customWidth="1"/>
    <col min="21" max="21" width="9.625" style="29" customWidth="1"/>
    <col min="22" max="22" width="5.25390625" style="52" customWidth="1"/>
    <col min="23" max="23" width="11.75390625" style="51" customWidth="1"/>
    <col min="24" max="24" width="11.25390625" style="129" customWidth="1"/>
    <col min="25" max="25" width="6.625" style="132" customWidth="1"/>
    <col min="26" max="26" width="6.625" style="29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29" customWidth="1"/>
  </cols>
  <sheetData>
    <row r="1" spans="2:28" s="2" customFormat="1" ht="38.25">
      <c r="B1" s="500" t="s">
        <v>338</v>
      </c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1"/>
      <c r="AB1" s="3"/>
    </row>
    <row r="2" spans="2:28" s="2" customFormat="1" ht="16.5" customHeight="1">
      <c r="B2" s="513"/>
      <c r="C2" s="514"/>
      <c r="D2" s="514"/>
      <c r="E2" s="514"/>
      <c r="F2" s="514"/>
      <c r="G2" s="514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59"/>
      <c r="Y2" s="58"/>
      <c r="Z2" s="1"/>
      <c r="AB2" s="3"/>
    </row>
    <row r="3" spans="2:28" s="2" customFormat="1" ht="31.5" customHeight="1" thickBot="1">
      <c r="B3" s="134" t="s">
        <v>26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64"/>
      <c r="Y3" s="65"/>
      <c r="Z3" s="11"/>
      <c r="AB3" s="3"/>
    </row>
    <row r="4" spans="2:33" s="18" customFormat="1" ht="99">
      <c r="B4" s="12" t="s">
        <v>0</v>
      </c>
      <c r="C4" s="13" t="s">
        <v>1</v>
      </c>
      <c r="D4" s="14" t="s">
        <v>2</v>
      </c>
      <c r="E4" s="72" t="s">
        <v>24</v>
      </c>
      <c r="F4" s="14"/>
      <c r="G4" s="14" t="s">
        <v>3</v>
      </c>
      <c r="H4" s="72" t="s">
        <v>24</v>
      </c>
      <c r="I4" s="14"/>
      <c r="J4" s="14" t="s">
        <v>4</v>
      </c>
      <c r="K4" s="72" t="s">
        <v>24</v>
      </c>
      <c r="L4" s="15"/>
      <c r="M4" s="14" t="s">
        <v>4</v>
      </c>
      <c r="N4" s="72" t="s">
        <v>24</v>
      </c>
      <c r="O4" s="14"/>
      <c r="P4" s="14" t="s">
        <v>4</v>
      </c>
      <c r="Q4" s="72" t="s">
        <v>24</v>
      </c>
      <c r="R4" s="14"/>
      <c r="S4" s="16" t="s">
        <v>5</v>
      </c>
      <c r="T4" s="72" t="s">
        <v>24</v>
      </c>
      <c r="U4" s="14"/>
      <c r="V4" s="137" t="s">
        <v>31</v>
      </c>
      <c r="W4" s="17" t="s">
        <v>6</v>
      </c>
      <c r="X4" s="76" t="s">
        <v>13</v>
      </c>
      <c r="Y4" s="77" t="s">
        <v>14</v>
      </c>
      <c r="Z4" s="78" t="s">
        <v>43</v>
      </c>
      <c r="AA4" s="79"/>
      <c r="AB4" s="80"/>
      <c r="AC4" s="81"/>
      <c r="AD4" s="81"/>
      <c r="AE4" s="81"/>
      <c r="AF4" s="81"/>
      <c r="AG4" s="82" t="s">
        <v>44</v>
      </c>
    </row>
    <row r="5" spans="2:33" s="23" customFormat="1" ht="64.5" customHeight="1">
      <c r="B5" s="19"/>
      <c r="C5" s="507"/>
      <c r="D5" s="20"/>
      <c r="E5" s="20"/>
      <c r="F5" s="21"/>
      <c r="G5" s="20"/>
      <c r="H5" s="20"/>
      <c r="I5" s="21"/>
      <c r="J5" s="20"/>
      <c r="K5" s="20"/>
      <c r="L5" s="21"/>
      <c r="M5" s="20"/>
      <c r="N5" s="20"/>
      <c r="O5" s="21"/>
      <c r="P5" s="20"/>
      <c r="Q5" s="20"/>
      <c r="R5" s="21"/>
      <c r="S5" s="20"/>
      <c r="T5" s="20"/>
      <c r="U5" s="21"/>
      <c r="V5" s="508"/>
      <c r="W5" s="22" t="s">
        <v>7</v>
      </c>
      <c r="X5" s="86" t="s">
        <v>18</v>
      </c>
      <c r="Y5" s="87">
        <v>5.5</v>
      </c>
      <c r="Z5" s="130"/>
      <c r="AA5" s="67"/>
      <c r="AB5" s="68"/>
      <c r="AC5" s="67"/>
      <c r="AD5" s="67"/>
      <c r="AE5" s="67"/>
      <c r="AF5" s="67"/>
      <c r="AG5" s="157"/>
    </row>
    <row r="6" spans="2:33" ht="27.75" customHeight="1">
      <c r="B6" s="24"/>
      <c r="C6" s="507"/>
      <c r="D6" s="177"/>
      <c r="E6" s="177"/>
      <c r="F6" s="177"/>
      <c r="G6" s="153"/>
      <c r="H6" s="177"/>
      <c r="I6" s="153"/>
      <c r="J6" s="177"/>
      <c r="K6" s="177"/>
      <c r="L6" s="177"/>
      <c r="M6" s="153"/>
      <c r="N6" s="177"/>
      <c r="O6" s="153"/>
      <c r="P6" s="177"/>
      <c r="Q6" s="177"/>
      <c r="R6" s="177"/>
      <c r="S6" s="153"/>
      <c r="T6" s="153"/>
      <c r="U6" s="153"/>
      <c r="V6" s="509"/>
      <c r="W6" s="146">
        <f>Y5*15+Y7*5+Y9*15+Y10*12</f>
        <v>92.5</v>
      </c>
      <c r="X6" s="90" t="s">
        <v>19</v>
      </c>
      <c r="Y6" s="91">
        <v>2.5</v>
      </c>
      <c r="Z6" s="130">
        <f>W6*4</f>
        <v>370</v>
      </c>
      <c r="AA6" s="92"/>
      <c r="AB6" s="68"/>
      <c r="AC6" s="68"/>
      <c r="AD6" s="68"/>
      <c r="AE6" s="68"/>
      <c r="AF6" s="68"/>
      <c r="AG6" s="67">
        <f>Z6/Z12*100</f>
        <v>52.93276108726752</v>
      </c>
    </row>
    <row r="7" spans="2:33" ht="27.75" customHeight="1">
      <c r="B7" s="24"/>
      <c r="C7" s="507"/>
      <c r="D7" s="177"/>
      <c r="E7" s="177"/>
      <c r="F7" s="177"/>
      <c r="G7" s="153"/>
      <c r="H7" s="177"/>
      <c r="I7" s="153"/>
      <c r="J7" s="153"/>
      <c r="K7" s="177"/>
      <c r="L7" s="177"/>
      <c r="M7" s="153"/>
      <c r="N7" s="177"/>
      <c r="O7" s="153"/>
      <c r="P7" s="177"/>
      <c r="Q7" s="177"/>
      <c r="R7" s="177"/>
      <c r="S7" s="153"/>
      <c r="T7" s="153"/>
      <c r="U7" s="153"/>
      <c r="V7" s="509"/>
      <c r="W7" s="30" t="s">
        <v>9</v>
      </c>
      <c r="X7" s="95" t="s">
        <v>20</v>
      </c>
      <c r="Y7" s="91">
        <v>2</v>
      </c>
      <c r="Z7" s="130"/>
      <c r="AA7" s="96"/>
      <c r="AB7" s="68"/>
      <c r="AC7" s="97"/>
      <c r="AD7" s="68"/>
      <c r="AE7" s="68"/>
      <c r="AF7" s="98"/>
      <c r="AG7" s="67"/>
    </row>
    <row r="8" spans="2:33" ht="27.75" customHeight="1">
      <c r="B8" s="24"/>
      <c r="C8" s="507"/>
      <c r="D8" s="177"/>
      <c r="E8" s="177"/>
      <c r="F8" s="177"/>
      <c r="G8" s="177"/>
      <c r="H8" s="178"/>
      <c r="I8" s="177"/>
      <c r="J8" s="177"/>
      <c r="K8" s="153"/>
      <c r="L8" s="177"/>
      <c r="M8" s="153"/>
      <c r="N8" s="177"/>
      <c r="O8" s="153"/>
      <c r="P8" s="177"/>
      <c r="Q8" s="178"/>
      <c r="R8" s="177"/>
      <c r="S8" s="177"/>
      <c r="T8" s="178"/>
      <c r="U8" s="177"/>
      <c r="V8" s="509"/>
      <c r="W8" s="146">
        <f>Y6*5+Y8*5+Y10*4</f>
        <v>27.5</v>
      </c>
      <c r="X8" s="95" t="s">
        <v>22</v>
      </c>
      <c r="Y8" s="91">
        <v>3</v>
      </c>
      <c r="Z8" s="130">
        <f>23*9</f>
        <v>207</v>
      </c>
      <c r="AA8" s="67"/>
      <c r="AB8" s="68"/>
      <c r="AC8" s="68"/>
      <c r="AD8" s="68"/>
      <c r="AE8" s="68"/>
      <c r="AF8" s="68"/>
      <c r="AG8" s="67">
        <f>Z8/Z12*100</f>
        <v>29.613733905579398</v>
      </c>
    </row>
    <row r="9" spans="2:33" ht="27.75" customHeight="1">
      <c r="B9" s="498"/>
      <c r="C9" s="507"/>
      <c r="D9" s="177"/>
      <c r="E9" s="177"/>
      <c r="F9" s="177"/>
      <c r="G9" s="177"/>
      <c r="H9" s="178"/>
      <c r="I9" s="177"/>
      <c r="J9" s="177"/>
      <c r="K9" s="178"/>
      <c r="L9" s="177"/>
      <c r="M9" s="153"/>
      <c r="N9" s="177"/>
      <c r="O9" s="153"/>
      <c r="P9" s="177"/>
      <c r="Q9" s="178"/>
      <c r="R9" s="177"/>
      <c r="S9" s="177"/>
      <c r="T9" s="178"/>
      <c r="U9" s="177"/>
      <c r="V9" s="509"/>
      <c r="W9" s="30" t="s">
        <v>11</v>
      </c>
      <c r="X9" s="95" t="s">
        <v>23</v>
      </c>
      <c r="Y9" s="91">
        <f>AB10</f>
        <v>0</v>
      </c>
      <c r="Z9" s="130"/>
      <c r="AA9" s="67"/>
      <c r="AB9" s="68"/>
      <c r="AC9" s="68"/>
      <c r="AD9" s="68"/>
      <c r="AE9" s="68"/>
      <c r="AF9" s="68"/>
      <c r="AG9" s="67"/>
    </row>
    <row r="10" spans="2:33" ht="27.75" customHeight="1">
      <c r="B10" s="498"/>
      <c r="C10" s="507"/>
      <c r="D10" s="177"/>
      <c r="E10" s="177"/>
      <c r="F10" s="177"/>
      <c r="G10" s="177"/>
      <c r="H10" s="178"/>
      <c r="I10" s="177"/>
      <c r="J10" s="177"/>
      <c r="K10" s="178"/>
      <c r="L10" s="177"/>
      <c r="M10" s="153"/>
      <c r="N10" s="178"/>
      <c r="O10" s="153"/>
      <c r="P10" s="177"/>
      <c r="Q10" s="178"/>
      <c r="R10" s="177"/>
      <c r="S10" s="177"/>
      <c r="T10" s="178"/>
      <c r="U10" s="177"/>
      <c r="V10" s="509"/>
      <c r="W10" s="146">
        <f>Y5*2+Y6*7+Y7*1+Y10*8</f>
        <v>30.5</v>
      </c>
      <c r="X10" s="133" t="s">
        <v>25</v>
      </c>
      <c r="Y10" s="101">
        <v>0</v>
      </c>
      <c r="Z10" s="65">
        <f>W10*4</f>
        <v>122</v>
      </c>
      <c r="AA10" s="67"/>
      <c r="AB10" s="68"/>
      <c r="AC10" s="67"/>
      <c r="AD10" s="67"/>
      <c r="AE10" s="67"/>
      <c r="AF10" s="67"/>
      <c r="AG10" s="67">
        <f>Z10/Z12*100</f>
        <v>17.453505007153076</v>
      </c>
    </row>
    <row r="11" spans="2:33" ht="27.75" customHeight="1">
      <c r="B11" s="32"/>
      <c r="C11" s="33"/>
      <c r="D11" s="177"/>
      <c r="E11" s="178"/>
      <c r="F11" s="177"/>
      <c r="G11" s="177"/>
      <c r="H11" s="178"/>
      <c r="I11" s="177"/>
      <c r="J11" s="177"/>
      <c r="K11" s="178"/>
      <c r="L11" s="177"/>
      <c r="M11" s="153"/>
      <c r="N11" s="178"/>
      <c r="O11" s="153"/>
      <c r="P11" s="177"/>
      <c r="Q11" s="178"/>
      <c r="R11" s="177"/>
      <c r="S11" s="177"/>
      <c r="T11" s="178"/>
      <c r="U11" s="177"/>
      <c r="V11" s="509"/>
      <c r="W11" s="30" t="s">
        <v>12</v>
      </c>
      <c r="X11" s="103"/>
      <c r="Y11" s="91"/>
      <c r="Z11" s="130"/>
      <c r="AA11" s="67"/>
      <c r="AB11" s="68"/>
      <c r="AC11" s="67"/>
      <c r="AD11" s="67"/>
      <c r="AE11" s="67"/>
      <c r="AF11" s="67"/>
      <c r="AG11" s="67"/>
    </row>
    <row r="12" spans="2:33" ht="27.75" customHeight="1">
      <c r="B12" s="34"/>
      <c r="C12" s="35"/>
      <c r="D12" s="31"/>
      <c r="E12" s="31"/>
      <c r="F12" s="26"/>
      <c r="G12" s="26"/>
      <c r="H12" s="31"/>
      <c r="I12" s="26"/>
      <c r="J12" s="26"/>
      <c r="K12" s="31"/>
      <c r="L12" s="26"/>
      <c r="M12" s="27"/>
      <c r="N12" s="31"/>
      <c r="O12" s="27"/>
      <c r="P12" s="26"/>
      <c r="Q12" s="31"/>
      <c r="R12" s="26"/>
      <c r="S12" s="26"/>
      <c r="T12" s="31"/>
      <c r="U12" s="26"/>
      <c r="V12" s="510"/>
      <c r="W12" s="147">
        <f>Y5*70+Y6*75+Y7*25+Y8*45+Y9*60+Y10*120</f>
        <v>757.5</v>
      </c>
      <c r="X12" s="107"/>
      <c r="Y12" s="101"/>
      <c r="Z12" s="65">
        <f>SUM(Z5:Z11)</f>
        <v>699</v>
      </c>
      <c r="AA12" s="65">
        <f aca="true" t="shared" si="0" ref="AA12:AG12">SUM(AA5:AA11)</f>
        <v>0</v>
      </c>
      <c r="AB12" s="65">
        <f t="shared" si="0"/>
        <v>0</v>
      </c>
      <c r="AC12" s="65">
        <f t="shared" si="0"/>
        <v>0</v>
      </c>
      <c r="AD12" s="65">
        <f t="shared" si="0"/>
        <v>0</v>
      </c>
      <c r="AE12" s="65">
        <f t="shared" si="0"/>
        <v>0</v>
      </c>
      <c r="AF12" s="65">
        <f t="shared" si="0"/>
        <v>0</v>
      </c>
      <c r="AG12" s="65">
        <f t="shared" si="0"/>
        <v>100</v>
      </c>
    </row>
    <row r="13" spans="2:33" s="23" customFormat="1" ht="27.75" customHeight="1">
      <c r="B13" s="19"/>
      <c r="C13" s="507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508"/>
      <c r="W13" s="22" t="s">
        <v>7</v>
      </c>
      <c r="X13" s="86" t="s">
        <v>18</v>
      </c>
      <c r="Y13" s="87">
        <v>5.5</v>
      </c>
      <c r="Z13" s="130"/>
      <c r="AA13" s="67"/>
      <c r="AB13" s="68"/>
      <c r="AC13" s="67"/>
      <c r="AD13" s="67"/>
      <c r="AE13" s="67"/>
      <c r="AF13" s="67"/>
      <c r="AG13" s="157"/>
    </row>
    <row r="14" spans="2:33" ht="27.75" customHeight="1">
      <c r="B14" s="24"/>
      <c r="C14" s="507"/>
      <c r="D14" s="177"/>
      <c r="E14" s="177"/>
      <c r="F14" s="177"/>
      <c r="G14" s="153"/>
      <c r="H14" s="177"/>
      <c r="I14" s="153"/>
      <c r="J14" s="177"/>
      <c r="K14" s="177"/>
      <c r="L14" s="177"/>
      <c r="M14" s="153"/>
      <c r="N14" s="177"/>
      <c r="O14" s="153"/>
      <c r="P14" s="177"/>
      <c r="Q14" s="177"/>
      <c r="R14" s="177"/>
      <c r="S14" s="153"/>
      <c r="T14" s="237"/>
      <c r="U14" s="153"/>
      <c r="V14" s="509"/>
      <c r="W14" s="146">
        <f>Y13*15+Y15*5+Y17*15+Y18*12</f>
        <v>104.5</v>
      </c>
      <c r="X14" s="90" t="s">
        <v>19</v>
      </c>
      <c r="Y14" s="91">
        <v>2.5</v>
      </c>
      <c r="Z14" s="130">
        <f>W14*4</f>
        <v>418</v>
      </c>
      <c r="AA14" s="92"/>
      <c r="AB14" s="68"/>
      <c r="AC14" s="68"/>
      <c r="AD14" s="68"/>
      <c r="AE14" s="68"/>
      <c r="AF14" s="68"/>
      <c r="AG14" s="67">
        <f>Z14/Z20*100</f>
        <v>53.65853658536586</v>
      </c>
    </row>
    <row r="15" spans="2:33" ht="27.75" customHeight="1">
      <c r="B15" s="24"/>
      <c r="C15" s="507"/>
      <c r="D15" s="177"/>
      <c r="E15" s="177"/>
      <c r="F15" s="177"/>
      <c r="G15" s="153"/>
      <c r="H15" s="177"/>
      <c r="I15" s="153"/>
      <c r="J15" s="177"/>
      <c r="K15" s="177"/>
      <c r="L15" s="177"/>
      <c r="M15" s="153"/>
      <c r="N15" s="177"/>
      <c r="O15" s="153"/>
      <c r="P15" s="177"/>
      <c r="Q15" s="177"/>
      <c r="R15" s="177"/>
      <c r="S15" s="153"/>
      <c r="T15" s="153"/>
      <c r="U15" s="153"/>
      <c r="V15" s="509"/>
      <c r="W15" s="30" t="s">
        <v>9</v>
      </c>
      <c r="X15" s="95" t="s">
        <v>20</v>
      </c>
      <c r="Y15" s="91">
        <v>2</v>
      </c>
      <c r="Z15" s="130"/>
      <c r="AA15" s="96"/>
      <c r="AB15" s="68"/>
      <c r="AC15" s="97"/>
      <c r="AD15" s="68"/>
      <c r="AE15" s="68"/>
      <c r="AF15" s="98"/>
      <c r="AG15" s="67"/>
    </row>
    <row r="16" spans="2:33" ht="27.75" customHeight="1">
      <c r="B16" s="24"/>
      <c r="C16" s="507"/>
      <c r="D16" s="178"/>
      <c r="E16" s="178"/>
      <c r="F16" s="177"/>
      <c r="G16" s="177"/>
      <c r="H16" s="178"/>
      <c r="I16" s="177"/>
      <c r="J16" s="177"/>
      <c r="K16" s="178"/>
      <c r="L16" s="177"/>
      <c r="M16" s="153"/>
      <c r="N16" s="178"/>
      <c r="O16" s="153"/>
      <c r="P16" s="177"/>
      <c r="Q16" s="178"/>
      <c r="R16" s="177"/>
      <c r="S16" s="177"/>
      <c r="T16" s="178"/>
      <c r="U16" s="177"/>
      <c r="V16" s="509"/>
      <c r="W16" s="146">
        <f>Y14*5+Y16*5+Y18*4</f>
        <v>29</v>
      </c>
      <c r="X16" s="95" t="s">
        <v>22</v>
      </c>
      <c r="Y16" s="91">
        <v>2.5</v>
      </c>
      <c r="Z16" s="130">
        <f>23*9</f>
        <v>207</v>
      </c>
      <c r="AA16" s="67"/>
      <c r="AB16" s="68"/>
      <c r="AC16" s="68"/>
      <c r="AD16" s="68"/>
      <c r="AE16" s="68"/>
      <c r="AF16" s="68"/>
      <c r="AG16" s="67">
        <f>Z16/Z20*100</f>
        <v>26.572528883183566</v>
      </c>
    </row>
    <row r="17" spans="2:33" ht="27.75" customHeight="1">
      <c r="B17" s="498"/>
      <c r="C17" s="507"/>
      <c r="D17" s="178"/>
      <c r="E17" s="178"/>
      <c r="F17" s="177"/>
      <c r="G17" s="177"/>
      <c r="H17" s="178"/>
      <c r="I17" s="177"/>
      <c r="J17" s="177"/>
      <c r="K17" s="178"/>
      <c r="L17" s="177"/>
      <c r="M17" s="153"/>
      <c r="N17" s="178"/>
      <c r="O17" s="153"/>
      <c r="P17" s="177"/>
      <c r="Q17" s="178"/>
      <c r="R17" s="177"/>
      <c r="S17" s="177"/>
      <c r="T17" s="178"/>
      <c r="U17" s="177"/>
      <c r="V17" s="509"/>
      <c r="W17" s="30" t="s">
        <v>11</v>
      </c>
      <c r="X17" s="95" t="s">
        <v>23</v>
      </c>
      <c r="Y17" s="91">
        <f>AB18</f>
        <v>0</v>
      </c>
      <c r="Z17" s="130"/>
      <c r="AA17" s="67"/>
      <c r="AB17" s="68"/>
      <c r="AC17" s="68"/>
      <c r="AD17" s="68"/>
      <c r="AE17" s="68"/>
      <c r="AF17" s="68"/>
      <c r="AG17" s="67"/>
    </row>
    <row r="18" spans="2:33" ht="27.75" customHeight="1">
      <c r="B18" s="498"/>
      <c r="C18" s="507"/>
      <c r="D18" s="178"/>
      <c r="E18" s="178"/>
      <c r="F18" s="177"/>
      <c r="G18" s="177"/>
      <c r="H18" s="178"/>
      <c r="I18" s="177"/>
      <c r="J18" s="177"/>
      <c r="K18" s="178"/>
      <c r="L18" s="177"/>
      <c r="M18" s="153"/>
      <c r="N18" s="178"/>
      <c r="O18" s="153"/>
      <c r="P18" s="177"/>
      <c r="Q18" s="178"/>
      <c r="R18" s="177"/>
      <c r="S18" s="177"/>
      <c r="T18" s="178"/>
      <c r="U18" s="177"/>
      <c r="V18" s="509"/>
      <c r="W18" s="146">
        <f>Y13*2+Y14*7+Y15*1+Y18*8</f>
        <v>38.5</v>
      </c>
      <c r="X18" s="133" t="s">
        <v>25</v>
      </c>
      <c r="Y18" s="101">
        <v>1</v>
      </c>
      <c r="Z18" s="65">
        <f>W18*4</f>
        <v>154</v>
      </c>
      <c r="AA18" s="67"/>
      <c r="AB18" s="68"/>
      <c r="AC18" s="67"/>
      <c r="AD18" s="67"/>
      <c r="AE18" s="67"/>
      <c r="AF18" s="67"/>
      <c r="AG18" s="67">
        <f>Z18/Z20*100</f>
        <v>19.768934531450576</v>
      </c>
    </row>
    <row r="19" spans="2:33" ht="27.75" customHeight="1">
      <c r="B19" s="32"/>
      <c r="C19" s="33"/>
      <c r="D19" s="178"/>
      <c r="E19" s="178"/>
      <c r="F19" s="177"/>
      <c r="G19" s="177"/>
      <c r="H19" s="178"/>
      <c r="I19" s="177"/>
      <c r="J19" s="177"/>
      <c r="K19" s="178"/>
      <c r="L19" s="177"/>
      <c r="M19" s="153"/>
      <c r="N19" s="178"/>
      <c r="O19" s="153"/>
      <c r="P19" s="177"/>
      <c r="Q19" s="178"/>
      <c r="R19" s="177"/>
      <c r="S19" s="177"/>
      <c r="T19" s="178"/>
      <c r="U19" s="177"/>
      <c r="V19" s="509"/>
      <c r="W19" s="30" t="s">
        <v>12</v>
      </c>
      <c r="X19" s="103"/>
      <c r="Y19" s="91"/>
      <c r="Z19" s="130"/>
      <c r="AA19" s="67"/>
      <c r="AB19" s="68"/>
      <c r="AC19" s="67"/>
      <c r="AD19" s="67"/>
      <c r="AE19" s="67"/>
      <c r="AF19" s="67"/>
      <c r="AG19" s="67"/>
    </row>
    <row r="20" spans="2:33" ht="27.75" customHeight="1">
      <c r="B20" s="34"/>
      <c r="C20" s="35"/>
      <c r="D20" s="178"/>
      <c r="E20" s="178"/>
      <c r="F20" s="177"/>
      <c r="G20" s="177"/>
      <c r="H20" s="178"/>
      <c r="I20" s="177"/>
      <c r="J20" s="177"/>
      <c r="K20" s="178"/>
      <c r="L20" s="177"/>
      <c r="M20" s="153"/>
      <c r="N20" s="178"/>
      <c r="O20" s="153"/>
      <c r="P20" s="177"/>
      <c r="Q20" s="178"/>
      <c r="R20" s="177"/>
      <c r="S20" s="177"/>
      <c r="T20" s="178"/>
      <c r="U20" s="177"/>
      <c r="V20" s="510"/>
      <c r="W20" s="147">
        <f>Y13*70+Y14*75+Y15*25+Y16*45+Y17*60+Y18*120</f>
        <v>855</v>
      </c>
      <c r="X20" s="107"/>
      <c r="Y20" s="101"/>
      <c r="Z20" s="65">
        <f>SUM(Z13:Z19)</f>
        <v>779</v>
      </c>
      <c r="AA20" s="65">
        <f aca="true" t="shared" si="1" ref="AA20:AG20">SUM(AA13:AA19)</f>
        <v>0</v>
      </c>
      <c r="AB20" s="65">
        <f t="shared" si="1"/>
        <v>0</v>
      </c>
      <c r="AC20" s="65">
        <f t="shared" si="1"/>
        <v>0</v>
      </c>
      <c r="AD20" s="65">
        <f t="shared" si="1"/>
        <v>0</v>
      </c>
      <c r="AE20" s="65">
        <f t="shared" si="1"/>
        <v>0</v>
      </c>
      <c r="AF20" s="65">
        <f t="shared" si="1"/>
        <v>0</v>
      </c>
      <c r="AG20" s="65">
        <f t="shared" si="1"/>
        <v>100</v>
      </c>
    </row>
    <row r="21" spans="2:33" s="23" customFormat="1" ht="27.75" customHeight="1">
      <c r="B21" s="19"/>
      <c r="C21" s="507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508"/>
      <c r="W21" s="22" t="s">
        <v>7</v>
      </c>
      <c r="X21" s="86" t="s">
        <v>18</v>
      </c>
      <c r="Y21" s="87">
        <v>5.5</v>
      </c>
      <c r="Z21" s="130"/>
      <c r="AA21" s="67"/>
      <c r="AB21" s="68"/>
      <c r="AC21" s="67"/>
      <c r="AD21" s="67"/>
      <c r="AE21" s="67"/>
      <c r="AF21" s="67"/>
      <c r="AG21" s="157"/>
    </row>
    <row r="22" spans="2:33" s="38" customFormat="1" ht="27.75" customHeight="1">
      <c r="B22" s="24"/>
      <c r="C22" s="507"/>
      <c r="D22" s="26"/>
      <c r="E22" s="26"/>
      <c r="F22" s="26"/>
      <c r="G22" s="26"/>
      <c r="H22" s="26"/>
      <c r="I22" s="26"/>
      <c r="J22" s="177"/>
      <c r="K22" s="178"/>
      <c r="L22" s="177"/>
      <c r="M22" s="177"/>
      <c r="N22" s="177"/>
      <c r="O22" s="177"/>
      <c r="P22" s="26"/>
      <c r="Q22" s="26"/>
      <c r="R22" s="26"/>
      <c r="S22" s="26"/>
      <c r="T22" s="26"/>
      <c r="U22" s="26"/>
      <c r="V22" s="509"/>
      <c r="W22" s="146">
        <f>Y21*15+Y23*5+Y25*15+Y26*12</f>
        <v>92.5</v>
      </c>
      <c r="X22" s="90" t="s">
        <v>19</v>
      </c>
      <c r="Y22" s="91">
        <v>2.5</v>
      </c>
      <c r="Z22" s="130">
        <f>W22*4</f>
        <v>370</v>
      </c>
      <c r="AA22" s="92"/>
      <c r="AB22" s="68"/>
      <c r="AC22" s="68"/>
      <c r="AD22" s="68"/>
      <c r="AE22" s="68"/>
      <c r="AF22" s="68"/>
      <c r="AG22" s="67">
        <f>Z22/Z28*100</f>
        <v>52.93276108726752</v>
      </c>
    </row>
    <row r="23" spans="2:33" s="38" customFormat="1" ht="27.75" customHeight="1">
      <c r="B23" s="24"/>
      <c r="C23" s="507"/>
      <c r="D23" s="26"/>
      <c r="E23" s="26"/>
      <c r="F23" s="26"/>
      <c r="G23" s="26"/>
      <c r="H23" s="26"/>
      <c r="I23" s="26"/>
      <c r="J23" s="177"/>
      <c r="K23" s="177"/>
      <c r="L23" s="177"/>
      <c r="M23" s="177"/>
      <c r="N23" s="177"/>
      <c r="O23" s="177"/>
      <c r="P23" s="26"/>
      <c r="Q23" s="26"/>
      <c r="R23" s="26"/>
      <c r="S23" s="26"/>
      <c r="T23" s="26"/>
      <c r="U23" s="26"/>
      <c r="V23" s="509"/>
      <c r="W23" s="30" t="s">
        <v>9</v>
      </c>
      <c r="X23" s="95" t="s">
        <v>20</v>
      </c>
      <c r="Y23" s="91">
        <v>2</v>
      </c>
      <c r="Z23" s="130"/>
      <c r="AA23" s="96"/>
      <c r="AB23" s="68"/>
      <c r="AC23" s="97"/>
      <c r="AD23" s="68"/>
      <c r="AE23" s="68"/>
      <c r="AF23" s="98"/>
      <c r="AG23" s="67"/>
    </row>
    <row r="24" spans="2:33" s="38" customFormat="1" ht="27.75" customHeight="1">
      <c r="B24" s="24"/>
      <c r="C24" s="507"/>
      <c r="D24" s="26"/>
      <c r="E24" s="31"/>
      <c r="F24" s="26"/>
      <c r="G24" s="26"/>
      <c r="H24" s="31"/>
      <c r="I24" s="26"/>
      <c r="J24" s="26"/>
      <c r="K24" s="31"/>
      <c r="L24" s="26"/>
      <c r="M24" s="177"/>
      <c r="N24" s="178"/>
      <c r="O24" s="177"/>
      <c r="P24" s="26"/>
      <c r="Q24" s="31"/>
      <c r="R24" s="26"/>
      <c r="S24" s="25"/>
      <c r="T24" s="31"/>
      <c r="U24" s="26"/>
      <c r="V24" s="509"/>
      <c r="W24" s="146">
        <f>Y22*5+Y24*5+Y26*4</f>
        <v>27.5</v>
      </c>
      <c r="X24" s="95" t="s">
        <v>22</v>
      </c>
      <c r="Y24" s="91">
        <v>3</v>
      </c>
      <c r="Z24" s="130">
        <f>23*9</f>
        <v>207</v>
      </c>
      <c r="AA24" s="67"/>
      <c r="AB24" s="68"/>
      <c r="AC24" s="68"/>
      <c r="AD24" s="68"/>
      <c r="AE24" s="68"/>
      <c r="AF24" s="68"/>
      <c r="AG24" s="67">
        <f>Z24/Z28*100</f>
        <v>29.613733905579398</v>
      </c>
    </row>
    <row r="25" spans="2:33" s="38" customFormat="1" ht="27.75" customHeight="1">
      <c r="B25" s="498"/>
      <c r="C25" s="507"/>
      <c r="D25" s="26"/>
      <c r="E25" s="31"/>
      <c r="F25" s="26"/>
      <c r="G25" s="26"/>
      <c r="H25" s="31"/>
      <c r="I25" s="26"/>
      <c r="J25" s="26"/>
      <c r="K25" s="31"/>
      <c r="L25" s="26"/>
      <c r="M25" s="177"/>
      <c r="N25" s="178"/>
      <c r="O25" s="177"/>
      <c r="P25" s="26"/>
      <c r="Q25" s="31"/>
      <c r="R25" s="26"/>
      <c r="S25" s="26"/>
      <c r="T25" s="31"/>
      <c r="U25" s="26"/>
      <c r="V25" s="509"/>
      <c r="W25" s="30" t="s">
        <v>11</v>
      </c>
      <c r="X25" s="95" t="s">
        <v>23</v>
      </c>
      <c r="Y25" s="91">
        <f>AB26</f>
        <v>0</v>
      </c>
      <c r="Z25" s="130"/>
      <c r="AA25" s="67"/>
      <c r="AB25" s="68"/>
      <c r="AC25" s="68"/>
      <c r="AD25" s="68"/>
      <c r="AE25" s="68"/>
      <c r="AF25" s="68"/>
      <c r="AG25" s="67"/>
    </row>
    <row r="26" spans="2:33" s="38" customFormat="1" ht="27.75" customHeight="1">
      <c r="B26" s="498"/>
      <c r="C26" s="507"/>
      <c r="D26" s="31"/>
      <c r="E26" s="31"/>
      <c r="F26" s="26"/>
      <c r="G26" s="39"/>
      <c r="H26" s="31"/>
      <c r="I26" s="26"/>
      <c r="J26" s="26"/>
      <c r="K26" s="31"/>
      <c r="L26" s="26"/>
      <c r="M26" s="177"/>
      <c r="N26" s="178"/>
      <c r="O26" s="177"/>
      <c r="P26" s="26"/>
      <c r="Q26" s="31"/>
      <c r="R26" s="26"/>
      <c r="S26" s="26"/>
      <c r="T26" s="31"/>
      <c r="U26" s="26"/>
      <c r="V26" s="509"/>
      <c r="W26" s="146">
        <f>Y21*2+Y22*7+Y23*1+Y26*8</f>
        <v>30.5</v>
      </c>
      <c r="X26" s="133" t="s">
        <v>25</v>
      </c>
      <c r="Y26" s="101">
        <v>0</v>
      </c>
      <c r="Z26" s="65">
        <f>W26*4</f>
        <v>122</v>
      </c>
      <c r="AA26" s="67"/>
      <c r="AB26" s="68"/>
      <c r="AC26" s="67"/>
      <c r="AD26" s="67"/>
      <c r="AE26" s="67"/>
      <c r="AF26" s="67"/>
      <c r="AG26" s="67">
        <f>Z26/Z28*100</f>
        <v>17.453505007153076</v>
      </c>
    </row>
    <row r="27" spans="2:33" s="38" customFormat="1" ht="27.75" customHeight="1">
      <c r="B27" s="32"/>
      <c r="C27" s="40"/>
      <c r="D27" s="26"/>
      <c r="E27" s="31"/>
      <c r="F27" s="26"/>
      <c r="G27" s="26"/>
      <c r="H27" s="31"/>
      <c r="I27" s="26"/>
      <c r="J27" s="26"/>
      <c r="K27" s="31"/>
      <c r="L27" s="26"/>
      <c r="M27" s="26"/>
      <c r="N27" s="31"/>
      <c r="O27" s="26"/>
      <c r="P27" s="26"/>
      <c r="Q27" s="31"/>
      <c r="R27" s="26"/>
      <c r="S27" s="26"/>
      <c r="T27" s="31"/>
      <c r="U27" s="26"/>
      <c r="V27" s="509"/>
      <c r="W27" s="30" t="s">
        <v>12</v>
      </c>
      <c r="X27" s="103"/>
      <c r="Y27" s="91"/>
      <c r="Z27" s="130"/>
      <c r="AA27" s="67"/>
      <c r="AB27" s="68"/>
      <c r="AC27" s="67"/>
      <c r="AD27" s="67"/>
      <c r="AE27" s="67"/>
      <c r="AF27" s="67"/>
      <c r="AG27" s="67"/>
    </row>
    <row r="28" spans="2:33" s="38" customFormat="1" ht="27.75" customHeight="1" thickBot="1">
      <c r="B28" s="41"/>
      <c r="C28" s="42"/>
      <c r="D28" s="31"/>
      <c r="E28" s="31"/>
      <c r="F28" s="26"/>
      <c r="G28" s="26"/>
      <c r="H28" s="31"/>
      <c r="I28" s="26"/>
      <c r="J28" s="26"/>
      <c r="K28" s="31"/>
      <c r="L28" s="26"/>
      <c r="M28" s="26"/>
      <c r="N28" s="31"/>
      <c r="O28" s="26"/>
      <c r="P28" s="26"/>
      <c r="Q28" s="31"/>
      <c r="R28" s="26"/>
      <c r="S28" s="26"/>
      <c r="T28" s="31"/>
      <c r="U28" s="26"/>
      <c r="V28" s="510"/>
      <c r="W28" s="147">
        <f>Y21*70+Y22*75+Y23*25+Y24*45+Y25*60+Y26*120</f>
        <v>757.5</v>
      </c>
      <c r="X28" s="107"/>
      <c r="Y28" s="91"/>
      <c r="Z28" s="65">
        <f>SUM(Z21:Z27)</f>
        <v>699</v>
      </c>
      <c r="AA28" s="65">
        <f aca="true" t="shared" si="2" ref="AA28:AG28">SUM(AA21:AA27)</f>
        <v>0</v>
      </c>
      <c r="AB28" s="65">
        <f t="shared" si="2"/>
        <v>0</v>
      </c>
      <c r="AC28" s="65">
        <f t="shared" si="2"/>
        <v>0</v>
      </c>
      <c r="AD28" s="65">
        <f t="shared" si="2"/>
        <v>0</v>
      </c>
      <c r="AE28" s="65">
        <f t="shared" si="2"/>
        <v>0</v>
      </c>
      <c r="AF28" s="65">
        <f t="shared" si="2"/>
        <v>0</v>
      </c>
      <c r="AG28" s="65">
        <f t="shared" si="2"/>
        <v>100</v>
      </c>
    </row>
    <row r="29" spans="2:33" s="23" customFormat="1" ht="27.75" customHeight="1">
      <c r="B29" s="19"/>
      <c r="C29" s="50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508"/>
      <c r="W29" s="22" t="s">
        <v>7</v>
      </c>
      <c r="X29" s="86" t="s">
        <v>18</v>
      </c>
      <c r="Y29" s="87">
        <v>5.7</v>
      </c>
      <c r="Z29" s="130"/>
      <c r="AA29" s="67"/>
      <c r="AB29" s="68"/>
      <c r="AC29" s="67"/>
      <c r="AD29" s="67"/>
      <c r="AE29" s="67"/>
      <c r="AF29" s="67"/>
      <c r="AG29" s="157"/>
    </row>
    <row r="30" spans="2:33" ht="27.75" customHeight="1">
      <c r="B30" s="24"/>
      <c r="C30" s="507"/>
      <c r="D30" s="26"/>
      <c r="E30" s="26"/>
      <c r="F30" s="26"/>
      <c r="G30" s="26"/>
      <c r="H30" s="26"/>
      <c r="I30" s="26"/>
      <c r="J30" s="25"/>
      <c r="K30" s="25"/>
      <c r="L30" s="25"/>
      <c r="M30" s="27"/>
      <c r="N30" s="26"/>
      <c r="O30" s="27"/>
      <c r="P30" s="26"/>
      <c r="Q30" s="26"/>
      <c r="R30" s="26"/>
      <c r="S30" s="25"/>
      <c r="T30" s="25"/>
      <c r="U30" s="25"/>
      <c r="V30" s="509"/>
      <c r="W30" s="146">
        <f>Y29*15+Y31*5+Y33*15+Y34*12</f>
        <v>95.5</v>
      </c>
      <c r="X30" s="90" t="s">
        <v>19</v>
      </c>
      <c r="Y30" s="91">
        <v>2.5</v>
      </c>
      <c r="Z30" s="130">
        <f>W30*4</f>
        <v>382</v>
      </c>
      <c r="AA30" s="92"/>
      <c r="AB30" s="68"/>
      <c r="AC30" s="68"/>
      <c r="AD30" s="68"/>
      <c r="AE30" s="68"/>
      <c r="AF30" s="68"/>
      <c r="AG30" s="67">
        <f>Z30/Z36*100</f>
        <v>53.60651136682571</v>
      </c>
    </row>
    <row r="31" spans="2:33" ht="27.75" customHeight="1">
      <c r="B31" s="24"/>
      <c r="C31" s="507"/>
      <c r="D31" s="26"/>
      <c r="E31" s="26"/>
      <c r="F31" s="26"/>
      <c r="G31" s="26"/>
      <c r="H31" s="26"/>
      <c r="I31" s="26"/>
      <c r="J31" s="25"/>
      <c r="K31" s="25"/>
      <c r="L31" s="25"/>
      <c r="M31" s="27"/>
      <c r="N31" s="26"/>
      <c r="O31" s="27"/>
      <c r="P31" s="27"/>
      <c r="Q31" s="99"/>
      <c r="R31" s="27"/>
      <c r="S31" s="25"/>
      <c r="T31" s="25"/>
      <c r="U31" s="25"/>
      <c r="V31" s="509"/>
      <c r="W31" s="30" t="s">
        <v>9</v>
      </c>
      <c r="X31" s="95" t="s">
        <v>20</v>
      </c>
      <c r="Y31" s="91">
        <v>2</v>
      </c>
      <c r="Z31" s="130"/>
      <c r="AA31" s="96"/>
      <c r="AB31" s="68"/>
      <c r="AC31" s="97"/>
      <c r="AD31" s="68"/>
      <c r="AE31" s="68"/>
      <c r="AF31" s="98"/>
      <c r="AG31" s="67"/>
    </row>
    <row r="32" spans="2:33" ht="27.75" customHeight="1">
      <c r="B32" s="24"/>
      <c r="C32" s="507"/>
      <c r="D32" s="31"/>
      <c r="E32" s="31"/>
      <c r="F32" s="26"/>
      <c r="G32" s="26"/>
      <c r="H32" s="31"/>
      <c r="I32" s="26"/>
      <c r="J32" s="27"/>
      <c r="K32" s="31"/>
      <c r="L32" s="27"/>
      <c r="M32" s="27"/>
      <c r="N32" s="31"/>
      <c r="O32" s="27"/>
      <c r="P32" s="27"/>
      <c r="Q32" s="99"/>
      <c r="R32" s="27"/>
      <c r="S32" s="25"/>
      <c r="T32" s="26"/>
      <c r="U32" s="26"/>
      <c r="V32" s="509"/>
      <c r="W32" s="146">
        <f>Y30*5+Y32*5+Y34*4</f>
        <v>25</v>
      </c>
      <c r="X32" s="95" t="s">
        <v>22</v>
      </c>
      <c r="Y32" s="91">
        <v>2.5</v>
      </c>
      <c r="Z32" s="130">
        <f>23*9</f>
        <v>207</v>
      </c>
      <c r="AA32" s="67"/>
      <c r="AB32" s="68"/>
      <c r="AC32" s="68"/>
      <c r="AD32" s="68"/>
      <c r="AE32" s="68"/>
      <c r="AF32" s="68"/>
      <c r="AG32" s="67">
        <f>Z32/Z36*100</f>
        <v>29.04855458882964</v>
      </c>
    </row>
    <row r="33" spans="2:33" ht="27.75" customHeight="1">
      <c r="B33" s="498"/>
      <c r="C33" s="507"/>
      <c r="D33" s="31"/>
      <c r="E33" s="31"/>
      <c r="F33" s="26"/>
      <c r="G33" s="26"/>
      <c r="H33" s="31"/>
      <c r="I33" s="26"/>
      <c r="J33" s="25"/>
      <c r="K33" s="25"/>
      <c r="L33" s="25"/>
      <c r="M33" s="27"/>
      <c r="N33" s="31"/>
      <c r="O33" s="27"/>
      <c r="P33" s="26"/>
      <c r="Q33" s="31"/>
      <c r="R33" s="26"/>
      <c r="S33" s="25"/>
      <c r="T33" s="26"/>
      <c r="U33" s="26"/>
      <c r="V33" s="509"/>
      <c r="W33" s="30" t="s">
        <v>11</v>
      </c>
      <c r="X33" s="95" t="s">
        <v>23</v>
      </c>
      <c r="Y33" s="91">
        <f>AB34</f>
        <v>0</v>
      </c>
      <c r="Z33" s="130"/>
      <c r="AA33" s="67"/>
      <c r="AB33" s="68"/>
      <c r="AC33" s="68"/>
      <c r="AD33" s="68"/>
      <c r="AE33" s="68"/>
      <c r="AF33" s="68"/>
      <c r="AG33" s="67"/>
    </row>
    <row r="34" spans="2:33" ht="27.75" customHeight="1">
      <c r="B34" s="498"/>
      <c r="C34" s="507"/>
      <c r="D34" s="31"/>
      <c r="E34" s="31"/>
      <c r="F34" s="26"/>
      <c r="G34" s="26"/>
      <c r="H34" s="31"/>
      <c r="I34" s="26"/>
      <c r="J34" s="168"/>
      <c r="K34" s="31"/>
      <c r="L34" s="25"/>
      <c r="M34" s="27"/>
      <c r="N34" s="31"/>
      <c r="O34" s="27"/>
      <c r="P34" s="26"/>
      <c r="Q34" s="31"/>
      <c r="R34" s="26"/>
      <c r="S34" s="25"/>
      <c r="T34" s="31"/>
      <c r="U34" s="26"/>
      <c r="V34" s="509"/>
      <c r="W34" s="146">
        <f>Y29*2+Y30*7+Y31*1+Y34*8</f>
        <v>30.9</v>
      </c>
      <c r="X34" s="133" t="s">
        <v>25</v>
      </c>
      <c r="Y34" s="101">
        <v>0</v>
      </c>
      <c r="Z34" s="65">
        <f>W34*4</f>
        <v>123.6</v>
      </c>
      <c r="AA34" s="67"/>
      <c r="AB34" s="68"/>
      <c r="AC34" s="67"/>
      <c r="AD34" s="67"/>
      <c r="AE34" s="67"/>
      <c r="AF34" s="67"/>
      <c r="AG34" s="67">
        <f>Z34/Z36*100</f>
        <v>17.34493404434465</v>
      </c>
    </row>
    <row r="35" spans="2:33" ht="27.75" customHeight="1">
      <c r="B35" s="32"/>
      <c r="C35" s="33"/>
      <c r="D35" s="31"/>
      <c r="E35" s="31"/>
      <c r="F35" s="26"/>
      <c r="G35" s="26"/>
      <c r="H35" s="31"/>
      <c r="I35" s="26"/>
      <c r="J35" s="26"/>
      <c r="K35" s="31"/>
      <c r="L35" s="26"/>
      <c r="M35" s="27"/>
      <c r="N35" s="31"/>
      <c r="O35" s="27"/>
      <c r="P35" s="26"/>
      <c r="Q35" s="31"/>
      <c r="R35" s="26"/>
      <c r="S35" s="26"/>
      <c r="T35" s="26"/>
      <c r="U35" s="26"/>
      <c r="V35" s="509"/>
      <c r="W35" s="30" t="s">
        <v>12</v>
      </c>
      <c r="X35" s="103"/>
      <c r="Y35" s="91"/>
      <c r="Z35" s="130"/>
      <c r="AA35" s="67"/>
      <c r="AB35" s="68"/>
      <c r="AC35" s="67"/>
      <c r="AD35" s="67"/>
      <c r="AE35" s="67"/>
      <c r="AF35" s="67"/>
      <c r="AG35" s="67"/>
    </row>
    <row r="36" spans="2:33" ht="27.75" customHeight="1">
      <c r="B36" s="34"/>
      <c r="C36" s="35"/>
      <c r="D36" s="31"/>
      <c r="E36" s="31"/>
      <c r="F36" s="26"/>
      <c r="G36" s="26"/>
      <c r="H36" s="31"/>
      <c r="I36" s="26"/>
      <c r="J36" s="26"/>
      <c r="K36" s="31"/>
      <c r="L36" s="26"/>
      <c r="M36" s="26"/>
      <c r="N36" s="31"/>
      <c r="O36" s="26"/>
      <c r="P36" s="26"/>
      <c r="Q36" s="31"/>
      <c r="R36" s="26"/>
      <c r="S36" s="26"/>
      <c r="T36" s="31"/>
      <c r="U36" s="26"/>
      <c r="V36" s="510"/>
      <c r="W36" s="147">
        <f>Y29*70+Y30*75+Y31*25+Y32*45+Y33*60+Y34*120</f>
        <v>749</v>
      </c>
      <c r="X36" s="107"/>
      <c r="Y36" s="91"/>
      <c r="Z36" s="65">
        <f>SUM(Z29:Z35)</f>
        <v>712.6</v>
      </c>
      <c r="AA36" s="65">
        <f aca="true" t="shared" si="3" ref="AA36:AG36">SUM(AA29:AA35)</f>
        <v>0</v>
      </c>
      <c r="AB36" s="65">
        <f t="shared" si="3"/>
        <v>0</v>
      </c>
      <c r="AC36" s="65">
        <f t="shared" si="3"/>
        <v>0</v>
      </c>
      <c r="AD36" s="65">
        <f t="shared" si="3"/>
        <v>0</v>
      </c>
      <c r="AE36" s="65">
        <f t="shared" si="3"/>
        <v>0</v>
      </c>
      <c r="AF36" s="65">
        <f t="shared" si="3"/>
        <v>0</v>
      </c>
      <c r="AG36" s="65">
        <f t="shared" si="3"/>
        <v>100</v>
      </c>
    </row>
    <row r="37" spans="2:33" s="23" customFormat="1" ht="27.75" customHeight="1">
      <c r="B37" s="19">
        <v>2</v>
      </c>
      <c r="C37" s="507"/>
      <c r="D37" s="20" t="s">
        <v>546</v>
      </c>
      <c r="E37" s="20" t="s">
        <v>548</v>
      </c>
      <c r="F37" s="20"/>
      <c r="G37" s="20" t="s">
        <v>549</v>
      </c>
      <c r="H37" s="20" t="s">
        <v>556</v>
      </c>
      <c r="I37" s="20"/>
      <c r="J37" s="20" t="s">
        <v>542</v>
      </c>
      <c r="K37" s="20" t="s">
        <v>554</v>
      </c>
      <c r="L37" s="20"/>
      <c r="M37" s="20" t="s">
        <v>552</v>
      </c>
      <c r="N37" s="20" t="s">
        <v>555</v>
      </c>
      <c r="O37" s="20"/>
      <c r="P37" s="20" t="s">
        <v>553</v>
      </c>
      <c r="Q37" s="20" t="s">
        <v>554</v>
      </c>
      <c r="R37" s="20"/>
      <c r="S37" s="20" t="s">
        <v>544</v>
      </c>
      <c r="T37" s="20" t="s">
        <v>554</v>
      </c>
      <c r="U37" s="20"/>
      <c r="V37" s="508"/>
      <c r="W37" s="22" t="s">
        <v>7</v>
      </c>
      <c r="X37" s="86" t="s">
        <v>18</v>
      </c>
      <c r="Y37" s="87">
        <v>5.5</v>
      </c>
      <c r="Z37" s="130"/>
      <c r="AA37" s="67"/>
      <c r="AB37" s="68"/>
      <c r="AC37" s="67"/>
      <c r="AD37" s="67"/>
      <c r="AE37" s="67"/>
      <c r="AF37" s="67"/>
      <c r="AG37" s="157"/>
    </row>
    <row r="38" spans="2:33" ht="27.75" customHeight="1">
      <c r="B38" s="24" t="s">
        <v>8</v>
      </c>
      <c r="C38" s="507"/>
      <c r="D38" s="153" t="s">
        <v>557</v>
      </c>
      <c r="E38" s="153"/>
      <c r="F38" s="153">
        <v>127</v>
      </c>
      <c r="G38" s="177" t="s">
        <v>560</v>
      </c>
      <c r="H38" s="177"/>
      <c r="I38" s="177">
        <v>60</v>
      </c>
      <c r="J38" s="177" t="s">
        <v>561</v>
      </c>
      <c r="K38" s="177" t="s">
        <v>21</v>
      </c>
      <c r="L38" s="177">
        <v>30</v>
      </c>
      <c r="M38" s="177" t="s">
        <v>562</v>
      </c>
      <c r="N38" s="177"/>
      <c r="O38" s="177">
        <v>30</v>
      </c>
      <c r="P38" s="153" t="s">
        <v>95</v>
      </c>
      <c r="Q38" s="153"/>
      <c r="R38" s="153">
        <v>100</v>
      </c>
      <c r="S38" s="177" t="s">
        <v>564</v>
      </c>
      <c r="T38" s="177"/>
      <c r="U38" s="25">
        <v>10</v>
      </c>
      <c r="V38" s="509"/>
      <c r="W38" s="146">
        <f>Y37*15+Y39*5+Y41*15+Y42*12</f>
        <v>92.5</v>
      </c>
      <c r="X38" s="90" t="s">
        <v>19</v>
      </c>
      <c r="Y38" s="91">
        <v>2.5</v>
      </c>
      <c r="Z38" s="130">
        <f>W38*4</f>
        <v>370</v>
      </c>
      <c r="AA38" s="92"/>
      <c r="AB38" s="68"/>
      <c r="AC38" s="68"/>
      <c r="AD38" s="68"/>
      <c r="AE38" s="68"/>
      <c r="AF38" s="68"/>
      <c r="AG38" s="67">
        <f>Z38/Z44*100</f>
        <v>52.93276108726752</v>
      </c>
    </row>
    <row r="39" spans="2:33" ht="27.75" customHeight="1">
      <c r="B39" s="24">
        <v>18</v>
      </c>
      <c r="C39" s="507"/>
      <c r="D39" s="153" t="s">
        <v>21</v>
      </c>
      <c r="E39" s="153"/>
      <c r="F39" s="153" t="s">
        <v>547</v>
      </c>
      <c r="G39" s="177"/>
      <c r="H39" s="177"/>
      <c r="I39" s="177"/>
      <c r="J39" s="177" t="s">
        <v>21</v>
      </c>
      <c r="K39" s="178"/>
      <c r="L39" s="177" t="s">
        <v>551</v>
      </c>
      <c r="M39" s="177" t="s">
        <v>563</v>
      </c>
      <c r="N39" s="177"/>
      <c r="O39" s="177">
        <v>30</v>
      </c>
      <c r="P39" s="177"/>
      <c r="Q39" s="177"/>
      <c r="R39" s="177"/>
      <c r="S39" s="177" t="s">
        <v>565</v>
      </c>
      <c r="T39" s="177"/>
      <c r="U39" s="25">
        <v>10</v>
      </c>
      <c r="V39" s="509"/>
      <c r="W39" s="30" t="s">
        <v>9</v>
      </c>
      <c r="X39" s="95" t="s">
        <v>20</v>
      </c>
      <c r="Y39" s="91">
        <v>2</v>
      </c>
      <c r="Z39" s="130"/>
      <c r="AA39" s="96"/>
      <c r="AB39" s="68"/>
      <c r="AC39" s="97"/>
      <c r="AD39" s="68"/>
      <c r="AE39" s="68"/>
      <c r="AF39" s="98"/>
      <c r="AG39" s="67"/>
    </row>
    <row r="40" spans="2:33" ht="27.75" customHeight="1">
      <c r="B40" s="24" t="s">
        <v>10</v>
      </c>
      <c r="C40" s="507"/>
      <c r="D40" s="153"/>
      <c r="E40" s="174"/>
      <c r="F40" s="153"/>
      <c r="G40" s="177"/>
      <c r="H40" s="177"/>
      <c r="I40" s="177"/>
      <c r="J40" s="177" t="s">
        <v>21</v>
      </c>
      <c r="K40" s="177"/>
      <c r="L40" s="177" t="s">
        <v>550</v>
      </c>
      <c r="M40" s="177"/>
      <c r="N40" s="177"/>
      <c r="O40" s="177"/>
      <c r="P40" s="177"/>
      <c r="Q40" s="177"/>
      <c r="R40" s="177"/>
      <c r="S40" s="177" t="s">
        <v>566</v>
      </c>
      <c r="T40" s="177"/>
      <c r="U40" s="25">
        <v>10</v>
      </c>
      <c r="V40" s="509"/>
      <c r="W40" s="146">
        <f>Y38*5+Y40*5+Y42*4</f>
        <v>27.5</v>
      </c>
      <c r="X40" s="95" t="s">
        <v>22</v>
      </c>
      <c r="Y40" s="91">
        <v>3</v>
      </c>
      <c r="Z40" s="130">
        <f>23*9</f>
        <v>207</v>
      </c>
      <c r="AA40" s="67"/>
      <c r="AB40" s="68"/>
      <c r="AC40" s="68"/>
      <c r="AD40" s="68"/>
      <c r="AE40" s="68"/>
      <c r="AF40" s="68"/>
      <c r="AG40" s="67">
        <f>Z40/Z44*100</f>
        <v>29.613733905579398</v>
      </c>
    </row>
    <row r="41" spans="2:33" ht="27.75" customHeight="1">
      <c r="B41" s="498" t="s">
        <v>169</v>
      </c>
      <c r="C41" s="507"/>
      <c r="D41" s="153" t="s">
        <v>558</v>
      </c>
      <c r="E41" s="174"/>
      <c r="F41" s="153"/>
      <c r="G41" s="177"/>
      <c r="H41" s="177"/>
      <c r="I41" s="177"/>
      <c r="J41" s="177" t="s">
        <v>21</v>
      </c>
      <c r="K41" s="177"/>
      <c r="L41" s="177" t="s">
        <v>547</v>
      </c>
      <c r="M41" s="177"/>
      <c r="N41" s="177"/>
      <c r="O41" s="177"/>
      <c r="P41" s="177"/>
      <c r="Q41" s="177"/>
      <c r="R41" s="177"/>
      <c r="S41" s="177"/>
      <c r="T41" s="177"/>
      <c r="U41" s="25"/>
      <c r="V41" s="509"/>
      <c r="W41" s="30" t="s">
        <v>11</v>
      </c>
      <c r="X41" s="95" t="s">
        <v>23</v>
      </c>
      <c r="Y41" s="91">
        <f>AB42</f>
        <v>0</v>
      </c>
      <c r="Z41" s="130"/>
      <c r="AA41" s="67"/>
      <c r="AB41" s="68"/>
      <c r="AC41" s="68"/>
      <c r="AD41" s="68"/>
      <c r="AE41" s="68"/>
      <c r="AF41" s="68"/>
      <c r="AG41" s="67"/>
    </row>
    <row r="42" spans="2:33" ht="27.75" customHeight="1">
      <c r="B42" s="498"/>
      <c r="C42" s="507"/>
      <c r="D42" s="178"/>
      <c r="E42" s="178"/>
      <c r="F42" s="177"/>
      <c r="G42" s="177"/>
      <c r="H42" s="178"/>
      <c r="I42" s="177"/>
      <c r="J42" s="177"/>
      <c r="K42" s="178"/>
      <c r="L42" s="177"/>
      <c r="M42" s="177"/>
      <c r="N42" s="178"/>
      <c r="O42" s="177"/>
      <c r="P42" s="177"/>
      <c r="Q42" s="178"/>
      <c r="R42" s="177"/>
      <c r="S42" s="177"/>
      <c r="T42" s="178"/>
      <c r="U42" s="25"/>
      <c r="V42" s="509"/>
      <c r="W42" s="146">
        <f>Y37*2+Y38*7+Y39*1+Y42*8</f>
        <v>30.5</v>
      </c>
      <c r="X42" s="133" t="s">
        <v>25</v>
      </c>
      <c r="Y42" s="101">
        <v>0</v>
      </c>
      <c r="Z42" s="65">
        <f>W42*4</f>
        <v>122</v>
      </c>
      <c r="AA42" s="67"/>
      <c r="AB42" s="68"/>
      <c r="AC42" s="67"/>
      <c r="AD42" s="67"/>
      <c r="AE42" s="67"/>
      <c r="AF42" s="67"/>
      <c r="AG42" s="67">
        <f>Z42/Z44*100</f>
        <v>17.453505007153076</v>
      </c>
    </row>
    <row r="43" spans="2:33" ht="27.75" customHeight="1">
      <c r="B43" s="251" t="s">
        <v>559</v>
      </c>
      <c r="C43" s="33"/>
      <c r="D43" s="178"/>
      <c r="E43" s="178"/>
      <c r="F43" s="177"/>
      <c r="G43" s="177"/>
      <c r="H43" s="178"/>
      <c r="I43" s="177"/>
      <c r="J43" s="177"/>
      <c r="K43" s="178"/>
      <c r="L43" s="177"/>
      <c r="M43" s="177"/>
      <c r="N43" s="178"/>
      <c r="O43" s="177"/>
      <c r="P43" s="177"/>
      <c r="Q43" s="178"/>
      <c r="R43" s="177"/>
      <c r="S43" s="177"/>
      <c r="T43" s="178"/>
      <c r="U43" s="25"/>
      <c r="V43" s="509"/>
      <c r="W43" s="30" t="s">
        <v>12</v>
      </c>
      <c r="X43" s="103"/>
      <c r="Y43" s="116"/>
      <c r="Z43" s="130"/>
      <c r="AA43" s="67"/>
      <c r="AB43" s="68"/>
      <c r="AC43" s="67"/>
      <c r="AD43" s="67"/>
      <c r="AE43" s="67"/>
      <c r="AF43" s="67"/>
      <c r="AG43" s="67"/>
    </row>
    <row r="44" spans="2:33" ht="27.75" customHeight="1" thickBot="1">
      <c r="B44" s="43"/>
      <c r="C44" s="35"/>
      <c r="D44" s="44"/>
      <c r="E44" s="44"/>
      <c r="F44" s="45"/>
      <c r="G44" s="45"/>
      <c r="H44" s="44"/>
      <c r="I44" s="45"/>
      <c r="J44" s="45"/>
      <c r="K44" s="44"/>
      <c r="L44" s="45"/>
      <c r="M44" s="45"/>
      <c r="N44" s="44"/>
      <c r="O44" s="45"/>
      <c r="P44" s="45"/>
      <c r="Q44" s="44"/>
      <c r="R44" s="45"/>
      <c r="S44" s="45"/>
      <c r="T44" s="44"/>
      <c r="U44" s="45"/>
      <c r="V44" s="510"/>
      <c r="W44" s="148">
        <f>Y37*70+Y38*75+Y39*25+Y40*45+Y41*60+Y42*120</f>
        <v>757.5</v>
      </c>
      <c r="X44" s="120"/>
      <c r="Y44" s="121"/>
      <c r="Z44" s="65">
        <f>SUM(Z37:Z43)</f>
        <v>699</v>
      </c>
      <c r="AA44" s="65">
        <f aca="true" t="shared" si="4" ref="AA44:AG44">SUM(AA37:AA43)</f>
        <v>0</v>
      </c>
      <c r="AB44" s="65">
        <f t="shared" si="4"/>
        <v>0</v>
      </c>
      <c r="AC44" s="65">
        <f t="shared" si="4"/>
        <v>0</v>
      </c>
      <c r="AD44" s="65">
        <f t="shared" si="4"/>
        <v>0</v>
      </c>
      <c r="AE44" s="65">
        <f t="shared" si="4"/>
        <v>0</v>
      </c>
      <c r="AF44" s="65">
        <f t="shared" si="4"/>
        <v>0</v>
      </c>
      <c r="AG44" s="65">
        <f t="shared" si="4"/>
        <v>100</v>
      </c>
    </row>
    <row r="45" spans="3:26" ht="21.75" customHeight="1">
      <c r="C45" s="2"/>
      <c r="J45" s="511"/>
      <c r="K45" s="511"/>
      <c r="L45" s="511"/>
      <c r="M45" s="511"/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48"/>
    </row>
    <row r="46" spans="2:25" ht="20.25">
      <c r="B46" s="3"/>
      <c r="D46" s="505"/>
      <c r="E46" s="505"/>
      <c r="F46" s="506"/>
      <c r="G46" s="506"/>
      <c r="H46" s="49"/>
      <c r="I46" s="2"/>
      <c r="J46" s="2"/>
      <c r="K46" s="49"/>
      <c r="L46" s="2"/>
      <c r="N46" s="49"/>
      <c r="O46" s="2"/>
      <c r="Q46" s="49"/>
      <c r="R46" s="2"/>
      <c r="T46" s="49"/>
      <c r="U46" s="2"/>
      <c r="V46" s="50"/>
      <c r="Y46" s="130"/>
    </row>
    <row r="47" ht="20.25">
      <c r="Y47" s="130"/>
    </row>
    <row r="48" ht="20.25">
      <c r="Y48" s="130"/>
    </row>
    <row r="49" ht="20.25">
      <c r="Y49" s="130"/>
    </row>
    <row r="50" ht="20.25">
      <c r="Y50" s="130"/>
    </row>
    <row r="51" ht="20.25">
      <c r="Y51" s="130"/>
    </row>
    <row r="52" ht="20.25">
      <c r="Y52" s="130"/>
    </row>
  </sheetData>
  <sheetProtection/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B1">
      <selection activeCell="S28" sqref="S28"/>
    </sheetView>
  </sheetViews>
  <sheetFormatPr defaultColWidth="9.00390625" defaultRowHeight="16.5"/>
  <cols>
    <col min="1" max="1" width="1.875" style="29" customWidth="1"/>
    <col min="2" max="2" width="4.875" style="46" customWidth="1"/>
    <col min="3" max="3" width="0" style="29" hidden="1" customWidth="1"/>
    <col min="4" max="4" width="18.625" style="29" customWidth="1"/>
    <col min="5" max="5" width="5.625" style="47" customWidth="1"/>
    <col min="6" max="6" width="9.625" style="29" customWidth="1"/>
    <col min="7" max="7" width="18.625" style="29" customWidth="1"/>
    <col min="8" max="8" width="5.625" style="47" customWidth="1"/>
    <col min="9" max="9" width="9.625" style="29" customWidth="1"/>
    <col min="10" max="10" width="18.625" style="29" customWidth="1"/>
    <col min="11" max="11" width="5.625" style="47" customWidth="1"/>
    <col min="12" max="12" width="9.625" style="29" customWidth="1"/>
    <col min="13" max="13" width="18.625" style="29" customWidth="1"/>
    <col min="14" max="14" width="5.625" style="47" customWidth="1"/>
    <col min="15" max="15" width="9.625" style="29" customWidth="1"/>
    <col min="16" max="16" width="18.625" style="29" customWidth="1"/>
    <col min="17" max="17" width="5.625" style="47" customWidth="1"/>
    <col min="18" max="18" width="9.625" style="29" customWidth="1"/>
    <col min="19" max="19" width="18.625" style="29" customWidth="1"/>
    <col min="20" max="20" width="5.625" style="47" customWidth="1"/>
    <col min="21" max="21" width="9.625" style="29" customWidth="1"/>
    <col min="22" max="22" width="5.25390625" style="52" customWidth="1"/>
    <col min="23" max="23" width="11.75390625" style="51" customWidth="1"/>
    <col min="24" max="24" width="11.25390625" style="129" customWidth="1"/>
    <col min="25" max="25" width="6.625" style="132" customWidth="1"/>
    <col min="26" max="26" width="6.625" style="29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29" customWidth="1"/>
  </cols>
  <sheetData>
    <row r="1" spans="2:28" s="2" customFormat="1" ht="38.25">
      <c r="B1" s="500" t="s">
        <v>403</v>
      </c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1"/>
      <c r="AB1" s="3"/>
    </row>
    <row r="2" spans="2:28" s="2" customFormat="1" ht="16.5" customHeight="1">
      <c r="B2" s="513"/>
      <c r="C2" s="514"/>
      <c r="D2" s="514"/>
      <c r="E2" s="514"/>
      <c r="F2" s="514"/>
      <c r="G2" s="514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59"/>
      <c r="Y2" s="58"/>
      <c r="Z2" s="1"/>
      <c r="AB2" s="3"/>
    </row>
    <row r="3" spans="2:28" s="2" customFormat="1" ht="31.5" customHeight="1" thickBot="1">
      <c r="B3" s="134" t="s">
        <v>26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64"/>
      <c r="Y3" s="65"/>
      <c r="Z3" s="11"/>
      <c r="AB3" s="3"/>
    </row>
    <row r="4" spans="2:33" s="18" customFormat="1" ht="99">
      <c r="B4" s="12" t="s">
        <v>0</v>
      </c>
      <c r="C4" s="13" t="s">
        <v>1</v>
      </c>
      <c r="D4" s="14" t="s">
        <v>2</v>
      </c>
      <c r="E4" s="72" t="s">
        <v>24</v>
      </c>
      <c r="F4" s="14"/>
      <c r="G4" s="14" t="s">
        <v>3</v>
      </c>
      <c r="H4" s="72" t="s">
        <v>24</v>
      </c>
      <c r="I4" s="14"/>
      <c r="J4" s="14" t="s">
        <v>4</v>
      </c>
      <c r="K4" s="72" t="s">
        <v>24</v>
      </c>
      <c r="L4" s="15"/>
      <c r="M4" s="14" t="s">
        <v>4</v>
      </c>
      <c r="N4" s="72" t="s">
        <v>24</v>
      </c>
      <c r="O4" s="14"/>
      <c r="P4" s="14" t="s">
        <v>4</v>
      </c>
      <c r="Q4" s="72" t="s">
        <v>24</v>
      </c>
      <c r="R4" s="14"/>
      <c r="S4" s="16" t="s">
        <v>5</v>
      </c>
      <c r="T4" s="72" t="s">
        <v>24</v>
      </c>
      <c r="U4" s="14"/>
      <c r="V4" s="137" t="s">
        <v>31</v>
      </c>
      <c r="W4" s="17" t="s">
        <v>6</v>
      </c>
      <c r="X4" s="76" t="s">
        <v>13</v>
      </c>
      <c r="Y4" s="77" t="s">
        <v>14</v>
      </c>
      <c r="Z4" s="78" t="s">
        <v>43</v>
      </c>
      <c r="AA4" s="79"/>
      <c r="AB4" s="80"/>
      <c r="AC4" s="81"/>
      <c r="AD4" s="81"/>
      <c r="AE4" s="81"/>
      <c r="AF4" s="81"/>
      <c r="AG4" s="82" t="s">
        <v>44</v>
      </c>
    </row>
    <row r="5" spans="2:33" s="23" customFormat="1" ht="64.5" customHeight="1">
      <c r="B5" s="19">
        <v>2</v>
      </c>
      <c r="C5" s="507"/>
      <c r="D5" s="20" t="str">
        <f>'2016年1月2月總表'!A63</f>
        <v>香Q白米飯</v>
      </c>
      <c r="E5" s="20" t="s">
        <v>15</v>
      </c>
      <c r="F5" s="21" t="s">
        <v>16</v>
      </c>
      <c r="G5" s="20" t="str">
        <f>'2016年1月2月總表'!A64</f>
        <v>三杯雞</v>
      </c>
      <c r="H5" s="20" t="s">
        <v>528</v>
      </c>
      <c r="I5" s="21" t="s">
        <v>16</v>
      </c>
      <c r="J5" s="20" t="str">
        <f>'2016年1月2月總表'!A65</f>
        <v>白菜滾肉片</v>
      </c>
      <c r="K5" s="20" t="s">
        <v>401</v>
      </c>
      <c r="L5" s="21" t="s">
        <v>16</v>
      </c>
      <c r="M5" s="20" t="str">
        <f>'2016年1月2月總表'!A66</f>
        <v>荷包蛋</v>
      </c>
      <c r="N5" s="20" t="s">
        <v>599</v>
      </c>
      <c r="O5" s="21" t="s">
        <v>16</v>
      </c>
      <c r="P5" s="20" t="str">
        <f>'2016年1月2月總表'!A67</f>
        <v>淺色蔬菜</v>
      </c>
      <c r="Q5" s="20" t="s">
        <v>17</v>
      </c>
      <c r="R5" s="21" t="s">
        <v>16</v>
      </c>
      <c r="S5" s="20" t="str">
        <f>'2016年1月2月總表'!A68</f>
        <v>味噌海芽湯</v>
      </c>
      <c r="T5" s="20" t="s">
        <v>17</v>
      </c>
      <c r="U5" s="21" t="s">
        <v>16</v>
      </c>
      <c r="V5" s="508"/>
      <c r="W5" s="22" t="s">
        <v>7</v>
      </c>
      <c r="X5" s="86" t="s">
        <v>18</v>
      </c>
      <c r="Y5" s="87">
        <v>5.5</v>
      </c>
      <c r="Z5" s="130"/>
      <c r="AA5" s="67"/>
      <c r="AB5" s="68"/>
      <c r="AC5" s="67"/>
      <c r="AD5" s="67"/>
      <c r="AE5" s="67"/>
      <c r="AF5" s="67"/>
      <c r="AG5" s="157"/>
    </row>
    <row r="6" spans="2:33" ht="27.75" customHeight="1">
      <c r="B6" s="24" t="s">
        <v>8</v>
      </c>
      <c r="C6" s="507"/>
      <c r="D6" s="177" t="s">
        <v>345</v>
      </c>
      <c r="E6" s="177"/>
      <c r="F6" s="177">
        <v>127</v>
      </c>
      <c r="G6" s="153" t="s">
        <v>537</v>
      </c>
      <c r="H6" s="177"/>
      <c r="I6" s="153">
        <v>20</v>
      </c>
      <c r="J6" s="177" t="s">
        <v>535</v>
      </c>
      <c r="K6" s="177" t="s">
        <v>508</v>
      </c>
      <c r="L6" s="177">
        <v>30</v>
      </c>
      <c r="M6" s="177" t="s">
        <v>510</v>
      </c>
      <c r="N6" s="177"/>
      <c r="O6" s="177">
        <v>55</v>
      </c>
      <c r="P6" s="177" t="s">
        <v>377</v>
      </c>
      <c r="Q6" s="177"/>
      <c r="R6" s="177">
        <v>100</v>
      </c>
      <c r="S6" s="153" t="s">
        <v>533</v>
      </c>
      <c r="T6" s="153" t="s">
        <v>21</v>
      </c>
      <c r="U6" s="153">
        <v>10</v>
      </c>
      <c r="V6" s="509"/>
      <c r="W6" s="146">
        <f>Y5*15+Y7*5+Y9*15+Y10*12</f>
        <v>92.5</v>
      </c>
      <c r="X6" s="90" t="s">
        <v>19</v>
      </c>
      <c r="Y6" s="91">
        <v>2.5</v>
      </c>
      <c r="Z6" s="130">
        <f>W6*4</f>
        <v>370</v>
      </c>
      <c r="AA6" s="92"/>
      <c r="AB6" s="68"/>
      <c r="AC6" s="68"/>
      <c r="AD6" s="68"/>
      <c r="AE6" s="68"/>
      <c r="AF6" s="68"/>
      <c r="AG6" s="67">
        <f>Z6/Z12*100</f>
        <v>52.93276108726752</v>
      </c>
    </row>
    <row r="7" spans="2:33" ht="27.75" customHeight="1">
      <c r="B7" s="24">
        <v>20</v>
      </c>
      <c r="C7" s="507"/>
      <c r="D7" s="177"/>
      <c r="E7" s="177"/>
      <c r="F7" s="177"/>
      <c r="G7" s="153" t="s">
        <v>375</v>
      </c>
      <c r="H7" s="177"/>
      <c r="I7" s="153">
        <v>20</v>
      </c>
      <c r="J7" s="153" t="s">
        <v>536</v>
      </c>
      <c r="K7" s="177"/>
      <c r="L7" s="177">
        <v>30</v>
      </c>
      <c r="M7" s="153" t="s">
        <v>508</v>
      </c>
      <c r="N7" s="177"/>
      <c r="O7" s="177" t="s">
        <v>507</v>
      </c>
      <c r="P7" s="177"/>
      <c r="Q7" s="177"/>
      <c r="R7" s="177"/>
      <c r="S7" s="153" t="s">
        <v>534</v>
      </c>
      <c r="T7" s="153"/>
      <c r="U7" s="153">
        <v>3</v>
      </c>
      <c r="V7" s="509"/>
      <c r="W7" s="30" t="s">
        <v>9</v>
      </c>
      <c r="X7" s="95" t="s">
        <v>20</v>
      </c>
      <c r="Y7" s="91">
        <v>2</v>
      </c>
      <c r="Z7" s="130"/>
      <c r="AA7" s="96"/>
      <c r="AB7" s="68"/>
      <c r="AC7" s="97"/>
      <c r="AD7" s="68"/>
      <c r="AE7" s="68"/>
      <c r="AF7" s="98"/>
      <c r="AG7" s="67"/>
    </row>
    <row r="8" spans="2:33" ht="27.75" customHeight="1">
      <c r="B8" s="24" t="s">
        <v>10</v>
      </c>
      <c r="C8" s="507"/>
      <c r="D8" s="177"/>
      <c r="E8" s="177"/>
      <c r="F8" s="177"/>
      <c r="G8" s="177" t="s">
        <v>538</v>
      </c>
      <c r="H8" s="178"/>
      <c r="I8" s="177">
        <v>20</v>
      </c>
      <c r="J8" s="177" t="s">
        <v>21</v>
      </c>
      <c r="K8" s="153"/>
      <c r="L8" s="177"/>
      <c r="M8" s="177" t="s">
        <v>21</v>
      </c>
      <c r="N8" s="153"/>
      <c r="O8" s="177"/>
      <c r="P8" s="177"/>
      <c r="Q8" s="178"/>
      <c r="R8" s="177"/>
      <c r="S8" s="177" t="s">
        <v>507</v>
      </c>
      <c r="T8" s="178"/>
      <c r="U8" s="177" t="s">
        <v>507</v>
      </c>
      <c r="V8" s="509"/>
      <c r="W8" s="146">
        <f>Y6*5+Y8*5+Y10*4</f>
        <v>27.5</v>
      </c>
      <c r="X8" s="95" t="s">
        <v>22</v>
      </c>
      <c r="Y8" s="91">
        <v>3</v>
      </c>
      <c r="Z8" s="130">
        <f>23*9</f>
        <v>207</v>
      </c>
      <c r="AA8" s="67"/>
      <c r="AB8" s="68"/>
      <c r="AC8" s="68"/>
      <c r="AD8" s="68"/>
      <c r="AE8" s="68"/>
      <c r="AF8" s="68"/>
      <c r="AG8" s="67">
        <f>Z8/Z12*100</f>
        <v>29.613733905579398</v>
      </c>
    </row>
    <row r="9" spans="2:33" ht="27.75" customHeight="1">
      <c r="B9" s="498" t="s">
        <v>340</v>
      </c>
      <c r="C9" s="507"/>
      <c r="D9" s="177"/>
      <c r="E9" s="177"/>
      <c r="F9" s="177"/>
      <c r="G9" s="177" t="s">
        <v>539</v>
      </c>
      <c r="H9" s="178"/>
      <c r="I9" s="177">
        <v>20</v>
      </c>
      <c r="J9" s="177"/>
      <c r="K9" s="178"/>
      <c r="L9" s="177"/>
      <c r="M9" s="153"/>
      <c r="N9" s="177"/>
      <c r="O9" s="153"/>
      <c r="P9" s="177"/>
      <c r="Q9" s="178"/>
      <c r="R9" s="177"/>
      <c r="S9" s="177"/>
      <c r="T9" s="178"/>
      <c r="U9" s="177"/>
      <c r="V9" s="509"/>
      <c r="W9" s="30" t="s">
        <v>11</v>
      </c>
      <c r="X9" s="95" t="s">
        <v>23</v>
      </c>
      <c r="Y9" s="91">
        <f>AB10</f>
        <v>0</v>
      </c>
      <c r="Z9" s="130"/>
      <c r="AA9" s="67"/>
      <c r="AB9" s="68"/>
      <c r="AC9" s="68"/>
      <c r="AD9" s="68"/>
      <c r="AE9" s="68"/>
      <c r="AF9" s="68"/>
      <c r="AG9" s="67"/>
    </row>
    <row r="10" spans="2:33" ht="27.75" customHeight="1">
      <c r="B10" s="498"/>
      <c r="C10" s="507"/>
      <c r="D10" s="177"/>
      <c r="E10" s="177"/>
      <c r="F10" s="177"/>
      <c r="G10" s="177" t="s">
        <v>540</v>
      </c>
      <c r="H10" s="178"/>
      <c r="I10" s="177"/>
      <c r="J10" s="177"/>
      <c r="K10" s="178"/>
      <c r="L10" s="177"/>
      <c r="M10" s="153"/>
      <c r="N10" s="178"/>
      <c r="O10" s="153"/>
      <c r="P10" s="177"/>
      <c r="Q10" s="178"/>
      <c r="R10" s="177"/>
      <c r="S10" s="177"/>
      <c r="T10" s="178"/>
      <c r="U10" s="177"/>
      <c r="V10" s="509"/>
      <c r="W10" s="146">
        <f>Y5*2+Y6*7+Y7*1+Y10*8</f>
        <v>30.5</v>
      </c>
      <c r="X10" s="133" t="s">
        <v>25</v>
      </c>
      <c r="Y10" s="101">
        <v>0</v>
      </c>
      <c r="Z10" s="65">
        <f>W10*4</f>
        <v>122</v>
      </c>
      <c r="AA10" s="67"/>
      <c r="AB10" s="68"/>
      <c r="AC10" s="67"/>
      <c r="AD10" s="67"/>
      <c r="AE10" s="67"/>
      <c r="AF10" s="67"/>
      <c r="AG10" s="67">
        <f>Z10/Z12*100</f>
        <v>17.453505007153076</v>
      </c>
    </row>
    <row r="11" spans="2:33" ht="27.75" customHeight="1">
      <c r="B11" s="32" t="s">
        <v>49</v>
      </c>
      <c r="C11" s="33"/>
      <c r="D11" s="177"/>
      <c r="E11" s="178"/>
      <c r="F11" s="177"/>
      <c r="G11" s="177"/>
      <c r="H11" s="178"/>
      <c r="I11" s="177"/>
      <c r="J11" s="177"/>
      <c r="K11" s="178"/>
      <c r="L11" s="177"/>
      <c r="M11" s="153"/>
      <c r="N11" s="178"/>
      <c r="O11" s="153"/>
      <c r="P11" s="177"/>
      <c r="Q11" s="178"/>
      <c r="R11" s="177"/>
      <c r="S11" s="177"/>
      <c r="T11" s="178"/>
      <c r="U11" s="177"/>
      <c r="V11" s="509"/>
      <c r="W11" s="30" t="s">
        <v>12</v>
      </c>
      <c r="X11" s="103"/>
      <c r="Y11" s="91"/>
      <c r="Z11" s="130"/>
      <c r="AA11" s="67"/>
      <c r="AB11" s="68"/>
      <c r="AC11" s="67"/>
      <c r="AD11" s="67"/>
      <c r="AE11" s="67"/>
      <c r="AF11" s="67"/>
      <c r="AG11" s="67"/>
    </row>
    <row r="12" spans="2:33" ht="27.75" customHeight="1">
      <c r="B12" s="34"/>
      <c r="C12" s="35"/>
      <c r="D12" s="31"/>
      <c r="E12" s="31"/>
      <c r="F12" s="26"/>
      <c r="G12" s="26"/>
      <c r="H12" s="31"/>
      <c r="I12" s="26"/>
      <c r="J12" s="26"/>
      <c r="K12" s="31"/>
      <c r="L12" s="26"/>
      <c r="M12" s="27"/>
      <c r="N12" s="31" t="s">
        <v>352</v>
      </c>
      <c r="O12" s="27"/>
      <c r="P12" s="26"/>
      <c r="Q12" s="31"/>
      <c r="R12" s="26"/>
      <c r="S12" s="26"/>
      <c r="T12" s="31"/>
      <c r="U12" s="26"/>
      <c r="V12" s="510"/>
      <c r="W12" s="147">
        <f>Y5*70+Y6*75+Y7*25+Y8*45+Y9*60+Y10*120</f>
        <v>757.5</v>
      </c>
      <c r="X12" s="107"/>
      <c r="Y12" s="101"/>
      <c r="Z12" s="65">
        <f>SUM(Z5:Z11)</f>
        <v>699</v>
      </c>
      <c r="AA12" s="65">
        <f aca="true" t="shared" si="0" ref="AA12:AG12">SUM(AA5:AA11)</f>
        <v>0</v>
      </c>
      <c r="AB12" s="65">
        <f t="shared" si="0"/>
        <v>0</v>
      </c>
      <c r="AC12" s="65">
        <f t="shared" si="0"/>
        <v>0</v>
      </c>
      <c r="AD12" s="65">
        <f t="shared" si="0"/>
        <v>0</v>
      </c>
      <c r="AE12" s="65">
        <f t="shared" si="0"/>
        <v>0</v>
      </c>
      <c r="AF12" s="65">
        <f t="shared" si="0"/>
        <v>0</v>
      </c>
      <c r="AG12" s="65">
        <f t="shared" si="0"/>
        <v>100</v>
      </c>
    </row>
    <row r="13" spans="2:33" s="23" customFormat="1" ht="27.75" customHeight="1">
      <c r="B13" s="19">
        <v>2</v>
      </c>
      <c r="C13" s="507"/>
      <c r="D13" s="20" t="str">
        <f>'2016年1月2月總表'!E63</f>
        <v>五穀飯</v>
      </c>
      <c r="E13" s="20" t="s">
        <v>15</v>
      </c>
      <c r="F13" s="20"/>
      <c r="G13" s="20" t="str">
        <f>'2016年1月2月總表'!E64</f>
        <v>醬燒肉排</v>
      </c>
      <c r="H13" s="20" t="s">
        <v>517</v>
      </c>
      <c r="I13" s="20"/>
      <c r="J13" s="20" t="str">
        <f>'2016年1月2月總表'!E65</f>
        <v>蛋酥高麗菜</v>
      </c>
      <c r="K13" s="20" t="s">
        <v>602</v>
      </c>
      <c r="L13" s="20"/>
      <c r="M13" s="20" t="str">
        <f>'2016年1月2月總表'!E66</f>
        <v>焗烤通心麵</v>
      </c>
      <c r="N13" s="20" t="s">
        <v>517</v>
      </c>
      <c r="O13" s="20"/>
      <c r="P13" s="20" t="str">
        <f>'2016年1月2月總表'!E67</f>
        <v>深色蔬菜</v>
      </c>
      <c r="Q13" s="20" t="s">
        <v>63</v>
      </c>
      <c r="R13" s="20"/>
      <c r="S13" s="20" t="str">
        <f>'2016年1月2月總表'!E68</f>
        <v>豬血湯/保久乳</v>
      </c>
      <c r="T13" s="20" t="s">
        <v>17</v>
      </c>
      <c r="U13" s="20"/>
      <c r="V13" s="508" t="s">
        <v>378</v>
      </c>
      <c r="W13" s="22" t="s">
        <v>7</v>
      </c>
      <c r="X13" s="86" t="s">
        <v>18</v>
      </c>
      <c r="Y13" s="87">
        <v>5.5</v>
      </c>
      <c r="Z13" s="130"/>
      <c r="AA13" s="67"/>
      <c r="AB13" s="68"/>
      <c r="AC13" s="67"/>
      <c r="AD13" s="67"/>
      <c r="AE13" s="67"/>
      <c r="AF13" s="67"/>
      <c r="AG13" s="157"/>
    </row>
    <row r="14" spans="2:33" ht="27.75" customHeight="1">
      <c r="B14" s="24" t="s">
        <v>8</v>
      </c>
      <c r="C14" s="507"/>
      <c r="D14" s="177" t="s">
        <v>379</v>
      </c>
      <c r="E14" s="177"/>
      <c r="F14" s="177">
        <v>42</v>
      </c>
      <c r="G14" s="153" t="s">
        <v>380</v>
      </c>
      <c r="H14" s="177"/>
      <c r="I14" s="153">
        <v>60</v>
      </c>
      <c r="J14" s="177" t="s">
        <v>121</v>
      </c>
      <c r="K14" s="177"/>
      <c r="L14" s="177">
        <v>30</v>
      </c>
      <c r="M14" s="153" t="s">
        <v>288</v>
      </c>
      <c r="N14" s="177" t="s">
        <v>352</v>
      </c>
      <c r="O14" s="153">
        <v>20</v>
      </c>
      <c r="P14" s="177" t="s">
        <v>377</v>
      </c>
      <c r="Q14" s="177"/>
      <c r="R14" s="177">
        <v>100</v>
      </c>
      <c r="S14" s="153" t="s">
        <v>530</v>
      </c>
      <c r="T14" s="237"/>
      <c r="U14" s="153">
        <v>20</v>
      </c>
      <c r="V14" s="509"/>
      <c r="W14" s="146">
        <f>Y13*15+Y15*5+Y17*15+Y18*12</f>
        <v>104.5</v>
      </c>
      <c r="X14" s="90" t="s">
        <v>19</v>
      </c>
      <c r="Y14" s="91">
        <v>2.5</v>
      </c>
      <c r="Z14" s="130">
        <f>W14*4</f>
        <v>418</v>
      </c>
      <c r="AA14" s="92"/>
      <c r="AB14" s="68"/>
      <c r="AC14" s="68"/>
      <c r="AD14" s="68"/>
      <c r="AE14" s="68"/>
      <c r="AF14" s="68"/>
      <c r="AG14" s="67">
        <f>Z14/Z20*100</f>
        <v>53.65853658536586</v>
      </c>
    </row>
    <row r="15" spans="2:33" ht="27.75" customHeight="1">
      <c r="B15" s="24">
        <v>21</v>
      </c>
      <c r="C15" s="507"/>
      <c r="D15" s="177" t="s">
        <v>345</v>
      </c>
      <c r="E15" s="177"/>
      <c r="F15" s="177">
        <v>85</v>
      </c>
      <c r="G15" s="153"/>
      <c r="H15" s="177"/>
      <c r="I15" s="153"/>
      <c r="J15" s="177" t="s">
        <v>601</v>
      </c>
      <c r="K15" s="177"/>
      <c r="L15" s="177">
        <v>20</v>
      </c>
      <c r="M15" s="153" t="s">
        <v>520</v>
      </c>
      <c r="N15" s="177"/>
      <c r="O15" s="153">
        <v>10</v>
      </c>
      <c r="P15" s="177"/>
      <c r="Q15" s="177"/>
      <c r="R15" s="177"/>
      <c r="S15" s="153" t="s">
        <v>531</v>
      </c>
      <c r="T15" s="153"/>
      <c r="U15" s="153">
        <v>10</v>
      </c>
      <c r="V15" s="509"/>
      <c r="W15" s="30" t="s">
        <v>9</v>
      </c>
      <c r="X15" s="95" t="s">
        <v>20</v>
      </c>
      <c r="Y15" s="91">
        <v>2</v>
      </c>
      <c r="Z15" s="130"/>
      <c r="AA15" s="96"/>
      <c r="AB15" s="68"/>
      <c r="AC15" s="97"/>
      <c r="AD15" s="68"/>
      <c r="AE15" s="68"/>
      <c r="AF15" s="98"/>
      <c r="AG15" s="67"/>
    </row>
    <row r="16" spans="2:33" ht="27.75" customHeight="1">
      <c r="B16" s="24" t="s">
        <v>10</v>
      </c>
      <c r="C16" s="507"/>
      <c r="D16" s="178"/>
      <c r="E16" s="178"/>
      <c r="F16" s="177"/>
      <c r="G16" s="177"/>
      <c r="H16" s="178"/>
      <c r="I16" s="177"/>
      <c r="J16" s="177" t="s">
        <v>352</v>
      </c>
      <c r="K16" s="178"/>
      <c r="L16" s="177" t="s">
        <v>360</v>
      </c>
      <c r="M16" s="153" t="s">
        <v>529</v>
      </c>
      <c r="N16" s="178"/>
      <c r="O16" s="153">
        <v>10</v>
      </c>
      <c r="P16" s="177"/>
      <c r="Q16" s="178"/>
      <c r="R16" s="177"/>
      <c r="S16" s="177" t="s">
        <v>532</v>
      </c>
      <c r="T16" s="178"/>
      <c r="U16" s="177">
        <v>10</v>
      </c>
      <c r="V16" s="509"/>
      <c r="W16" s="146">
        <f>Y14*5+Y16*5+Y18*4</f>
        <v>29</v>
      </c>
      <c r="X16" s="95" t="s">
        <v>22</v>
      </c>
      <c r="Y16" s="91">
        <v>2.5</v>
      </c>
      <c r="Z16" s="130">
        <f>23*9</f>
        <v>207</v>
      </c>
      <c r="AA16" s="67"/>
      <c r="AB16" s="68"/>
      <c r="AC16" s="68"/>
      <c r="AD16" s="68"/>
      <c r="AE16" s="68"/>
      <c r="AF16" s="68"/>
      <c r="AG16" s="67">
        <f>Z16/Z20*100</f>
        <v>26.572528883183566</v>
      </c>
    </row>
    <row r="17" spans="2:33" ht="27.75" customHeight="1">
      <c r="B17" s="498" t="s">
        <v>341</v>
      </c>
      <c r="C17" s="507"/>
      <c r="D17" s="178"/>
      <c r="E17" s="178"/>
      <c r="F17" s="177"/>
      <c r="G17" s="177"/>
      <c r="H17" s="178"/>
      <c r="I17" s="177"/>
      <c r="J17" s="177"/>
      <c r="K17" s="178"/>
      <c r="L17" s="177"/>
      <c r="M17" s="153"/>
      <c r="N17" s="178"/>
      <c r="O17" s="153"/>
      <c r="P17" s="177"/>
      <c r="Q17" s="178"/>
      <c r="R17" s="177"/>
      <c r="S17" s="177"/>
      <c r="T17" s="178"/>
      <c r="U17" s="177"/>
      <c r="V17" s="509"/>
      <c r="W17" s="30" t="s">
        <v>11</v>
      </c>
      <c r="X17" s="95" t="s">
        <v>23</v>
      </c>
      <c r="Y17" s="91">
        <f>AB18</f>
        <v>0</v>
      </c>
      <c r="Z17" s="130"/>
      <c r="AA17" s="67"/>
      <c r="AB17" s="68"/>
      <c r="AC17" s="68"/>
      <c r="AD17" s="68"/>
      <c r="AE17" s="68"/>
      <c r="AF17" s="68"/>
      <c r="AG17" s="67"/>
    </row>
    <row r="18" spans="2:33" ht="27.75" customHeight="1">
      <c r="B18" s="498"/>
      <c r="C18" s="507"/>
      <c r="D18" s="178"/>
      <c r="E18" s="178"/>
      <c r="F18" s="177"/>
      <c r="G18" s="177"/>
      <c r="H18" s="178"/>
      <c r="I18" s="177"/>
      <c r="J18" s="177"/>
      <c r="K18" s="178"/>
      <c r="L18" s="177"/>
      <c r="M18" s="153"/>
      <c r="N18" s="178"/>
      <c r="O18" s="153"/>
      <c r="P18" s="177"/>
      <c r="Q18" s="178"/>
      <c r="R18" s="177"/>
      <c r="S18" s="177"/>
      <c r="T18" s="178"/>
      <c r="U18" s="177"/>
      <c r="V18" s="509"/>
      <c r="W18" s="146">
        <f>Y13*2+Y14*7+Y15*1+Y18*8</f>
        <v>38.5</v>
      </c>
      <c r="X18" s="133" t="s">
        <v>25</v>
      </c>
      <c r="Y18" s="101">
        <v>1</v>
      </c>
      <c r="Z18" s="65">
        <f>W18*4</f>
        <v>154</v>
      </c>
      <c r="AA18" s="67"/>
      <c r="AB18" s="68"/>
      <c r="AC18" s="67"/>
      <c r="AD18" s="67"/>
      <c r="AE18" s="67"/>
      <c r="AF18" s="67"/>
      <c r="AG18" s="67">
        <f>Z18/Z20*100</f>
        <v>19.768934531450576</v>
      </c>
    </row>
    <row r="19" spans="2:33" ht="27.75" customHeight="1">
      <c r="B19" s="32"/>
      <c r="C19" s="33"/>
      <c r="D19" s="178"/>
      <c r="E19" s="178"/>
      <c r="F19" s="177"/>
      <c r="G19" s="177"/>
      <c r="H19" s="178"/>
      <c r="I19" s="177"/>
      <c r="J19" s="177"/>
      <c r="K19" s="178"/>
      <c r="L19" s="177"/>
      <c r="M19" s="153"/>
      <c r="N19" s="178"/>
      <c r="O19" s="153"/>
      <c r="P19" s="177"/>
      <c r="Q19" s="178"/>
      <c r="R19" s="177"/>
      <c r="S19" s="177"/>
      <c r="T19" s="178"/>
      <c r="U19" s="177"/>
      <c r="V19" s="509"/>
      <c r="W19" s="30" t="s">
        <v>12</v>
      </c>
      <c r="X19" s="103"/>
      <c r="Y19" s="91"/>
      <c r="Z19" s="130"/>
      <c r="AA19" s="67"/>
      <c r="AB19" s="68"/>
      <c r="AC19" s="67"/>
      <c r="AD19" s="67"/>
      <c r="AE19" s="67"/>
      <c r="AF19" s="67"/>
      <c r="AG19" s="67"/>
    </row>
    <row r="20" spans="2:33" ht="27.75" customHeight="1">
      <c r="B20" s="34"/>
      <c r="C20" s="35"/>
      <c r="D20" s="178"/>
      <c r="E20" s="178"/>
      <c r="F20" s="177"/>
      <c r="G20" s="177"/>
      <c r="H20" s="178"/>
      <c r="I20" s="177"/>
      <c r="J20" s="177"/>
      <c r="K20" s="178"/>
      <c r="L20" s="177"/>
      <c r="M20" s="153"/>
      <c r="N20" s="178"/>
      <c r="O20" s="153"/>
      <c r="P20" s="177"/>
      <c r="Q20" s="178"/>
      <c r="R20" s="177"/>
      <c r="S20" s="177"/>
      <c r="T20" s="178"/>
      <c r="U20" s="177"/>
      <c r="V20" s="510"/>
      <c r="W20" s="147">
        <f>Y13*70+Y14*75+Y15*25+Y16*45+Y17*60+Y18*120</f>
        <v>855</v>
      </c>
      <c r="X20" s="107"/>
      <c r="Y20" s="101"/>
      <c r="Z20" s="65">
        <f>SUM(Z13:Z19)</f>
        <v>779</v>
      </c>
      <c r="AA20" s="65">
        <f aca="true" t="shared" si="1" ref="AA20:AG20">SUM(AA13:AA19)</f>
        <v>0</v>
      </c>
      <c r="AB20" s="65">
        <f t="shared" si="1"/>
        <v>0</v>
      </c>
      <c r="AC20" s="65">
        <f t="shared" si="1"/>
        <v>0</v>
      </c>
      <c r="AD20" s="65">
        <f t="shared" si="1"/>
        <v>0</v>
      </c>
      <c r="AE20" s="65">
        <f t="shared" si="1"/>
        <v>0</v>
      </c>
      <c r="AF20" s="65">
        <f t="shared" si="1"/>
        <v>0</v>
      </c>
      <c r="AG20" s="65">
        <f t="shared" si="1"/>
        <v>100</v>
      </c>
    </row>
    <row r="21" spans="2:33" s="23" customFormat="1" ht="27.75" customHeight="1">
      <c r="B21" s="19">
        <v>2</v>
      </c>
      <c r="C21" s="507"/>
      <c r="D21" s="20" t="str">
        <f>'2016年1月2月總表'!I63</f>
        <v>香Q白米飯</v>
      </c>
      <c r="E21" s="20" t="s">
        <v>15</v>
      </c>
      <c r="F21" s="20"/>
      <c r="G21" s="20" t="str">
        <f>'2016年1月2月總表'!I64</f>
        <v>醬燒雞腿</v>
      </c>
      <c r="H21" s="20" t="s">
        <v>357</v>
      </c>
      <c r="I21" s="20"/>
      <c r="J21" s="20" t="str">
        <f>'2016年1月2月總表'!I65</f>
        <v>馬蹄條(炸)(加)</v>
      </c>
      <c r="K21" s="20" t="s">
        <v>523</v>
      </c>
      <c r="L21" s="20"/>
      <c r="M21" s="20" t="str">
        <f>'2016年1月2月總表'!I66</f>
        <v>金菇炒雙色</v>
      </c>
      <c r="N21" s="20" t="s">
        <v>454</v>
      </c>
      <c r="O21" s="20"/>
      <c r="P21" s="20" t="str">
        <f>'2016年1月2月總表'!I67</f>
        <v>淺色蔬菜</v>
      </c>
      <c r="Q21" s="20" t="s">
        <v>63</v>
      </c>
      <c r="R21" s="20"/>
      <c r="S21" s="20" t="str">
        <f>'2016年1月2月總表'!I68</f>
        <v>芹香蘿蔔湯</v>
      </c>
      <c r="T21" s="20" t="s">
        <v>17</v>
      </c>
      <c r="U21" s="20"/>
      <c r="V21" s="508"/>
      <c r="W21" s="22" t="s">
        <v>7</v>
      </c>
      <c r="X21" s="86" t="s">
        <v>18</v>
      </c>
      <c r="Y21" s="87">
        <v>5.5</v>
      </c>
      <c r="Z21" s="130"/>
      <c r="AA21" s="67"/>
      <c r="AB21" s="68"/>
      <c r="AC21" s="67"/>
      <c r="AD21" s="67"/>
      <c r="AE21" s="67"/>
      <c r="AF21" s="67"/>
      <c r="AG21" s="157"/>
    </row>
    <row r="22" spans="2:33" s="38" customFormat="1" ht="27.75" customHeight="1">
      <c r="B22" s="24" t="s">
        <v>8</v>
      </c>
      <c r="C22" s="507"/>
      <c r="D22" s="26" t="s">
        <v>345</v>
      </c>
      <c r="E22" s="26"/>
      <c r="F22" s="26">
        <v>127</v>
      </c>
      <c r="G22" s="26" t="s">
        <v>522</v>
      </c>
      <c r="H22" s="26"/>
      <c r="I22" s="26">
        <v>60</v>
      </c>
      <c r="J22" s="177" t="s">
        <v>524</v>
      </c>
      <c r="K22" s="26" t="s">
        <v>541</v>
      </c>
      <c r="L22" s="26">
        <v>30</v>
      </c>
      <c r="M22" s="177" t="s">
        <v>525</v>
      </c>
      <c r="N22" s="177"/>
      <c r="O22" s="177">
        <v>20</v>
      </c>
      <c r="P22" s="26"/>
      <c r="Q22" s="26"/>
      <c r="R22" s="26"/>
      <c r="S22" s="26" t="s">
        <v>527</v>
      </c>
      <c r="T22" s="26"/>
      <c r="U22" s="26">
        <v>10</v>
      </c>
      <c r="V22" s="509"/>
      <c r="W22" s="146">
        <f>Y21*15+Y23*5+Y25*15+Y26*12</f>
        <v>92.5</v>
      </c>
      <c r="X22" s="90" t="s">
        <v>19</v>
      </c>
      <c r="Y22" s="91">
        <v>2.5</v>
      </c>
      <c r="Z22" s="130">
        <f>W22*4</f>
        <v>370</v>
      </c>
      <c r="AA22" s="92"/>
      <c r="AB22" s="68"/>
      <c r="AC22" s="68"/>
      <c r="AD22" s="68"/>
      <c r="AE22" s="68"/>
      <c r="AF22" s="68"/>
      <c r="AG22" s="67">
        <f>Z22/Z28*100</f>
        <v>52.93276108726752</v>
      </c>
    </row>
    <row r="23" spans="2:33" s="38" customFormat="1" ht="27.75" customHeight="1">
      <c r="B23" s="24">
        <v>22</v>
      </c>
      <c r="C23" s="507"/>
      <c r="D23" s="26"/>
      <c r="E23" s="26"/>
      <c r="F23" s="26"/>
      <c r="G23" s="26"/>
      <c r="H23" s="26"/>
      <c r="I23" s="26"/>
      <c r="J23" s="177" t="s">
        <v>508</v>
      </c>
      <c r="K23" s="177"/>
      <c r="L23" s="26" t="s">
        <v>507</v>
      </c>
      <c r="M23" s="177" t="s">
        <v>526</v>
      </c>
      <c r="N23" s="177"/>
      <c r="O23" s="177">
        <v>20</v>
      </c>
      <c r="P23" s="26" t="s">
        <v>447</v>
      </c>
      <c r="Q23" s="26"/>
      <c r="R23" s="26">
        <v>100</v>
      </c>
      <c r="S23" s="26" t="s">
        <v>512</v>
      </c>
      <c r="T23" s="26" t="s">
        <v>21</v>
      </c>
      <c r="U23" s="26">
        <v>20</v>
      </c>
      <c r="V23" s="509"/>
      <c r="W23" s="30" t="s">
        <v>9</v>
      </c>
      <c r="X23" s="95" t="s">
        <v>20</v>
      </c>
      <c r="Y23" s="91">
        <v>2</v>
      </c>
      <c r="Z23" s="130"/>
      <c r="AA23" s="96"/>
      <c r="AB23" s="68"/>
      <c r="AC23" s="97"/>
      <c r="AD23" s="68"/>
      <c r="AE23" s="68"/>
      <c r="AF23" s="98"/>
      <c r="AG23" s="67"/>
    </row>
    <row r="24" spans="2:33" s="38" customFormat="1" ht="27.75" customHeight="1">
      <c r="B24" s="24" t="s">
        <v>10</v>
      </c>
      <c r="C24" s="507"/>
      <c r="D24" s="26"/>
      <c r="E24" s="31"/>
      <c r="F24" s="26"/>
      <c r="G24" s="26"/>
      <c r="H24" s="31"/>
      <c r="I24" s="26"/>
      <c r="J24" s="26" t="s">
        <v>508</v>
      </c>
      <c r="K24" s="31"/>
      <c r="L24" s="26" t="s">
        <v>507</v>
      </c>
      <c r="M24" s="177" t="s">
        <v>511</v>
      </c>
      <c r="N24" s="178"/>
      <c r="O24" s="177">
        <v>20</v>
      </c>
      <c r="P24" s="26"/>
      <c r="Q24" s="31"/>
      <c r="R24" s="26"/>
      <c r="S24" s="25"/>
      <c r="T24" s="31"/>
      <c r="U24" s="26"/>
      <c r="V24" s="509"/>
      <c r="W24" s="146">
        <f>Y22*5+Y24*5+Y26*4</f>
        <v>27.5</v>
      </c>
      <c r="X24" s="95" t="s">
        <v>22</v>
      </c>
      <c r="Y24" s="91">
        <v>3</v>
      </c>
      <c r="Z24" s="130">
        <f>23*9</f>
        <v>207</v>
      </c>
      <c r="AA24" s="67"/>
      <c r="AB24" s="68"/>
      <c r="AC24" s="68"/>
      <c r="AD24" s="68"/>
      <c r="AE24" s="68"/>
      <c r="AF24" s="68"/>
      <c r="AG24" s="67">
        <f>Z24/Z28*100</f>
        <v>29.613733905579398</v>
      </c>
    </row>
    <row r="25" spans="2:33" s="38" customFormat="1" ht="27.75" customHeight="1">
      <c r="B25" s="498" t="s">
        <v>168</v>
      </c>
      <c r="C25" s="507"/>
      <c r="D25" s="26"/>
      <c r="E25" s="31"/>
      <c r="F25" s="26"/>
      <c r="G25" s="26"/>
      <c r="H25" s="31"/>
      <c r="I25" s="26"/>
      <c r="J25" s="26" t="s">
        <v>507</v>
      </c>
      <c r="K25" s="31"/>
      <c r="L25" s="26" t="s">
        <v>21</v>
      </c>
      <c r="M25" s="177"/>
      <c r="N25" s="178"/>
      <c r="O25" s="177"/>
      <c r="P25" s="26"/>
      <c r="Q25" s="31"/>
      <c r="R25" s="26"/>
      <c r="S25" s="26"/>
      <c r="T25" s="31"/>
      <c r="U25" s="26"/>
      <c r="V25" s="509"/>
      <c r="W25" s="30" t="s">
        <v>11</v>
      </c>
      <c r="X25" s="95" t="s">
        <v>23</v>
      </c>
      <c r="Y25" s="91">
        <f>AB26</f>
        <v>0</v>
      </c>
      <c r="Z25" s="130"/>
      <c r="AA25" s="67"/>
      <c r="AB25" s="68"/>
      <c r="AC25" s="68"/>
      <c r="AD25" s="68"/>
      <c r="AE25" s="68"/>
      <c r="AF25" s="68"/>
      <c r="AG25" s="67"/>
    </row>
    <row r="26" spans="2:33" s="38" customFormat="1" ht="27.75" customHeight="1">
      <c r="B26" s="498"/>
      <c r="C26" s="507"/>
      <c r="D26" s="31"/>
      <c r="E26" s="31"/>
      <c r="F26" s="26"/>
      <c r="G26" s="39"/>
      <c r="H26" s="31"/>
      <c r="I26" s="26"/>
      <c r="J26" s="26"/>
      <c r="K26" s="31"/>
      <c r="L26" s="26"/>
      <c r="M26" s="177"/>
      <c r="N26" s="178"/>
      <c r="O26" s="177"/>
      <c r="P26" s="26"/>
      <c r="Q26" s="31"/>
      <c r="R26" s="26"/>
      <c r="S26" s="26"/>
      <c r="T26" s="31"/>
      <c r="U26" s="26"/>
      <c r="V26" s="509"/>
      <c r="W26" s="146">
        <f>Y21*2+Y22*7+Y23*1+Y26*8</f>
        <v>30.5</v>
      </c>
      <c r="X26" s="133" t="s">
        <v>25</v>
      </c>
      <c r="Y26" s="101">
        <v>0</v>
      </c>
      <c r="Z26" s="65">
        <f>W26*4</f>
        <v>122</v>
      </c>
      <c r="AA26" s="67"/>
      <c r="AB26" s="68"/>
      <c r="AC26" s="67"/>
      <c r="AD26" s="67"/>
      <c r="AE26" s="67"/>
      <c r="AF26" s="67"/>
      <c r="AG26" s="67">
        <f>Z26/Z28*100</f>
        <v>17.453505007153076</v>
      </c>
    </row>
    <row r="27" spans="2:33" s="38" customFormat="1" ht="27.75" customHeight="1">
      <c r="B27" s="32"/>
      <c r="C27" s="40"/>
      <c r="D27" s="26"/>
      <c r="E27" s="31"/>
      <c r="F27" s="26"/>
      <c r="G27" s="26"/>
      <c r="H27" s="31"/>
      <c r="I27" s="26"/>
      <c r="J27" s="26"/>
      <c r="K27" s="31"/>
      <c r="L27" s="26"/>
      <c r="M27" s="26"/>
      <c r="N27" s="31"/>
      <c r="O27" s="26"/>
      <c r="P27" s="26"/>
      <c r="Q27" s="31"/>
      <c r="R27" s="26"/>
      <c r="S27" s="26"/>
      <c r="T27" s="31"/>
      <c r="U27" s="26"/>
      <c r="V27" s="509"/>
      <c r="W27" s="30" t="s">
        <v>12</v>
      </c>
      <c r="X27" s="103"/>
      <c r="Y27" s="91"/>
      <c r="Z27" s="130"/>
      <c r="AA27" s="67"/>
      <c r="AB27" s="68"/>
      <c r="AC27" s="67"/>
      <c r="AD27" s="67"/>
      <c r="AE27" s="67"/>
      <c r="AF27" s="67"/>
      <c r="AG27" s="67"/>
    </row>
    <row r="28" spans="2:33" s="38" customFormat="1" ht="27.75" customHeight="1" thickBot="1">
      <c r="B28" s="41"/>
      <c r="C28" s="42"/>
      <c r="D28" s="31"/>
      <c r="E28" s="31"/>
      <c r="F28" s="26"/>
      <c r="G28" s="26"/>
      <c r="H28" s="31"/>
      <c r="I28" s="26"/>
      <c r="J28" s="26"/>
      <c r="K28" s="31"/>
      <c r="L28" s="26"/>
      <c r="M28" s="26"/>
      <c r="N28" s="31"/>
      <c r="O28" s="26"/>
      <c r="P28" s="26"/>
      <c r="Q28" s="31"/>
      <c r="R28" s="26"/>
      <c r="S28" s="26"/>
      <c r="T28" s="31"/>
      <c r="U28" s="26"/>
      <c r="V28" s="510"/>
      <c r="W28" s="147">
        <f>Y21*70+Y22*75+Y23*25+Y24*45+Y25*60+Y26*120</f>
        <v>757.5</v>
      </c>
      <c r="X28" s="107"/>
      <c r="Y28" s="91"/>
      <c r="Z28" s="65">
        <f>SUM(Z21:Z27)</f>
        <v>699</v>
      </c>
      <c r="AA28" s="65">
        <f aca="true" t="shared" si="2" ref="AA28:AG28">SUM(AA21:AA27)</f>
        <v>0</v>
      </c>
      <c r="AB28" s="65">
        <f t="shared" si="2"/>
        <v>0</v>
      </c>
      <c r="AC28" s="65">
        <f t="shared" si="2"/>
        <v>0</v>
      </c>
      <c r="AD28" s="65">
        <f t="shared" si="2"/>
        <v>0</v>
      </c>
      <c r="AE28" s="65">
        <f t="shared" si="2"/>
        <v>0</v>
      </c>
      <c r="AF28" s="65">
        <f t="shared" si="2"/>
        <v>0</v>
      </c>
      <c r="AG28" s="65">
        <f t="shared" si="2"/>
        <v>100</v>
      </c>
    </row>
    <row r="29" spans="2:33" s="23" customFormat="1" ht="27.75" customHeight="1">
      <c r="B29" s="19">
        <v>2</v>
      </c>
      <c r="C29" s="507"/>
      <c r="D29" s="20" t="str">
        <f>'2016年1月2月總表'!M63</f>
        <v>地瓜飯</v>
      </c>
      <c r="E29" s="20" t="s">
        <v>15</v>
      </c>
      <c r="F29" s="20"/>
      <c r="G29" s="20" t="str">
        <f>'2016年1月2月總表'!M64</f>
        <v>紅燒里肌</v>
      </c>
      <c r="H29" s="20" t="s">
        <v>519</v>
      </c>
      <c r="I29" s="20"/>
      <c r="J29" s="20" t="str">
        <f>'2016年1月2月總表'!M65</f>
        <v>客家小炒(海)(豆)</v>
      </c>
      <c r="K29" s="20" t="s">
        <v>17</v>
      </c>
      <c r="L29" s="20"/>
      <c r="M29" s="20" t="str">
        <f>'2016年1月2月總表'!M66</f>
        <v>白醬焗烤花椰</v>
      </c>
      <c r="N29" s="20" t="s">
        <v>517</v>
      </c>
      <c r="O29" s="20"/>
      <c r="P29" s="20" t="str">
        <f>'2016年1月2月總表'!M67</f>
        <v>深色蔬菜</v>
      </c>
      <c r="Q29" s="20" t="s">
        <v>63</v>
      </c>
      <c r="R29" s="20"/>
      <c r="S29" s="20" t="str">
        <f>'2016年1月2月總表'!M68</f>
        <v>藥膳湯</v>
      </c>
      <c r="T29" s="20" t="s">
        <v>17</v>
      </c>
      <c r="U29" s="20"/>
      <c r="V29" s="508"/>
      <c r="W29" s="22" t="s">
        <v>7</v>
      </c>
      <c r="X29" s="86" t="s">
        <v>18</v>
      </c>
      <c r="Y29" s="87">
        <v>5.7</v>
      </c>
      <c r="Z29" s="130"/>
      <c r="AA29" s="67"/>
      <c r="AB29" s="68"/>
      <c r="AC29" s="67"/>
      <c r="AD29" s="67"/>
      <c r="AE29" s="67"/>
      <c r="AF29" s="67"/>
      <c r="AG29" s="157"/>
    </row>
    <row r="30" spans="2:33" ht="27.75" customHeight="1">
      <c r="B30" s="24" t="s">
        <v>8</v>
      </c>
      <c r="C30" s="507"/>
      <c r="D30" s="26"/>
      <c r="E30" s="26"/>
      <c r="F30" s="26"/>
      <c r="G30" s="26"/>
      <c r="H30" s="26"/>
      <c r="I30" s="26"/>
      <c r="J30" s="254" t="s">
        <v>576</v>
      </c>
      <c r="K30" s="254" t="s">
        <v>587</v>
      </c>
      <c r="L30" s="254">
        <v>10</v>
      </c>
      <c r="M30" s="27" t="s">
        <v>514</v>
      </c>
      <c r="N30" s="26" t="s">
        <v>508</v>
      </c>
      <c r="O30" s="27">
        <v>20</v>
      </c>
      <c r="P30" s="26" t="s">
        <v>447</v>
      </c>
      <c r="Q30" s="26"/>
      <c r="R30" s="26">
        <v>100</v>
      </c>
      <c r="S30" s="25" t="s">
        <v>512</v>
      </c>
      <c r="T30" s="25"/>
      <c r="U30" s="25">
        <v>20</v>
      </c>
      <c r="V30" s="509"/>
      <c r="W30" s="146">
        <f>Y29*15+Y31*5+Y33*15+Y34*12</f>
        <v>95.5</v>
      </c>
      <c r="X30" s="90" t="s">
        <v>19</v>
      </c>
      <c r="Y30" s="91">
        <v>2.5</v>
      </c>
      <c r="Z30" s="130">
        <f>W30*4</f>
        <v>382</v>
      </c>
      <c r="AA30" s="92"/>
      <c r="AB30" s="68"/>
      <c r="AC30" s="68"/>
      <c r="AD30" s="68"/>
      <c r="AE30" s="68"/>
      <c r="AF30" s="68"/>
      <c r="AG30" s="67">
        <f>Z30/Z36*100</f>
        <v>53.60651136682571</v>
      </c>
    </row>
    <row r="31" spans="2:33" ht="27.75" customHeight="1">
      <c r="B31" s="24">
        <v>23</v>
      </c>
      <c r="C31" s="507"/>
      <c r="D31" s="26" t="s">
        <v>456</v>
      </c>
      <c r="E31" s="26"/>
      <c r="F31" s="26">
        <v>42</v>
      </c>
      <c r="G31" s="26" t="s">
        <v>518</v>
      </c>
      <c r="H31" s="26"/>
      <c r="I31" s="26">
        <v>40</v>
      </c>
      <c r="J31" s="254" t="s">
        <v>605</v>
      </c>
      <c r="K31" s="254" t="s">
        <v>569</v>
      </c>
      <c r="L31" s="254">
        <v>10</v>
      </c>
      <c r="M31" s="27" t="s">
        <v>515</v>
      </c>
      <c r="N31" s="26"/>
      <c r="O31" s="27">
        <v>20</v>
      </c>
      <c r="P31" s="27"/>
      <c r="Q31" s="99"/>
      <c r="R31" s="27"/>
      <c r="S31" s="25" t="s">
        <v>511</v>
      </c>
      <c r="T31" s="25"/>
      <c r="U31" s="25">
        <v>20</v>
      </c>
      <c r="V31" s="509"/>
      <c r="W31" s="30" t="s">
        <v>9</v>
      </c>
      <c r="X31" s="95" t="s">
        <v>20</v>
      </c>
      <c r="Y31" s="91">
        <v>2</v>
      </c>
      <c r="Z31" s="130"/>
      <c r="AA31" s="96"/>
      <c r="AB31" s="68"/>
      <c r="AC31" s="97"/>
      <c r="AD31" s="68"/>
      <c r="AE31" s="68"/>
      <c r="AF31" s="98"/>
      <c r="AG31" s="67"/>
    </row>
    <row r="32" spans="2:33" ht="27.75" customHeight="1">
      <c r="B32" s="24" t="s">
        <v>10</v>
      </c>
      <c r="C32" s="507"/>
      <c r="D32" s="26" t="s">
        <v>457</v>
      </c>
      <c r="E32" s="31"/>
      <c r="F32" s="26">
        <v>85</v>
      </c>
      <c r="G32" s="26" t="s">
        <v>520</v>
      </c>
      <c r="H32" s="31"/>
      <c r="I32" s="26">
        <v>20</v>
      </c>
      <c r="J32" s="255" t="s">
        <v>606</v>
      </c>
      <c r="K32" s="256"/>
      <c r="L32" s="255">
        <v>10</v>
      </c>
      <c r="M32" s="27" t="s">
        <v>516</v>
      </c>
      <c r="N32" s="26" t="s">
        <v>21</v>
      </c>
      <c r="O32" s="27">
        <v>20</v>
      </c>
      <c r="P32" s="27"/>
      <c r="Q32" s="99"/>
      <c r="R32" s="27"/>
      <c r="S32" s="25" t="s">
        <v>21</v>
      </c>
      <c r="T32" s="26" t="s">
        <v>21</v>
      </c>
      <c r="U32" s="26" t="s">
        <v>21</v>
      </c>
      <c r="V32" s="509"/>
      <c r="W32" s="146">
        <f>Y30*5+Y32*5+Y34*4</f>
        <v>25</v>
      </c>
      <c r="X32" s="95" t="s">
        <v>22</v>
      </c>
      <c r="Y32" s="91">
        <v>2.5</v>
      </c>
      <c r="Z32" s="130">
        <f>23*9</f>
        <v>207</v>
      </c>
      <c r="AA32" s="67"/>
      <c r="AB32" s="68"/>
      <c r="AC32" s="68"/>
      <c r="AD32" s="68"/>
      <c r="AE32" s="68"/>
      <c r="AF32" s="68"/>
      <c r="AG32" s="67">
        <f>Z32/Z36*100</f>
        <v>29.04855458882964</v>
      </c>
    </row>
    <row r="33" spans="2:33" ht="27.75" customHeight="1">
      <c r="B33" s="498" t="s">
        <v>52</v>
      </c>
      <c r="C33" s="507"/>
      <c r="D33" s="31"/>
      <c r="E33" s="31"/>
      <c r="F33" s="26"/>
      <c r="G33" s="26" t="s">
        <v>521</v>
      </c>
      <c r="H33" s="31"/>
      <c r="I33" s="26">
        <v>20</v>
      </c>
      <c r="J33" s="254"/>
      <c r="K33" s="254"/>
      <c r="L33" s="254"/>
      <c r="M33" s="27" t="s">
        <v>513</v>
      </c>
      <c r="N33" s="31"/>
      <c r="O33" s="27"/>
      <c r="P33" s="26"/>
      <c r="Q33" s="31"/>
      <c r="R33" s="26"/>
      <c r="S33" s="25"/>
      <c r="T33" s="26"/>
      <c r="U33" s="26"/>
      <c r="V33" s="509"/>
      <c r="W33" s="30" t="s">
        <v>11</v>
      </c>
      <c r="X33" s="95" t="s">
        <v>23</v>
      </c>
      <c r="Y33" s="91">
        <f>AB34</f>
        <v>0</v>
      </c>
      <c r="Z33" s="130"/>
      <c r="AA33" s="67"/>
      <c r="AB33" s="68"/>
      <c r="AC33" s="68"/>
      <c r="AD33" s="68"/>
      <c r="AE33" s="68"/>
      <c r="AF33" s="68"/>
      <c r="AG33" s="67"/>
    </row>
    <row r="34" spans="2:33" ht="27.75" customHeight="1">
      <c r="B34" s="498"/>
      <c r="C34" s="507"/>
      <c r="D34" s="31"/>
      <c r="E34" s="31"/>
      <c r="F34" s="26"/>
      <c r="G34" s="26"/>
      <c r="H34" s="31"/>
      <c r="I34" s="26"/>
      <c r="J34" s="168"/>
      <c r="K34" s="31"/>
      <c r="L34" s="25"/>
      <c r="M34" s="27"/>
      <c r="N34" s="31"/>
      <c r="O34" s="27"/>
      <c r="P34" s="26"/>
      <c r="Q34" s="31"/>
      <c r="R34" s="26"/>
      <c r="S34" s="25"/>
      <c r="T34" s="31"/>
      <c r="U34" s="26"/>
      <c r="V34" s="509"/>
      <c r="W34" s="146">
        <f>Y29*2+Y30*7+Y31*1+Y34*8</f>
        <v>30.9</v>
      </c>
      <c r="X34" s="133" t="s">
        <v>25</v>
      </c>
      <c r="Y34" s="101">
        <v>0</v>
      </c>
      <c r="Z34" s="65">
        <f>W34*4</f>
        <v>123.6</v>
      </c>
      <c r="AA34" s="67"/>
      <c r="AB34" s="68"/>
      <c r="AC34" s="67"/>
      <c r="AD34" s="67"/>
      <c r="AE34" s="67"/>
      <c r="AF34" s="67"/>
      <c r="AG34" s="67">
        <f>Z34/Z36*100</f>
        <v>17.34493404434465</v>
      </c>
    </row>
    <row r="35" spans="2:33" ht="27.75" customHeight="1">
      <c r="B35" s="32"/>
      <c r="C35" s="33"/>
      <c r="D35" s="31"/>
      <c r="E35" s="31"/>
      <c r="F35" s="26"/>
      <c r="G35" s="26"/>
      <c r="H35" s="31"/>
      <c r="I35" s="26"/>
      <c r="J35" s="26"/>
      <c r="K35" s="31"/>
      <c r="L35" s="26"/>
      <c r="M35" s="27"/>
      <c r="N35" s="31"/>
      <c r="O35" s="27"/>
      <c r="P35" s="26"/>
      <c r="Q35" s="31"/>
      <c r="R35" s="26"/>
      <c r="S35" s="26"/>
      <c r="T35" s="26"/>
      <c r="U35" s="26"/>
      <c r="V35" s="509"/>
      <c r="W35" s="30" t="s">
        <v>12</v>
      </c>
      <c r="X35" s="103"/>
      <c r="Y35" s="91"/>
      <c r="Z35" s="130"/>
      <c r="AA35" s="67"/>
      <c r="AB35" s="68"/>
      <c r="AC35" s="67"/>
      <c r="AD35" s="67"/>
      <c r="AE35" s="67"/>
      <c r="AF35" s="67"/>
      <c r="AG35" s="67"/>
    </row>
    <row r="36" spans="2:33" ht="27.75" customHeight="1">
      <c r="B36" s="34"/>
      <c r="C36" s="35"/>
      <c r="D36" s="31"/>
      <c r="E36" s="31"/>
      <c r="F36" s="26"/>
      <c r="G36" s="26"/>
      <c r="H36" s="31"/>
      <c r="I36" s="26"/>
      <c r="J36" s="26"/>
      <c r="K36" s="31"/>
      <c r="L36" s="26"/>
      <c r="M36" s="26"/>
      <c r="N36" s="31"/>
      <c r="O36" s="26"/>
      <c r="P36" s="26"/>
      <c r="Q36" s="31"/>
      <c r="R36" s="26"/>
      <c r="S36" s="26"/>
      <c r="T36" s="31"/>
      <c r="U36" s="26"/>
      <c r="V36" s="510"/>
      <c r="W36" s="147">
        <f>Y29*70+Y30*75+Y31*25+Y32*45+Y33*60+Y34*120</f>
        <v>749</v>
      </c>
      <c r="X36" s="107"/>
      <c r="Y36" s="91"/>
      <c r="Z36" s="65">
        <f>SUM(Z29:Z35)</f>
        <v>712.6</v>
      </c>
      <c r="AA36" s="65">
        <f aca="true" t="shared" si="3" ref="AA36:AG36">SUM(AA29:AA35)</f>
        <v>0</v>
      </c>
      <c r="AB36" s="65">
        <f t="shared" si="3"/>
        <v>0</v>
      </c>
      <c r="AC36" s="65">
        <f t="shared" si="3"/>
        <v>0</v>
      </c>
      <c r="AD36" s="65">
        <f t="shared" si="3"/>
        <v>0</v>
      </c>
      <c r="AE36" s="65">
        <f t="shared" si="3"/>
        <v>0</v>
      </c>
      <c r="AF36" s="65">
        <f t="shared" si="3"/>
        <v>0</v>
      </c>
      <c r="AG36" s="65">
        <f t="shared" si="3"/>
        <v>100</v>
      </c>
    </row>
    <row r="37" spans="2:33" s="23" customFormat="1" ht="27.75" customHeight="1">
      <c r="B37" s="19">
        <v>2</v>
      </c>
      <c r="C37" s="507"/>
      <c r="D37" s="20" t="str">
        <f>'2016年1月2月總表'!Q63</f>
        <v>香菇油飯</v>
      </c>
      <c r="E37" s="20" t="s">
        <v>433</v>
      </c>
      <c r="F37" s="20"/>
      <c r="G37" s="20" t="str">
        <f>'2016年1月2月總表'!Q64</f>
        <v>勁辣雞排(炸)</v>
      </c>
      <c r="H37" s="20" t="s">
        <v>411</v>
      </c>
      <c r="I37" s="20"/>
      <c r="J37" s="20" t="str">
        <f>'2016年1月2月總表'!Q65</f>
        <v>關東煮</v>
      </c>
      <c r="K37" s="20" t="s">
        <v>66</v>
      </c>
      <c r="L37" s="20"/>
      <c r="M37" s="20" t="str">
        <f>'2016年1月2月總表'!Q66</f>
        <v>沙茶筍片</v>
      </c>
      <c r="N37" s="20" t="s">
        <v>15</v>
      </c>
      <c r="O37" s="20"/>
      <c r="P37" s="20" t="str">
        <f>'2016年1月2月總表'!Q67</f>
        <v>深色蔬菜</v>
      </c>
      <c r="Q37" s="20" t="s">
        <v>63</v>
      </c>
      <c r="R37" s="20"/>
      <c r="S37" s="20" t="str">
        <f>'2016年1月2月總表'!Q68</f>
        <v>玉米濃湯</v>
      </c>
      <c r="T37" s="20" t="s">
        <v>17</v>
      </c>
      <c r="U37" s="20"/>
      <c r="V37" s="508"/>
      <c r="W37" s="22" t="s">
        <v>7</v>
      </c>
      <c r="X37" s="86" t="s">
        <v>18</v>
      </c>
      <c r="Y37" s="87">
        <v>5.5</v>
      </c>
      <c r="Z37" s="130"/>
      <c r="AA37" s="67"/>
      <c r="AB37" s="68"/>
      <c r="AC37" s="67"/>
      <c r="AD37" s="67"/>
      <c r="AE37" s="67"/>
      <c r="AF37" s="67"/>
      <c r="AG37" s="157"/>
    </row>
    <row r="38" spans="2:33" ht="27.75" customHeight="1">
      <c r="B38" s="24" t="s">
        <v>8</v>
      </c>
      <c r="C38" s="507"/>
      <c r="D38" s="27" t="s">
        <v>105</v>
      </c>
      <c r="E38" s="27"/>
      <c r="F38" s="27">
        <v>2.7</v>
      </c>
      <c r="G38" s="177" t="s">
        <v>506</v>
      </c>
      <c r="H38" s="177"/>
      <c r="I38" s="177">
        <v>60</v>
      </c>
      <c r="J38" s="177" t="s">
        <v>455</v>
      </c>
      <c r="K38" s="177"/>
      <c r="L38" s="177">
        <v>20</v>
      </c>
      <c r="M38" s="177" t="s">
        <v>458</v>
      </c>
      <c r="N38" s="177"/>
      <c r="O38" s="177">
        <v>25</v>
      </c>
      <c r="P38" s="153" t="s">
        <v>447</v>
      </c>
      <c r="Q38" s="153"/>
      <c r="R38" s="153">
        <v>100</v>
      </c>
      <c r="S38" s="177" t="s">
        <v>509</v>
      </c>
      <c r="T38" s="177"/>
      <c r="U38" s="25">
        <v>10</v>
      </c>
      <c r="V38" s="509"/>
      <c r="W38" s="146">
        <f>Y37*15+Y39*5+Y41*15+Y42*12</f>
        <v>92.5</v>
      </c>
      <c r="X38" s="90" t="s">
        <v>19</v>
      </c>
      <c r="Y38" s="91">
        <v>2.5</v>
      </c>
      <c r="Z38" s="130">
        <f>W38*4</f>
        <v>370</v>
      </c>
      <c r="AA38" s="92"/>
      <c r="AB38" s="68"/>
      <c r="AC38" s="68"/>
      <c r="AD38" s="68"/>
      <c r="AE38" s="68"/>
      <c r="AF38" s="68"/>
      <c r="AG38" s="67">
        <f>Z38/Z44*100</f>
        <v>52.93276108726752</v>
      </c>
    </row>
    <row r="39" spans="2:33" ht="27.75" customHeight="1">
      <c r="B39" s="24">
        <v>24</v>
      </c>
      <c r="C39" s="507"/>
      <c r="D39" s="27" t="s">
        <v>108</v>
      </c>
      <c r="E39" s="27"/>
      <c r="F39" s="27">
        <v>14.6</v>
      </c>
      <c r="G39" s="177"/>
      <c r="H39" s="177"/>
      <c r="I39" s="177"/>
      <c r="J39" s="177" t="s">
        <v>461</v>
      </c>
      <c r="K39" s="178"/>
      <c r="L39" s="177">
        <v>20</v>
      </c>
      <c r="M39" s="177" t="s">
        <v>459</v>
      </c>
      <c r="N39" s="177"/>
      <c r="O39" s="177">
        <v>15</v>
      </c>
      <c r="P39" s="177"/>
      <c r="Q39" s="177"/>
      <c r="R39" s="177"/>
      <c r="S39" s="177" t="s">
        <v>510</v>
      </c>
      <c r="T39" s="177"/>
      <c r="U39" s="25">
        <v>10</v>
      </c>
      <c r="V39" s="509"/>
      <c r="W39" s="30" t="s">
        <v>9</v>
      </c>
      <c r="X39" s="95" t="s">
        <v>20</v>
      </c>
      <c r="Y39" s="91">
        <v>2</v>
      </c>
      <c r="Z39" s="130"/>
      <c r="AA39" s="96"/>
      <c r="AB39" s="68"/>
      <c r="AC39" s="97"/>
      <c r="AD39" s="68"/>
      <c r="AE39" s="68"/>
      <c r="AF39" s="98"/>
      <c r="AG39" s="67"/>
    </row>
    <row r="40" spans="2:33" ht="27.75" customHeight="1">
      <c r="B40" s="24" t="s">
        <v>10</v>
      </c>
      <c r="C40" s="507"/>
      <c r="D40" s="153" t="s">
        <v>106</v>
      </c>
      <c r="E40" s="99"/>
      <c r="F40" s="27">
        <v>139</v>
      </c>
      <c r="G40" s="177"/>
      <c r="H40" s="177"/>
      <c r="I40" s="177"/>
      <c r="J40" s="177" t="s">
        <v>431</v>
      </c>
      <c r="K40" s="177"/>
      <c r="L40" s="177">
        <v>20</v>
      </c>
      <c r="M40" s="177" t="s">
        <v>460</v>
      </c>
      <c r="N40" s="177"/>
      <c r="O40" s="177">
        <v>7</v>
      </c>
      <c r="P40" s="177"/>
      <c r="Q40" s="177"/>
      <c r="R40" s="177"/>
      <c r="S40" s="177" t="s">
        <v>511</v>
      </c>
      <c r="T40" s="177"/>
      <c r="U40" s="25">
        <v>10</v>
      </c>
      <c r="V40" s="509"/>
      <c r="W40" s="146">
        <f>Y38*5+Y40*5+Y42*4</f>
        <v>27.5</v>
      </c>
      <c r="X40" s="95" t="s">
        <v>22</v>
      </c>
      <c r="Y40" s="91">
        <v>3</v>
      </c>
      <c r="Z40" s="130">
        <f>23*9</f>
        <v>207</v>
      </c>
      <c r="AA40" s="67"/>
      <c r="AB40" s="68"/>
      <c r="AC40" s="68"/>
      <c r="AD40" s="68"/>
      <c r="AE40" s="68"/>
      <c r="AF40" s="68"/>
      <c r="AG40" s="67">
        <f>Z40/Z44*100</f>
        <v>29.613733905579398</v>
      </c>
    </row>
    <row r="41" spans="2:33" ht="27.75" customHeight="1">
      <c r="B41" s="498" t="s">
        <v>169</v>
      </c>
      <c r="C41" s="507"/>
      <c r="D41" s="153" t="s">
        <v>107</v>
      </c>
      <c r="E41" s="99"/>
      <c r="F41" s="27">
        <v>2.7</v>
      </c>
      <c r="G41" s="177"/>
      <c r="H41" s="177"/>
      <c r="I41" s="177"/>
      <c r="J41" s="177" t="s">
        <v>423</v>
      </c>
      <c r="K41" s="177" t="s">
        <v>453</v>
      </c>
      <c r="L41" s="177">
        <v>20</v>
      </c>
      <c r="M41" s="177"/>
      <c r="N41" s="177"/>
      <c r="O41" s="177"/>
      <c r="P41" s="177"/>
      <c r="Q41" s="177"/>
      <c r="R41" s="177"/>
      <c r="S41" s="177"/>
      <c r="T41" s="177"/>
      <c r="U41" s="25"/>
      <c r="V41" s="509"/>
      <c r="W41" s="30" t="s">
        <v>11</v>
      </c>
      <c r="X41" s="95" t="s">
        <v>23</v>
      </c>
      <c r="Y41" s="91">
        <f>AB42</f>
        <v>0</v>
      </c>
      <c r="Z41" s="130"/>
      <c r="AA41" s="67"/>
      <c r="AB41" s="68"/>
      <c r="AC41" s="68"/>
      <c r="AD41" s="68"/>
      <c r="AE41" s="68"/>
      <c r="AF41" s="68"/>
      <c r="AG41" s="67"/>
    </row>
    <row r="42" spans="2:33" ht="27.75" customHeight="1">
      <c r="B42" s="498"/>
      <c r="C42" s="507"/>
      <c r="D42" s="178"/>
      <c r="E42" s="178"/>
      <c r="F42" s="177"/>
      <c r="G42" s="177"/>
      <c r="H42" s="178"/>
      <c r="I42" s="177"/>
      <c r="J42" s="177"/>
      <c r="K42" s="178"/>
      <c r="L42" s="177"/>
      <c r="M42" s="177"/>
      <c r="N42" s="178"/>
      <c r="O42" s="177"/>
      <c r="P42" s="177"/>
      <c r="Q42" s="178"/>
      <c r="R42" s="177"/>
      <c r="S42" s="177"/>
      <c r="T42" s="178"/>
      <c r="U42" s="25"/>
      <c r="V42" s="509"/>
      <c r="W42" s="146">
        <f>Y37*2+Y38*7+Y39*1+Y42*8</f>
        <v>30.5</v>
      </c>
      <c r="X42" s="133" t="s">
        <v>25</v>
      </c>
      <c r="Y42" s="101">
        <v>0</v>
      </c>
      <c r="Z42" s="65">
        <f>W42*4</f>
        <v>122</v>
      </c>
      <c r="AA42" s="67"/>
      <c r="AB42" s="68"/>
      <c r="AC42" s="67"/>
      <c r="AD42" s="67"/>
      <c r="AE42" s="67"/>
      <c r="AF42" s="67"/>
      <c r="AG42" s="67">
        <f>Z42/Z44*100</f>
        <v>17.453505007153076</v>
      </c>
    </row>
    <row r="43" spans="2:33" ht="27.75" customHeight="1">
      <c r="B43" s="32"/>
      <c r="C43" s="33"/>
      <c r="D43" s="178"/>
      <c r="E43" s="178"/>
      <c r="F43" s="177"/>
      <c r="G43" s="177"/>
      <c r="H43" s="178"/>
      <c r="I43" s="177"/>
      <c r="J43" s="177"/>
      <c r="K43" s="178"/>
      <c r="L43" s="177"/>
      <c r="M43" s="177"/>
      <c r="N43" s="178"/>
      <c r="O43" s="177"/>
      <c r="P43" s="177"/>
      <c r="Q43" s="178"/>
      <c r="R43" s="177"/>
      <c r="S43" s="177"/>
      <c r="T43" s="178"/>
      <c r="U43" s="25"/>
      <c r="V43" s="509"/>
      <c r="W43" s="30" t="s">
        <v>12</v>
      </c>
      <c r="X43" s="103"/>
      <c r="Y43" s="116"/>
      <c r="Z43" s="130"/>
      <c r="AA43" s="67"/>
      <c r="AB43" s="68"/>
      <c r="AC43" s="67"/>
      <c r="AD43" s="67"/>
      <c r="AE43" s="67"/>
      <c r="AF43" s="67"/>
      <c r="AG43" s="67"/>
    </row>
    <row r="44" spans="2:33" ht="27.75" customHeight="1" thickBot="1">
      <c r="B44" s="43"/>
      <c r="C44" s="35"/>
      <c r="D44" s="44"/>
      <c r="E44" s="44"/>
      <c r="F44" s="45"/>
      <c r="G44" s="45"/>
      <c r="H44" s="44"/>
      <c r="I44" s="45"/>
      <c r="J44" s="45"/>
      <c r="K44" s="44"/>
      <c r="L44" s="45"/>
      <c r="M44" s="45"/>
      <c r="N44" s="44"/>
      <c r="O44" s="45"/>
      <c r="P44" s="45"/>
      <c r="Q44" s="44"/>
      <c r="R44" s="45"/>
      <c r="S44" s="45"/>
      <c r="T44" s="44"/>
      <c r="U44" s="45"/>
      <c r="V44" s="510"/>
      <c r="W44" s="148">
        <f>Y37*70+Y38*75+Y39*25+Y40*45+Y41*60+Y42*120</f>
        <v>757.5</v>
      </c>
      <c r="X44" s="120"/>
      <c r="Y44" s="121"/>
      <c r="Z44" s="65">
        <f>SUM(Z37:Z43)</f>
        <v>699</v>
      </c>
      <c r="AA44" s="65">
        <f aca="true" t="shared" si="4" ref="AA44:AG44">SUM(AA37:AA43)</f>
        <v>0</v>
      </c>
      <c r="AB44" s="65">
        <f t="shared" si="4"/>
        <v>0</v>
      </c>
      <c r="AC44" s="65">
        <f t="shared" si="4"/>
        <v>0</v>
      </c>
      <c r="AD44" s="65">
        <f t="shared" si="4"/>
        <v>0</v>
      </c>
      <c r="AE44" s="65">
        <f t="shared" si="4"/>
        <v>0</v>
      </c>
      <c r="AF44" s="65">
        <f t="shared" si="4"/>
        <v>0</v>
      </c>
      <c r="AG44" s="65">
        <f t="shared" si="4"/>
        <v>100</v>
      </c>
    </row>
    <row r="45" spans="3:26" ht="21.75" customHeight="1">
      <c r="C45" s="2"/>
      <c r="J45" s="511"/>
      <c r="K45" s="511"/>
      <c r="L45" s="511"/>
      <c r="M45" s="511"/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48"/>
    </row>
    <row r="46" spans="2:25" ht="20.25">
      <c r="B46" s="3"/>
      <c r="D46" s="505"/>
      <c r="E46" s="505"/>
      <c r="F46" s="506"/>
      <c r="G46" s="506"/>
      <c r="H46" s="49"/>
      <c r="I46" s="2"/>
      <c r="J46" s="2"/>
      <c r="K46" s="49"/>
      <c r="L46" s="2"/>
      <c r="N46" s="49"/>
      <c r="O46" s="2"/>
      <c r="Q46" s="49"/>
      <c r="R46" s="2"/>
      <c r="T46" s="49"/>
      <c r="U46" s="2"/>
      <c r="V46" s="50"/>
      <c r="Y46" s="130"/>
    </row>
    <row r="47" ht="20.25">
      <c r="Y47" s="130"/>
    </row>
    <row r="48" ht="20.25">
      <c r="Y48" s="130"/>
    </row>
    <row r="49" ht="20.25">
      <c r="Y49" s="130"/>
    </row>
    <row r="50" ht="20.25">
      <c r="Y50" s="130"/>
    </row>
    <row r="51" ht="20.25">
      <c r="Y51" s="130"/>
    </row>
    <row r="52" ht="20.25">
      <c r="Y52" s="130"/>
    </row>
  </sheetData>
  <sheetProtection/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2016-12-16T00:10:04Z</cp:lastPrinted>
  <dcterms:created xsi:type="dcterms:W3CDTF">2013-10-17T10:44:48Z</dcterms:created>
  <dcterms:modified xsi:type="dcterms:W3CDTF">2016-12-16T00:37:39Z</dcterms:modified>
  <cp:category/>
  <cp:version/>
  <cp:contentType/>
  <cp:contentStatus/>
</cp:coreProperties>
</file>