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8310" activeTab="0"/>
  </bookViews>
  <sheets>
    <sheet name="1-2月菜單" sheetId="1" r:id="rId1"/>
    <sheet name="第一週明細)" sheetId="2" r:id="rId2"/>
    <sheet name="第二週明細" sheetId="3" r:id="rId3"/>
    <sheet name="第三週明細" sheetId="4" r:id="rId4"/>
    <sheet name="第一週明細2" sheetId="5" r:id="rId5"/>
    <sheet name="第二週明細2" sheetId="6" r:id="rId6"/>
    <sheet name="第二周明細2" sheetId="7" r:id="rId7"/>
    <sheet name="第三周明細2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<sst xmlns="http://schemas.openxmlformats.org/spreadsheetml/2006/main" count="2223" uniqueCount="609">
  <si>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</si>
  <si>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</si>
  <si>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</si>
  <si>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</si>
  <si>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</si>
  <si>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</si>
  <si>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</si>
  <si>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</si>
  <si>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</si>
  <si>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</si>
  <si>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</si>
  <si>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</si>
  <si>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</si>
  <si>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</si>
  <si>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</si>
  <si>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</si>
  <si>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</si>
  <si>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</si>
  <si>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</si>
  <si>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</si>
  <si>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</si>
  <si>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</si>
  <si>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</si>
  <si>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</si>
  <si>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</si>
  <si>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</si>
  <si>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</si>
  <si>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</si>
  <si>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</si>
  <si>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</si>
  <si>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</si>
  <si>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</si>
  <si>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滷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</si>
  <si>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</si>
  <si>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</si>
  <si>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</si>
  <si>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</si>
  <si>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</si>
  <si>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</si>
  <si>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</si>
  <si>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菜單設計者:鄒芸玲</t>
  </si>
  <si>
    <t>香Q白飯</t>
  </si>
  <si>
    <t>五穀飯</t>
  </si>
  <si>
    <t>地瓜飯</t>
  </si>
  <si>
    <t>蝦仁炒飯(海)</t>
  </si>
  <si>
    <t>香Q白飯</t>
  </si>
  <si>
    <t>五穀飯</t>
  </si>
  <si>
    <t>深色青菜</t>
  </si>
  <si>
    <t>淺色青菜</t>
  </si>
  <si>
    <t>深色青菜</t>
  </si>
  <si>
    <t>淺色青菜</t>
  </si>
  <si>
    <t>蘿蔔排骨湯</t>
  </si>
  <si>
    <t>味噌豆腐湯(豆)</t>
  </si>
  <si>
    <t>佛跳牆</t>
  </si>
  <si>
    <t>鮮筍肉片湯</t>
  </si>
  <si>
    <t>白米</t>
  </si>
  <si>
    <t>五穀米</t>
  </si>
  <si>
    <t>地瓜</t>
  </si>
  <si>
    <t>豆腐</t>
  </si>
  <si>
    <t>雞蛋</t>
  </si>
  <si>
    <t>木耳</t>
  </si>
  <si>
    <t>紅蘿蔔</t>
  </si>
  <si>
    <t>深色青菜</t>
  </si>
  <si>
    <t>淺色青菜</t>
  </si>
  <si>
    <t>主食類</t>
  </si>
  <si>
    <t>豆魚肉蛋類</t>
  </si>
  <si>
    <t>蔬菜類</t>
  </si>
  <si>
    <t>油脂類</t>
  </si>
  <si>
    <t>水果類</t>
  </si>
  <si>
    <t>奶類</t>
  </si>
  <si>
    <t>生鮮雞翅</t>
  </si>
  <si>
    <t>煮</t>
  </si>
  <si>
    <t>紫菜</t>
  </si>
  <si>
    <t>蘿蔔</t>
  </si>
  <si>
    <t>芹菜</t>
  </si>
  <si>
    <t>豆干</t>
  </si>
  <si>
    <t>冬瓜枸杞湯</t>
  </si>
  <si>
    <t>冬瓜</t>
  </si>
  <si>
    <t>枸杞</t>
  </si>
  <si>
    <t>生鮮雞腿</t>
  </si>
  <si>
    <t>洋芋</t>
  </si>
  <si>
    <t>味噌</t>
  </si>
  <si>
    <t>115.1g</t>
  </si>
  <si>
    <t>25.3g</t>
  </si>
  <si>
    <t>30.2g</t>
  </si>
  <si>
    <t>芋頭</t>
  </si>
  <si>
    <t>鳥蛋</t>
  </si>
  <si>
    <t>包心菜</t>
  </si>
  <si>
    <t>豬血</t>
  </si>
  <si>
    <t>酸菜</t>
  </si>
  <si>
    <t>玉米</t>
  </si>
  <si>
    <t>生鮮豬肉片</t>
  </si>
  <si>
    <t>煮</t>
  </si>
  <si>
    <t>芝麻</t>
  </si>
  <si>
    <t>榨菜</t>
  </si>
  <si>
    <t>照燒豬排</t>
  </si>
  <si>
    <t>碳烤雞腿</t>
  </si>
  <si>
    <t>21.5g</t>
  </si>
  <si>
    <t>23.8g</t>
  </si>
  <si>
    <t>103.5g</t>
  </si>
  <si>
    <t>22.5g</t>
  </si>
  <si>
    <t>23.5g</t>
  </si>
  <si>
    <t>710.5K</t>
  </si>
  <si>
    <t>生鮮豬里肌</t>
  </si>
  <si>
    <t>煮</t>
  </si>
  <si>
    <t>炸</t>
  </si>
  <si>
    <t>柳葉魚</t>
  </si>
  <si>
    <t>地瓜飯</t>
  </si>
  <si>
    <t>地瓜飯</t>
  </si>
  <si>
    <t>103.7g</t>
  </si>
  <si>
    <t>21.8g</t>
  </si>
  <si>
    <t>706.2K</t>
  </si>
  <si>
    <t>烤</t>
  </si>
  <si>
    <t>生鮮排骨</t>
  </si>
  <si>
    <t>麵條</t>
  </si>
  <si>
    <t>炒</t>
  </si>
  <si>
    <t>105.3g</t>
  </si>
  <si>
    <t>24.4g</t>
  </si>
  <si>
    <t>712.3K</t>
  </si>
  <si>
    <t>105.4g</t>
  </si>
  <si>
    <t>24.1g</t>
  </si>
  <si>
    <t>720.5K</t>
  </si>
  <si>
    <t>102.1g</t>
  </si>
  <si>
    <t>22.9g</t>
  </si>
  <si>
    <t>708.5K</t>
  </si>
  <si>
    <t>106.1g</t>
  </si>
  <si>
    <t>713.1K</t>
  </si>
  <si>
    <t>102.5g</t>
  </si>
  <si>
    <t>23.1g</t>
  </si>
  <si>
    <t>711.9K</t>
  </si>
  <si>
    <t>煮</t>
  </si>
  <si>
    <t>107.4.g</t>
  </si>
  <si>
    <t>718.3K</t>
  </si>
  <si>
    <t>1月3日(二)</t>
  </si>
  <si>
    <t>1 月 5日(四)</t>
  </si>
  <si>
    <t>1 月6日(五)</t>
  </si>
  <si>
    <t>1月9日(一)</t>
  </si>
  <si>
    <t>1月10 日(二)</t>
  </si>
  <si>
    <t>1 月11 日(三)</t>
  </si>
  <si>
    <t>1 月 12日(四)</t>
  </si>
  <si>
    <t xml:space="preserve"> 1月13 日(五)</t>
  </si>
  <si>
    <t>1月16 日(一)</t>
  </si>
  <si>
    <t>1月 17日(二)</t>
  </si>
  <si>
    <t>1 月 18日(三)</t>
  </si>
  <si>
    <t>1 月 19日(四)</t>
  </si>
  <si>
    <t>土瓶蒸湯</t>
  </si>
  <si>
    <t>玉米濃湯(芶)</t>
  </si>
  <si>
    <t>麵線湯</t>
  </si>
  <si>
    <t>玉米蛋花湯</t>
  </si>
  <si>
    <t>海芽豆腐湯(豆)</t>
  </si>
  <si>
    <t>什錦炒肉片</t>
  </si>
  <si>
    <t>蘿蔔燒肉</t>
  </si>
  <si>
    <t>蔥燒豬排</t>
  </si>
  <si>
    <t>金菇海帶根</t>
  </si>
  <si>
    <t>蔥爆肉片</t>
  </si>
  <si>
    <t>糖醋鴿蛋</t>
  </si>
  <si>
    <t>小瓜豆腐(豆)</t>
  </si>
  <si>
    <t>四季豆炒肉絲</t>
  </si>
  <si>
    <t>日式湯咖哩</t>
  </si>
  <si>
    <t>g</t>
  </si>
  <si>
    <t>g</t>
  </si>
  <si>
    <t>K</t>
  </si>
  <si>
    <t>1 月4 日(三)</t>
  </si>
  <si>
    <t>小黃瓜</t>
  </si>
  <si>
    <t>豆腐</t>
  </si>
  <si>
    <t>炒</t>
  </si>
  <si>
    <t>生鮮筍片</t>
  </si>
  <si>
    <t>生鮮豬肉片</t>
  </si>
  <si>
    <t>紅蘿蔔</t>
  </si>
  <si>
    <t>木耳</t>
  </si>
  <si>
    <t>大黃瓜</t>
  </si>
  <si>
    <t>米血</t>
  </si>
  <si>
    <t>豆干</t>
  </si>
  <si>
    <t>百頁豆腐</t>
  </si>
  <si>
    <t>芹菜</t>
  </si>
  <si>
    <t>麵線</t>
  </si>
  <si>
    <t>蛋</t>
  </si>
  <si>
    <t>煮</t>
  </si>
  <si>
    <t>生鮮豬小排</t>
  </si>
  <si>
    <t>生鮮魷魚</t>
  </si>
  <si>
    <t>生鮮筍絲</t>
  </si>
  <si>
    <t>魷魚什錦1(海)</t>
  </si>
  <si>
    <t>海帶</t>
  </si>
  <si>
    <t>玉米</t>
  </si>
  <si>
    <t>炸</t>
  </si>
  <si>
    <t>生鮮豬肉</t>
  </si>
  <si>
    <t>蘿蔔</t>
  </si>
  <si>
    <t>紅蘿蔔</t>
  </si>
  <si>
    <t>洋蔥</t>
  </si>
  <si>
    <t>生鮮筍片</t>
  </si>
  <si>
    <t>煮</t>
  </si>
  <si>
    <t>生鮮豬里肌</t>
  </si>
  <si>
    <t>毛豆</t>
  </si>
  <si>
    <t>玉米</t>
  </si>
  <si>
    <t>紅蘿蔔</t>
  </si>
  <si>
    <t>玉米筍</t>
  </si>
  <si>
    <t>洋蔥</t>
  </si>
  <si>
    <t>金針菇</t>
  </si>
  <si>
    <t>海帶根</t>
  </si>
  <si>
    <t>什錦肉燥(豆)</t>
  </si>
  <si>
    <t>蒟蒻花椰</t>
  </si>
  <si>
    <t>炒</t>
  </si>
  <si>
    <t>雞蛋</t>
  </si>
  <si>
    <t>生鮮豬肉絲</t>
  </si>
  <si>
    <t>柳葉魚(海)(加)(炸)</t>
  </si>
  <si>
    <t>生鮮豬絞肉</t>
  </si>
  <si>
    <t>豆干</t>
  </si>
  <si>
    <t>花椰菜</t>
  </si>
  <si>
    <t>蒟蒻</t>
  </si>
  <si>
    <t>蔥</t>
  </si>
  <si>
    <t>生鮮豬肉片</t>
  </si>
  <si>
    <t>海芽</t>
  </si>
  <si>
    <t>小黃瓜</t>
  </si>
  <si>
    <t>紅蘿蔔</t>
  </si>
  <si>
    <t>鳳梨</t>
  </si>
  <si>
    <t>鴿蛋</t>
  </si>
  <si>
    <t>炸</t>
  </si>
  <si>
    <t>魚柳條</t>
  </si>
  <si>
    <t>可樂雞翅</t>
  </si>
  <si>
    <t>轟炸大雞腿(炸)</t>
  </si>
  <si>
    <t>芝麻雞腿</t>
  </si>
  <si>
    <t>生鮮雞腿</t>
  </si>
  <si>
    <t>生鮮雞腿</t>
  </si>
  <si>
    <t>生鮮雞翅</t>
  </si>
  <si>
    <t>洋芋</t>
  </si>
  <si>
    <t>四季豆</t>
  </si>
  <si>
    <t>蘿蔔</t>
  </si>
  <si>
    <t>香菇</t>
  </si>
  <si>
    <t>肉片</t>
  </si>
  <si>
    <t>鮮瓜燴肉</t>
  </si>
  <si>
    <t>海帶三絲(豆)</t>
  </si>
  <si>
    <t>酸辣湯(豆)(芶)(醃)</t>
  </si>
  <si>
    <t>香酥魚柳條(加)(炸)(海)</t>
  </si>
  <si>
    <t>五香雞翅</t>
  </si>
  <si>
    <t>椒鹽雞翅(炸)</t>
  </si>
  <si>
    <t>滷</t>
  </si>
  <si>
    <t>炸</t>
  </si>
  <si>
    <t>蜜汁小排丁</t>
  </si>
  <si>
    <t>煮</t>
  </si>
  <si>
    <t>沙茶豬肉</t>
  </si>
  <si>
    <t>生鮮豬肉</t>
  </si>
  <si>
    <t>煮</t>
  </si>
  <si>
    <t>芹香豆干(豆)</t>
  </si>
  <si>
    <t>營養師:鄒芸玲</t>
  </si>
  <si>
    <t>衛管人員:張明凱</t>
  </si>
  <si>
    <t>永靖國小-王子便當廠商菜單</t>
  </si>
  <si>
    <t>1月第一週菜單明細(永靖國小-王子便當廠商)</t>
  </si>
  <si>
    <t>1月第二週菜單明細(永靖國小-王子便當廠商)</t>
  </si>
  <si>
    <t>1月第三週菜單明細(永靖國小-王子便當廠商)</t>
  </si>
  <si>
    <t>麻油米血丁(豆)</t>
  </si>
  <si>
    <t>香Q白飯</t>
  </si>
  <si>
    <t>香Q白飯</t>
  </si>
  <si>
    <t>冬瓜燒雞</t>
  </si>
  <si>
    <t>煮</t>
  </si>
  <si>
    <t>冬瓜</t>
  </si>
  <si>
    <t>生鮮雞丁</t>
  </si>
  <si>
    <t>巴比Q烤豬排</t>
  </si>
  <si>
    <t>烤</t>
  </si>
  <si>
    <t>香腸</t>
  </si>
  <si>
    <t>大黃瓜</t>
  </si>
  <si>
    <t>排骨</t>
  </si>
  <si>
    <t>生鮮里肌肉</t>
  </si>
  <si>
    <t>田園玉米筍</t>
  </si>
  <si>
    <t>蒸</t>
  </si>
  <si>
    <t>饅頭</t>
  </si>
  <si>
    <t>紫菜蛋花湯/乳品</t>
  </si>
  <si>
    <t>黃瓜排骨湯/乳品</t>
  </si>
  <si>
    <t>榨菜肉絲湯(醃)/乳品</t>
  </si>
  <si>
    <t>乳品</t>
  </si>
  <si>
    <t>乳品</t>
  </si>
  <si>
    <t>清蒸肉圓(加)</t>
  </si>
  <si>
    <t>蒸</t>
  </si>
  <si>
    <t>肉圓</t>
  </si>
  <si>
    <t>碳烤香腸(加)</t>
  </si>
  <si>
    <t>炸醬麵</t>
  </si>
  <si>
    <t>蝦仁</t>
  </si>
  <si>
    <t>起司</t>
  </si>
  <si>
    <t>豆干</t>
  </si>
  <si>
    <t>洋蔥</t>
  </si>
  <si>
    <t>蒸</t>
  </si>
  <si>
    <t>海鮮焗烤飯(海)</t>
  </si>
  <si>
    <t>焗烤洋芋</t>
  </si>
  <si>
    <t>起司</t>
  </si>
  <si>
    <t>QQ饅頭</t>
  </si>
  <si>
    <t>生鮮豬肉</t>
  </si>
  <si>
    <t>炸</t>
  </si>
  <si>
    <t>肉燥貢丸片(加)</t>
  </si>
  <si>
    <t>貢丸片</t>
  </si>
  <si>
    <t>生鮮地瓜</t>
  </si>
  <si>
    <t>蒸</t>
  </si>
  <si>
    <t>g</t>
  </si>
  <si>
    <t>g</t>
  </si>
  <si>
    <t>K</t>
  </si>
  <si>
    <t>暖呼呼蒸地瓜</t>
  </si>
  <si>
    <t>708.9K</t>
  </si>
  <si>
    <t>韓式燉雞</t>
  </si>
  <si>
    <t>洋蔥</t>
  </si>
  <si>
    <t>紅蘿蔔</t>
  </si>
  <si>
    <t>洋芋</t>
  </si>
  <si>
    <t>雞丁</t>
  </si>
  <si>
    <t>蔥花蛋</t>
  </si>
  <si>
    <t>炒</t>
  </si>
  <si>
    <t>蔥</t>
  </si>
  <si>
    <t>2月第一週菜單明細(永靖國小-王子便當廠商)</t>
  </si>
  <si>
    <t>食材以可食量標示</t>
  </si>
  <si>
    <t>備註</t>
  </si>
  <si>
    <t>水果/乳品</t>
  </si>
  <si>
    <t>食物類別</t>
  </si>
  <si>
    <t>份數</t>
  </si>
  <si>
    <t>滷</t>
  </si>
  <si>
    <t>個人量(克)</t>
  </si>
  <si>
    <t>炸</t>
  </si>
  <si>
    <t>川燙</t>
  </si>
  <si>
    <t>煮</t>
  </si>
  <si>
    <t>蛋白質</t>
  </si>
  <si>
    <t>脂肪</t>
  </si>
  <si>
    <t>醣類</t>
  </si>
  <si>
    <t>熱量</t>
  </si>
  <si>
    <t>生鮮雞胸肉</t>
  </si>
  <si>
    <t>海帶結</t>
  </si>
  <si>
    <t>香芋條</t>
  </si>
  <si>
    <t>深色青菜</t>
  </si>
  <si>
    <t>蘿蔔</t>
  </si>
  <si>
    <t>109.5g</t>
  </si>
  <si>
    <t>主食</t>
  </si>
  <si>
    <t>米血</t>
  </si>
  <si>
    <t>玉米</t>
  </si>
  <si>
    <t>肉</t>
  </si>
  <si>
    <t xml:space="preserve"> </t>
  </si>
  <si>
    <t>20.8g</t>
  </si>
  <si>
    <t>菜</t>
  </si>
  <si>
    <t xml:space="preserve"> </t>
  </si>
  <si>
    <t xml:space="preserve"> </t>
  </si>
  <si>
    <t>24.2g</t>
  </si>
  <si>
    <t>水果</t>
  </si>
  <si>
    <t>餐數</t>
  </si>
  <si>
    <t>722大卡</t>
  </si>
  <si>
    <t>蒸</t>
  </si>
  <si>
    <t>煮</t>
  </si>
  <si>
    <t>生鮮里肌肉</t>
  </si>
  <si>
    <t>番茄</t>
  </si>
  <si>
    <t>生鮮筍絲</t>
  </si>
  <si>
    <t>雞蛋</t>
  </si>
  <si>
    <t>洋蔥</t>
  </si>
  <si>
    <t>生鮮肉絲</t>
  </si>
  <si>
    <t>21.1g</t>
  </si>
  <si>
    <t>星期二</t>
  </si>
  <si>
    <t>油</t>
  </si>
  <si>
    <t xml:space="preserve"> </t>
  </si>
  <si>
    <t>水果</t>
  </si>
  <si>
    <t>餐數</t>
  </si>
  <si>
    <t>707.9大卡</t>
  </si>
  <si>
    <t>蒸</t>
  </si>
  <si>
    <t>滷</t>
  </si>
  <si>
    <t>川燙</t>
  </si>
  <si>
    <t>蛋白質</t>
  </si>
  <si>
    <t>脂肪</t>
  </si>
  <si>
    <t>醣類</t>
  </si>
  <si>
    <t>熱量</t>
  </si>
  <si>
    <t>生鮮雞翅</t>
  </si>
  <si>
    <t>大黃瓜</t>
  </si>
  <si>
    <t>生鮮絞肉</t>
  </si>
  <si>
    <t>深色青菜</t>
  </si>
  <si>
    <t>味噌</t>
  </si>
  <si>
    <t>主食</t>
  </si>
  <si>
    <t>香菇</t>
  </si>
  <si>
    <t>蔥</t>
  </si>
  <si>
    <t>豆腐</t>
  </si>
  <si>
    <t>肉</t>
  </si>
  <si>
    <t>菜</t>
  </si>
  <si>
    <t>星期三</t>
  </si>
  <si>
    <t>油</t>
  </si>
  <si>
    <t>712.3大卡</t>
  </si>
  <si>
    <t>炸</t>
  </si>
  <si>
    <t>炒</t>
  </si>
  <si>
    <t>鱈魚排</t>
  </si>
  <si>
    <t>包心菜</t>
  </si>
  <si>
    <t>雞蛋</t>
  </si>
  <si>
    <t>淺色青菜</t>
  </si>
  <si>
    <t>冬瓜</t>
  </si>
  <si>
    <t>112.5g</t>
  </si>
  <si>
    <t>主食</t>
  </si>
  <si>
    <t>芋頭</t>
  </si>
  <si>
    <t>枸杞</t>
  </si>
  <si>
    <t>肉</t>
  </si>
  <si>
    <t>木耳</t>
  </si>
  <si>
    <t>海帶結</t>
  </si>
  <si>
    <t>20.4g</t>
  </si>
  <si>
    <t>星期四</t>
  </si>
  <si>
    <t>生鮮筍片</t>
  </si>
  <si>
    <t>鳥蛋</t>
  </si>
  <si>
    <t>24.3g</t>
  </si>
  <si>
    <t>730.8大卡</t>
  </si>
  <si>
    <t>滷</t>
  </si>
  <si>
    <t>麵條</t>
  </si>
  <si>
    <t>生鮮雞腿</t>
  </si>
  <si>
    <t>生鮮豬肉</t>
  </si>
  <si>
    <t>銀絲卷</t>
  </si>
  <si>
    <t>深色青菜</t>
  </si>
  <si>
    <t>洋蔥</t>
  </si>
  <si>
    <t>芝麻</t>
  </si>
  <si>
    <t>高麗菜</t>
  </si>
  <si>
    <t>生鮮絞肉</t>
  </si>
  <si>
    <t>星期五</t>
  </si>
  <si>
    <t>豬血</t>
  </si>
  <si>
    <t>708.5大卡</t>
  </si>
  <si>
    <t>營養師:鄒芸玲</t>
  </si>
  <si>
    <t>衛管人員:張明凱</t>
  </si>
  <si>
    <t>2月第二週菜單明細(永靖國小-王子便當廠商)</t>
  </si>
  <si>
    <t>生鮮雞翅</t>
  </si>
  <si>
    <t>杏鮑菇</t>
  </si>
  <si>
    <t>薯餅</t>
  </si>
  <si>
    <t>冬粉</t>
  </si>
  <si>
    <t>玉米筍</t>
  </si>
  <si>
    <t>芹菜</t>
  </si>
  <si>
    <t xml:space="preserve"> </t>
  </si>
  <si>
    <t>九層塔</t>
  </si>
  <si>
    <t>菜</t>
  </si>
  <si>
    <t>星期一</t>
  </si>
  <si>
    <t>720.5大卡</t>
  </si>
  <si>
    <t>乳品</t>
  </si>
  <si>
    <t>生鮮豬里肌</t>
  </si>
  <si>
    <t>洋芋</t>
  </si>
  <si>
    <t>玉米</t>
  </si>
  <si>
    <t>103g</t>
  </si>
  <si>
    <t>紅蘿蔔</t>
  </si>
  <si>
    <t>青豆仁</t>
  </si>
  <si>
    <t>生鮮排骨</t>
  </si>
  <si>
    <t>起司</t>
  </si>
  <si>
    <t>22.4g</t>
  </si>
  <si>
    <t>星期二</t>
  </si>
  <si>
    <t>生鮮雞丁</t>
  </si>
  <si>
    <t>24.6g</t>
  </si>
  <si>
    <t>712大卡</t>
  </si>
  <si>
    <t>生鮮雞腿排</t>
  </si>
  <si>
    <t>筍干</t>
  </si>
  <si>
    <t>海芽</t>
  </si>
  <si>
    <t>108.7g</t>
  </si>
  <si>
    <t>726.2大卡</t>
  </si>
  <si>
    <t>四季豆</t>
  </si>
  <si>
    <t>鍋貼</t>
  </si>
  <si>
    <t>白米</t>
  </si>
  <si>
    <t>魷魚</t>
  </si>
  <si>
    <t>蘿蔔</t>
  </si>
  <si>
    <t>101.3g</t>
  </si>
  <si>
    <t>生鮮肉絲</t>
  </si>
  <si>
    <t>豆干</t>
  </si>
  <si>
    <t>芹菜</t>
  </si>
  <si>
    <t>23.7g</t>
  </si>
  <si>
    <t>702.5大卡</t>
  </si>
  <si>
    <t>2月6日(一)</t>
  </si>
  <si>
    <t>2月7 日(二)</t>
  </si>
  <si>
    <t>2 月8日(三)</t>
  </si>
  <si>
    <t>2月9日(四)</t>
  </si>
  <si>
    <t>2 月10 日(五)</t>
  </si>
  <si>
    <t>義大利麵</t>
  </si>
  <si>
    <t>菲力雞排</t>
  </si>
  <si>
    <t>鐵板豬排</t>
  </si>
  <si>
    <t>蘋果西打雞翅</t>
  </si>
  <si>
    <t>香酥鱈魚(加)(炸)(海)</t>
  </si>
  <si>
    <t>芝麻雞腿</t>
  </si>
  <si>
    <t>海結滷米血</t>
  </si>
  <si>
    <t>番茄炒蛋</t>
  </si>
  <si>
    <t>黃瓜燴菇</t>
  </si>
  <si>
    <t>佛跳牆</t>
  </si>
  <si>
    <t>吉野家燒肉</t>
  </si>
  <si>
    <t>香芋條(加)(炸)</t>
  </si>
  <si>
    <t>白醬洋芋</t>
  </si>
  <si>
    <t>手工肉丸子</t>
  </si>
  <si>
    <t>蔥花蛋</t>
  </si>
  <si>
    <t>香蒸銀絲卷</t>
  </si>
  <si>
    <t>蘿蔔玉米湯</t>
  </si>
  <si>
    <t>筍絲肉絲湯/乳品</t>
  </si>
  <si>
    <t>味噌豆腐湯(豆)</t>
  </si>
  <si>
    <t>元氣補湯</t>
  </si>
  <si>
    <t>酸辣湯(豆)(芶)(醃)</t>
  </si>
  <si>
    <t>熱量:</t>
  </si>
  <si>
    <t>2月13 日(一)</t>
  </si>
  <si>
    <t>2月 14日(二)</t>
  </si>
  <si>
    <t>2 月15日(三)</t>
  </si>
  <si>
    <t>2月16 日(四)</t>
  </si>
  <si>
    <t xml:space="preserve"> 2月17 日(五)</t>
  </si>
  <si>
    <t>香Q白飯</t>
  </si>
  <si>
    <t>招牌油飯</t>
  </si>
  <si>
    <t>蠔油雞翅</t>
  </si>
  <si>
    <t>蔥燒豬排</t>
  </si>
  <si>
    <t>醬烤雞腿排</t>
  </si>
  <si>
    <t>香菇雞</t>
  </si>
  <si>
    <t>香酥豬排(炸)</t>
  </si>
  <si>
    <t>塔香杏鮑菇</t>
  </si>
  <si>
    <t>南洋咖哩雞</t>
  </si>
  <si>
    <t>筍乾燒肉(醃)</t>
  </si>
  <si>
    <t>四季豆炒肉絲</t>
  </si>
  <si>
    <t>爆炒魷魚(豆)(海)</t>
  </si>
  <si>
    <t>三角大薯餅(加)(炸)</t>
  </si>
  <si>
    <t>焗烤玉米</t>
  </si>
  <si>
    <t>QQ滷蛋</t>
  </si>
  <si>
    <t>香蒸鍋貼(加)</t>
  </si>
  <si>
    <t>茶碗蒸</t>
  </si>
  <si>
    <t>芹香冬粉</t>
  </si>
  <si>
    <t>黃瓜排骨湯/乳品</t>
  </si>
  <si>
    <t>海芽豆腐湯(豆)</t>
  </si>
  <si>
    <t>玉米蛋花湯</t>
  </si>
  <si>
    <t>蘿蔔排骨湯</t>
  </si>
  <si>
    <t>2月 18日(六)</t>
  </si>
  <si>
    <t>蜜汁雞腿</t>
  </si>
  <si>
    <t>肉燥豆輪(豆)(加)</t>
  </si>
  <si>
    <t>蒟蒻青花</t>
  </si>
  <si>
    <t>冬瓜蛤蠣湯(海)</t>
  </si>
  <si>
    <t>2月20 日(一)</t>
  </si>
  <si>
    <t>2月21 日(二)</t>
  </si>
  <si>
    <t>2月22 日(三)</t>
  </si>
  <si>
    <t>2 月23 日(三)</t>
  </si>
  <si>
    <t>2 月24 日(三)</t>
  </si>
  <si>
    <t>鐵板麵</t>
  </si>
  <si>
    <t>麻油雞</t>
  </si>
  <si>
    <t>鐵路排骨</t>
  </si>
  <si>
    <t>冬瓜燒鴨</t>
  </si>
  <si>
    <t>蒜泥白肉</t>
  </si>
  <si>
    <t>脆皮雞排(加)(炸)</t>
  </si>
  <si>
    <t>糖醋鴿蛋</t>
  </si>
  <si>
    <t>花生海帶結(醃)</t>
  </si>
  <si>
    <t>什錦肉燥(豆)</t>
  </si>
  <si>
    <t>海鮮什錦菇(海)</t>
  </si>
  <si>
    <t>洋蔥炒蛋</t>
  </si>
  <si>
    <t>醬汁豆包(豆)(加)(炸)</t>
  </si>
  <si>
    <t>螞蟻上樹</t>
  </si>
  <si>
    <t>蒲瓜燴炒</t>
  </si>
  <si>
    <t>香烤翅小腿</t>
  </si>
  <si>
    <t>義式小火鍋</t>
  </si>
  <si>
    <t>菇菇湯</t>
  </si>
  <si>
    <t>玉米濃湯(芶)/乳品</t>
  </si>
  <si>
    <t>酸菜肉片湯(醃)</t>
  </si>
  <si>
    <t>紫菜蛋花湯</t>
  </si>
  <si>
    <t>鮮筍肉片湯</t>
  </si>
  <si>
    <t>煮</t>
  </si>
  <si>
    <t>個人量(克)</t>
  </si>
  <si>
    <t>川燙</t>
  </si>
  <si>
    <t>個人量(克)</t>
  </si>
  <si>
    <t>煮</t>
  </si>
  <si>
    <t>蛋白質</t>
  </si>
  <si>
    <t>脂肪</t>
  </si>
  <si>
    <t>醣類</t>
  </si>
  <si>
    <t>熱量</t>
  </si>
  <si>
    <t>生鮮雞腿</t>
  </si>
  <si>
    <t>生鮮絞肉</t>
  </si>
  <si>
    <t>青花菜</t>
  </si>
  <si>
    <t>淺色青菜</t>
  </si>
  <si>
    <t>冬瓜</t>
  </si>
  <si>
    <t>主食</t>
  </si>
  <si>
    <t>豆輪</t>
  </si>
  <si>
    <t>蒟蒻</t>
  </si>
  <si>
    <t>蛤蠣</t>
  </si>
  <si>
    <t xml:space="preserve"> </t>
  </si>
  <si>
    <t>菜</t>
  </si>
  <si>
    <t>星期六</t>
  </si>
  <si>
    <t>g</t>
  </si>
  <si>
    <t>大卡</t>
  </si>
  <si>
    <t>K</t>
  </si>
  <si>
    <t>2月第三週菜單明細(永靖國小-王子便當廠商)</t>
  </si>
  <si>
    <t>煮</t>
  </si>
  <si>
    <t>個人量(克)</t>
  </si>
  <si>
    <t>炸</t>
  </si>
  <si>
    <t>川燙</t>
  </si>
  <si>
    <t>蛋白質</t>
  </si>
  <si>
    <t>脂肪</t>
  </si>
  <si>
    <t>醣類</t>
  </si>
  <si>
    <t>熱量</t>
  </si>
  <si>
    <t>生鮮雞肉</t>
  </si>
  <si>
    <t>小黃瓜</t>
  </si>
  <si>
    <t>豆包</t>
  </si>
  <si>
    <t>深色青菜</t>
  </si>
  <si>
    <t>香菇</t>
  </si>
  <si>
    <t>主食</t>
  </si>
  <si>
    <t>薑</t>
  </si>
  <si>
    <t>金針菇</t>
  </si>
  <si>
    <t>肉</t>
  </si>
  <si>
    <t xml:space="preserve"> </t>
  </si>
  <si>
    <t>鳳梨</t>
  </si>
  <si>
    <t>木耳</t>
  </si>
  <si>
    <t>菜</t>
  </si>
  <si>
    <t>鴿蛋</t>
  </si>
  <si>
    <t xml:space="preserve"> </t>
  </si>
  <si>
    <t>冬粉</t>
  </si>
  <si>
    <t>花生</t>
  </si>
  <si>
    <t>筍乾</t>
  </si>
  <si>
    <t>710.5大卡</t>
  </si>
  <si>
    <t>蒸</t>
  </si>
  <si>
    <t>蒲瓜</t>
  </si>
  <si>
    <t>酸菜</t>
  </si>
  <si>
    <t>110.1g</t>
  </si>
  <si>
    <t>生鮮鴨肉</t>
  </si>
  <si>
    <t>生鮮豬肉片</t>
  </si>
  <si>
    <t>729.1大卡</t>
  </si>
  <si>
    <t>地瓜飯</t>
  </si>
  <si>
    <t>烤</t>
  </si>
  <si>
    <t>蝦仁</t>
  </si>
  <si>
    <t>翅小腿</t>
  </si>
  <si>
    <t>紫菜</t>
  </si>
  <si>
    <t>蒜頭</t>
  </si>
  <si>
    <t>金針菇</t>
  </si>
  <si>
    <t>筍絲</t>
  </si>
  <si>
    <t>711.9大卡</t>
  </si>
  <si>
    <t>雞排</t>
  </si>
  <si>
    <t>米血</t>
  </si>
  <si>
    <t>肉片</t>
  </si>
  <si>
    <t>魚板片</t>
  </si>
  <si>
    <t>726.2K</t>
  </si>
  <si>
    <t>熱量: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</si>
</sst>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40"/>
      <name val="標楷體"/>
      <family val="4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0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wrapText="1" shrinkToFi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2" fillId="0" borderId="14" xfId="0" applyFont="1" applyBorder="1" applyAlignment="1">
      <alignment horizontal="right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13" xfId="0" applyFont="1" applyFill="1" applyBorder="1" applyAlignment="1">
      <alignment vertical="center" textRotation="180" shrinkToFit="1"/>
    </xf>
    <xf numFmtId="0" fontId="25" fillId="0" borderId="16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vertical="center" textRotation="255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22" xfId="0" applyFont="1" applyBorder="1" applyAlignment="1">
      <alignment horizontal="center"/>
    </xf>
    <xf numFmtId="0" fontId="25" fillId="24" borderId="10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24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3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vertical="center" textRotation="180" shrinkToFit="1"/>
    </xf>
    <xf numFmtId="0" fontId="28" fillId="0" borderId="13" xfId="0" applyFont="1" applyBorder="1" applyAlignment="1">
      <alignment horizontal="left"/>
    </xf>
    <xf numFmtId="0" fontId="28" fillId="0" borderId="15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5" fillId="0" borderId="16" xfId="0" applyFont="1" applyFill="1" applyBorder="1" applyAlignment="1">
      <alignment vertical="center" textRotation="180" shrinkToFit="1"/>
    </xf>
    <xf numFmtId="0" fontId="28" fillId="0" borderId="16" xfId="0" applyFont="1" applyBorder="1" applyAlignment="1">
      <alignment horizontal="left"/>
    </xf>
    <xf numFmtId="0" fontId="28" fillId="0" borderId="22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13" xfId="0" applyFont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horizontal="center" vertical="center" shrinkToFit="1"/>
    </xf>
    <xf numFmtId="0" fontId="25" fillId="0" borderId="25" xfId="0" applyFont="1" applyBorder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25" fillId="0" borderId="3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vertical="center" textRotation="180" shrinkToFit="1"/>
    </xf>
    <xf numFmtId="0" fontId="25" fillId="0" borderId="34" xfId="0" applyFont="1" applyBorder="1" applyAlignment="1">
      <alignment horizontal="left" vertical="center" shrinkToFit="1"/>
    </xf>
    <xf numFmtId="0" fontId="28" fillId="0" borderId="35" xfId="0" applyFont="1" applyBorder="1" applyAlignment="1">
      <alignment horizontal="right"/>
    </xf>
    <xf numFmtId="0" fontId="28" fillId="0" borderId="34" xfId="0" applyFont="1" applyBorder="1" applyAlignment="1">
      <alignment horizontal="left" vertical="center"/>
    </xf>
    <xf numFmtId="0" fontId="28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shrinkToFit="1"/>
    </xf>
    <xf numFmtId="0" fontId="31" fillId="0" borderId="18" xfId="0" applyFont="1" applyFill="1" applyBorder="1" applyAlignment="1">
      <alignment horizontal="center" vertical="center" textRotation="255"/>
    </xf>
    <xf numFmtId="0" fontId="32" fillId="0" borderId="0" xfId="36" applyFont="1">
      <alignment/>
      <protection/>
    </xf>
    <xf numFmtId="0" fontId="32" fillId="0" borderId="37" xfId="36" applyFont="1" applyBorder="1">
      <alignment/>
      <protection/>
    </xf>
    <xf numFmtId="0" fontId="32" fillId="0" borderId="38" xfId="36" applyFont="1" applyBorder="1">
      <alignment/>
      <protection/>
    </xf>
    <xf numFmtId="0" fontId="32" fillId="0" borderId="39" xfId="36" applyFont="1" applyBorder="1">
      <alignment/>
      <protection/>
    </xf>
    <xf numFmtId="0" fontId="32" fillId="0" borderId="40" xfId="36" applyFont="1" applyBorder="1">
      <alignment/>
      <protection/>
    </xf>
    <xf numFmtId="0" fontId="32" fillId="0" borderId="41" xfId="36" applyFont="1" applyBorder="1">
      <alignment/>
      <protection/>
    </xf>
    <xf numFmtId="0" fontId="32" fillId="0" borderId="42" xfId="36" applyFont="1" applyBorder="1">
      <alignment/>
      <protection/>
    </xf>
    <xf numFmtId="0" fontId="33" fillId="0" borderId="0" xfId="36" applyFont="1">
      <alignment/>
      <protection/>
    </xf>
    <xf numFmtId="0" fontId="34" fillId="0" borderId="43" xfId="0" applyFont="1" applyBorder="1" applyAlignment="1">
      <alignment vertical="center"/>
    </xf>
    <xf numFmtId="0" fontId="25" fillId="0" borderId="26" xfId="0" applyFont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left" vertical="center" shrinkToFit="1"/>
    </xf>
    <xf numFmtId="0" fontId="25" fillId="0" borderId="41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25" borderId="13" xfId="0" applyFont="1" applyFill="1" applyBorder="1" applyAlignment="1">
      <alignment horizontal="left" vertical="center" shrinkToFit="1"/>
    </xf>
    <xf numFmtId="0" fontId="25" fillId="0" borderId="23" xfId="0" applyFont="1" applyBorder="1" applyAlignment="1">
      <alignment horizontal="left" vertical="center" shrinkToFit="1"/>
    </xf>
    <xf numFmtId="0" fontId="25" fillId="25" borderId="13" xfId="0" applyFont="1" applyFill="1" applyBorder="1" applyAlignment="1">
      <alignment vertical="center" textRotation="255" shrinkToFit="1"/>
    </xf>
    <xf numFmtId="0" fontId="21" fillId="25" borderId="13" xfId="0" applyFont="1" applyFill="1" applyBorder="1" applyAlignment="1">
      <alignment horizontal="left" vertical="center" shrinkToFit="1"/>
    </xf>
    <xf numFmtId="0" fontId="28" fillId="0" borderId="32" xfId="0" applyFont="1" applyBorder="1" applyAlignment="1">
      <alignment horizontal="center" vertical="center"/>
    </xf>
    <xf numFmtId="0" fontId="32" fillId="0" borderId="45" xfId="36" applyFont="1" applyBorder="1">
      <alignment/>
      <protection/>
    </xf>
    <xf numFmtId="0" fontId="32" fillId="0" borderId="46" xfId="36" applyFont="1" applyBorder="1">
      <alignment/>
      <protection/>
    </xf>
    <xf numFmtId="0" fontId="32" fillId="0" borderId="47" xfId="36" applyFont="1" applyBorder="1">
      <alignment/>
      <protection/>
    </xf>
    <xf numFmtId="0" fontId="32" fillId="0" borderId="48" xfId="36" applyFont="1" applyBorder="1">
      <alignment/>
      <protection/>
    </xf>
    <xf numFmtId="0" fontId="32" fillId="0" borderId="49" xfId="36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25" fillId="24" borderId="23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0" fillId="0" borderId="44" xfId="0" applyFont="1" applyBorder="1" applyAlignment="1">
      <alignment vertical="center" shrinkToFit="1"/>
    </xf>
    <xf numFmtId="0" fontId="25" fillId="0" borderId="38" xfId="0" applyFont="1" applyFill="1" applyBorder="1" applyAlignment="1">
      <alignment vertical="center" textRotation="180" shrinkToFit="1"/>
    </xf>
    <xf numFmtId="0" fontId="25" fillId="24" borderId="16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2" fillId="0" borderId="0" xfId="36" applyFont="1" applyBorder="1">
      <alignment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50" xfId="0" applyFont="1" applyFill="1" applyBorder="1" applyAlignment="1">
      <alignment horizontal="center" vertical="center" shrinkToFit="1"/>
    </xf>
    <xf numFmtId="0" fontId="25" fillId="24" borderId="51" xfId="0" applyFont="1" applyFill="1" applyBorder="1" applyAlignment="1">
      <alignment horizontal="center" vertical="center" shrinkToFit="1"/>
    </xf>
    <xf numFmtId="0" fontId="25" fillId="24" borderId="52" xfId="0" applyFont="1" applyFill="1" applyBorder="1" applyAlignment="1">
      <alignment horizontal="center" vertical="center" shrinkToFit="1"/>
    </xf>
    <xf numFmtId="0" fontId="24" fillId="24" borderId="53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left" vertical="center" shrinkToFit="1"/>
    </xf>
    <xf numFmtId="0" fontId="35" fillId="0" borderId="0" xfId="36" applyFont="1">
      <alignment/>
      <protection/>
    </xf>
    <xf numFmtId="0" fontId="32" fillId="0" borderId="54" xfId="36" applyFont="1" applyBorder="1">
      <alignment/>
      <protection/>
    </xf>
    <xf numFmtId="0" fontId="32" fillId="0" borderId="55" xfId="36" applyFont="1" applyBorder="1">
      <alignment/>
      <protection/>
    </xf>
    <xf numFmtId="0" fontId="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shrinkToFit="1"/>
    </xf>
    <xf numFmtId="0" fontId="36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8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 textRotation="255"/>
    </xf>
    <xf numFmtId="0" fontId="38" fillId="0" borderId="18" xfId="0" applyFont="1" applyBorder="1" applyAlignment="1">
      <alignment vertical="center" textRotation="255"/>
    </xf>
    <xf numFmtId="0" fontId="38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2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2" fillId="0" borderId="24" xfId="0" applyFont="1" applyBorder="1" applyAlignment="1">
      <alignment horizontal="center"/>
    </xf>
    <xf numFmtId="0" fontId="21" fillId="0" borderId="41" xfId="0" applyFont="1" applyBorder="1" applyAlignment="1">
      <alignment vertical="center"/>
    </xf>
    <xf numFmtId="0" fontId="1" fillId="0" borderId="41" xfId="0" applyFont="1" applyBorder="1" applyAlignment="1">
      <alignment vertical="center" shrinkToFit="1"/>
    </xf>
    <xf numFmtId="0" fontId="21" fillId="0" borderId="0" xfId="0" applyFont="1" applyAlignment="1">
      <alignment horizontal="left" vertical="center"/>
    </xf>
    <xf numFmtId="0" fontId="21" fillId="0" borderId="44" xfId="0" applyFont="1" applyBorder="1" applyAlignment="1">
      <alignment vertical="center"/>
    </xf>
    <xf numFmtId="0" fontId="1" fillId="0" borderId="44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2" fillId="0" borderId="22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24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 wrapText="1" shrinkToFit="1"/>
    </xf>
    <xf numFmtId="0" fontId="21" fillId="0" borderId="25" xfId="0" applyFont="1" applyBorder="1" applyAlignment="1">
      <alignment vertical="center"/>
    </xf>
    <xf numFmtId="0" fontId="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44" xfId="0" applyFont="1" applyFill="1" applyBorder="1" applyAlignment="1">
      <alignment vertical="center" textRotation="180" shrinkToFit="1"/>
    </xf>
    <xf numFmtId="0" fontId="21" fillId="0" borderId="26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38" xfId="0" applyFont="1" applyFill="1" applyBorder="1" applyAlignment="1">
      <alignment vertical="center" textRotation="180" shrinkToFit="1"/>
    </xf>
    <xf numFmtId="0" fontId="21" fillId="0" borderId="38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vertical="center" textRotation="180" shrinkToFit="1"/>
    </xf>
    <xf numFmtId="0" fontId="21" fillId="0" borderId="34" xfId="0" applyFont="1" applyBorder="1" applyAlignment="1">
      <alignment horizontal="left" vertical="center" shrinkToFit="1"/>
    </xf>
    <xf numFmtId="0" fontId="22" fillId="0" borderId="35" xfId="0" applyFont="1" applyBorder="1" applyAlignment="1">
      <alignment horizontal="right"/>
    </xf>
    <xf numFmtId="0" fontId="22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56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3" fillId="0" borderId="5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33" fillId="0" borderId="60" xfId="0" applyFont="1" applyBorder="1" applyAlignment="1">
      <alignment horizontal="center" vertical="center" shrinkToFit="1"/>
    </xf>
    <xf numFmtId="0" fontId="33" fillId="0" borderId="57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58" xfId="0" applyFont="1" applyBorder="1" applyAlignment="1">
      <alignment horizontal="center" vertical="center" shrinkToFit="1"/>
    </xf>
    <xf numFmtId="0" fontId="33" fillId="0" borderId="61" xfId="0" applyFont="1" applyBorder="1" applyAlignment="1">
      <alignment horizontal="center" vertical="center" shrinkToFit="1"/>
    </xf>
    <xf numFmtId="0" fontId="33" fillId="0" borderId="62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33" fillId="0" borderId="5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198" fontId="33" fillId="0" borderId="64" xfId="0" applyNumberFormat="1" applyFont="1" applyBorder="1" applyAlignment="1">
      <alignment horizontal="center" vertical="center" wrapText="1"/>
    </xf>
    <xf numFmtId="198" fontId="33" fillId="0" borderId="65" xfId="0" applyNumberFormat="1" applyFont="1" applyBorder="1" applyAlignment="1">
      <alignment horizontal="center" vertical="center" wrapText="1"/>
    </xf>
    <xf numFmtId="198" fontId="33" fillId="0" borderId="66" xfId="0" applyNumberFormat="1" applyFont="1" applyBorder="1" applyAlignment="1">
      <alignment horizontal="center" vertical="center" wrapText="1"/>
    </xf>
    <xf numFmtId="0" fontId="33" fillId="25" borderId="57" xfId="0" applyFont="1" applyFill="1" applyBorder="1" applyAlignment="1">
      <alignment horizontal="center" vertical="center" shrinkToFit="1"/>
    </xf>
    <xf numFmtId="0" fontId="33" fillId="25" borderId="0" xfId="0" applyFont="1" applyFill="1" applyBorder="1" applyAlignment="1">
      <alignment horizontal="center" vertical="center" shrinkToFit="1"/>
    </xf>
    <xf numFmtId="0" fontId="33" fillId="25" borderId="58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textRotation="180" shrinkToFit="1"/>
    </xf>
    <xf numFmtId="0" fontId="25" fillId="0" borderId="23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16" xfId="0" applyFont="1" applyFill="1" applyBorder="1" applyAlignment="1">
      <alignment horizontal="center" vertical="center" wrapText="1" shrinkToFit="1"/>
    </xf>
    <xf numFmtId="0" fontId="28" fillId="0" borderId="24" xfId="0" applyFont="1" applyBorder="1" applyAlignment="1">
      <alignment horizontal="center" vertical="center" textRotation="255" shrinkToFit="1"/>
    </xf>
    <xf numFmtId="0" fontId="28" fillId="0" borderId="24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left" shrinkToFit="1"/>
    </xf>
    <xf numFmtId="0" fontId="25" fillId="0" borderId="0" xfId="0" applyFont="1" applyBorder="1" applyAlignment="1">
      <alignment horizontal="left" shrinkToFit="1"/>
    </xf>
    <xf numFmtId="0" fontId="38" fillId="0" borderId="10" xfId="0" applyFont="1" applyBorder="1" applyAlignment="1">
      <alignment horizontal="center" vertical="center" textRotation="180" shrinkToFit="1"/>
    </xf>
    <xf numFmtId="0" fontId="21" fillId="0" borderId="23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textRotation="255" shrinkToFit="1"/>
    </xf>
    <xf numFmtId="0" fontId="22" fillId="0" borderId="24" xfId="0" applyFont="1" applyFill="1" applyBorder="1" applyAlignment="1">
      <alignment horizontal="center" vertical="center" textRotation="255" shrinkToFit="1"/>
    </xf>
    <xf numFmtId="0" fontId="37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64</xdr:row>
      <xdr:rowOff>123825</xdr:rowOff>
    </xdr:from>
    <xdr:to>
      <xdr:col>5</xdr:col>
      <xdr:colOff>371475</xdr:colOff>
      <xdr:row>66</xdr:row>
      <xdr:rowOff>114300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3783925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1114425</xdr:colOff>
      <xdr:row>64</xdr:row>
      <xdr:rowOff>219075</xdr:rowOff>
    </xdr:from>
    <xdr:to>
      <xdr:col>8</xdr:col>
      <xdr:colOff>466725</xdr:colOff>
      <xdr:row>66</xdr:row>
      <xdr:rowOff>95250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3879175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64</xdr:row>
      <xdr:rowOff>142875</xdr:rowOff>
    </xdr:from>
    <xdr:to>
      <xdr:col>9</xdr:col>
      <xdr:colOff>371475</xdr:colOff>
      <xdr:row>68</xdr:row>
      <xdr:rowOff>114300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380297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44</xdr:row>
      <xdr:rowOff>114300</xdr:rowOff>
    </xdr:from>
    <xdr:to>
      <xdr:col>5</xdr:col>
      <xdr:colOff>371475</xdr:colOff>
      <xdr:row>45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754475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571500</xdr:colOff>
      <xdr:row>45</xdr:row>
      <xdr:rowOff>219075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691640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44</xdr:row>
      <xdr:rowOff>219075</xdr:rowOff>
    </xdr:from>
    <xdr:to>
      <xdr:col>9</xdr:col>
      <xdr:colOff>695325</xdr:colOff>
      <xdr:row>46</xdr:row>
      <xdr:rowOff>123825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685925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44</xdr:row>
      <xdr:rowOff>114300</xdr:rowOff>
    </xdr:from>
    <xdr:to>
      <xdr:col>5</xdr:col>
      <xdr:colOff>371475</xdr:colOff>
      <xdr:row>45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944975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571500</xdr:colOff>
      <xdr:row>45</xdr:row>
      <xdr:rowOff>219075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710690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44</xdr:row>
      <xdr:rowOff>219075</xdr:rowOff>
    </xdr:from>
    <xdr:to>
      <xdr:col>9</xdr:col>
      <xdr:colOff>695325</xdr:colOff>
      <xdr:row>46</xdr:row>
      <xdr:rowOff>123825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1704975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44</xdr:row>
      <xdr:rowOff>114300</xdr:rowOff>
    </xdr:from>
    <xdr:to>
      <xdr:col>5</xdr:col>
      <xdr:colOff>371475</xdr:colOff>
      <xdr:row>45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7002125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571500</xdr:colOff>
      <xdr:row>45</xdr:row>
      <xdr:rowOff>219075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71640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44</xdr:row>
      <xdr:rowOff>219075</xdr:rowOff>
    </xdr:from>
    <xdr:to>
      <xdr:col>9</xdr:col>
      <xdr:colOff>695325</xdr:colOff>
      <xdr:row>46</xdr:row>
      <xdr:rowOff>123825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1710690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352425</xdr:colOff>
      <xdr:row>45</xdr:row>
      <xdr:rowOff>114300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619125</xdr:colOff>
      <xdr:row>45</xdr:row>
      <xdr:rowOff>114300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152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333375</xdr:colOff>
      <xdr:row>45</xdr:row>
      <xdr:rowOff>190500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352425</xdr:colOff>
      <xdr:row>45</xdr:row>
      <xdr:rowOff>114300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619125</xdr:colOff>
      <xdr:row>45</xdr:row>
      <xdr:rowOff>114300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152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333375</xdr:colOff>
      <xdr:row>45</xdr:row>
      <xdr:rowOff>190500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352425</xdr:colOff>
      <xdr:row>45</xdr:row>
      <xdr:rowOff>114300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619125</xdr:colOff>
      <xdr:row>45</xdr:row>
      <xdr:rowOff>114300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152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333375</xdr:colOff>
      <xdr:row>45</xdr:row>
      <xdr:rowOff>190500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352425</xdr:colOff>
      <xdr:row>45</xdr:row>
      <xdr:rowOff>114300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619125</xdr:colOff>
      <xdr:row>45</xdr:row>
      <xdr:rowOff>114300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152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333375</xdr:colOff>
      <xdr:row>45</xdr:row>
      <xdr:rowOff>190500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wei104\Downloads\&#29579;&#23376;&#20415;&#30070;&#27704;&#38742;&#22283;&#23567;106&#24180;0206-0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菜單"/>
      <sheetName val="第一週明細"/>
      <sheetName val="第二週明細"/>
      <sheetName val="第二周明細"/>
      <sheetName val="第三周明細"/>
    </sheetNames>
    <sheetDataSet>
      <sheetData sheetId="0">
        <row r="3">
          <cell r="A3" t="str">
            <v>香Q白飯</v>
          </cell>
          <cell r="E3" t="str">
            <v>五穀飯</v>
          </cell>
          <cell r="I3" t="str">
            <v>香Q白飯</v>
          </cell>
          <cell r="M3" t="str">
            <v>地瓜飯</v>
          </cell>
          <cell r="Q3" t="str">
            <v>義大利麵</v>
          </cell>
        </row>
        <row r="4">
          <cell r="A4" t="str">
            <v>菲力雞排</v>
          </cell>
          <cell r="E4" t="str">
            <v>鐵板豬排</v>
          </cell>
          <cell r="I4" t="str">
            <v>蘋果西打雞翅</v>
          </cell>
          <cell r="M4" t="str">
            <v>香酥鱈魚(加)(炸)(海)</v>
          </cell>
          <cell r="Q4" t="str">
            <v>芝麻雞腿</v>
          </cell>
        </row>
        <row r="5">
          <cell r="A5" t="str">
            <v>海結滷米血</v>
          </cell>
          <cell r="E5" t="str">
            <v>番茄炒蛋</v>
          </cell>
          <cell r="I5" t="str">
            <v>黃瓜燴菇</v>
          </cell>
          <cell r="M5" t="str">
            <v>佛跳牆</v>
          </cell>
          <cell r="Q5" t="str">
            <v>吉野家燒肉</v>
          </cell>
        </row>
        <row r="6">
          <cell r="A6" t="str">
            <v>香芋條(加)(炸)</v>
          </cell>
          <cell r="E6" t="str">
            <v>白醬洋芋</v>
          </cell>
          <cell r="I6" t="str">
            <v>手工肉丸子</v>
          </cell>
          <cell r="M6" t="str">
            <v>蔥花蛋</v>
          </cell>
          <cell r="Q6" t="str">
            <v>香蒸銀絲卷</v>
          </cell>
        </row>
        <row r="7">
          <cell r="A7" t="str">
            <v>深色青菜</v>
          </cell>
          <cell r="E7" t="str">
            <v>淺色青菜</v>
          </cell>
          <cell r="I7" t="str">
            <v>深色青菜</v>
          </cell>
          <cell r="M7" t="str">
            <v>淺色青菜</v>
          </cell>
          <cell r="Q7" t="str">
            <v>深色青菜</v>
          </cell>
        </row>
        <row r="8">
          <cell r="A8" t="str">
            <v>蘿蔔玉米湯</v>
          </cell>
          <cell r="E8" t="str">
            <v>筍絲肉絲湯/乳品</v>
          </cell>
          <cell r="I8" t="str">
            <v>味噌豆腐湯(豆)</v>
          </cell>
          <cell r="M8" t="str">
            <v>元氣補湯</v>
          </cell>
          <cell r="Q8" t="str">
            <v>酸辣湯(豆)(芶)(醃)</v>
          </cell>
        </row>
        <row r="12">
          <cell r="A12" t="str">
            <v>香Q白飯</v>
          </cell>
          <cell r="E12" t="str">
            <v>五穀飯</v>
          </cell>
          <cell r="I12" t="str">
            <v>香Q白飯</v>
          </cell>
          <cell r="M12" t="str">
            <v>地瓜飯</v>
          </cell>
          <cell r="Q12" t="str">
            <v>招牌油飯</v>
          </cell>
        </row>
        <row r="13">
          <cell r="A13" t="str">
            <v>蠔油雞翅</v>
          </cell>
          <cell r="E13" t="str">
            <v>蔥燒豬排</v>
          </cell>
          <cell r="I13" t="str">
            <v>醬烤雞腿排</v>
          </cell>
          <cell r="M13" t="str">
            <v>香菇雞</v>
          </cell>
          <cell r="Q13" t="str">
            <v>香酥豬排(炸)</v>
          </cell>
        </row>
        <row r="14">
          <cell r="A14" t="str">
            <v>塔香杏鮑菇</v>
          </cell>
          <cell r="E14" t="str">
            <v>南洋咖哩雞</v>
          </cell>
          <cell r="I14" t="str">
            <v>筍乾燒肉(醃)</v>
          </cell>
          <cell r="M14" t="str">
            <v>四季豆炒肉絲</v>
          </cell>
          <cell r="Q14" t="str">
            <v>爆炒魷魚(豆)(海)</v>
          </cell>
        </row>
        <row r="15">
          <cell r="A15" t="str">
            <v>三角大薯餅(加)(炸)</v>
          </cell>
          <cell r="E15" t="str">
            <v>焗烤玉米</v>
          </cell>
          <cell r="I15" t="str">
            <v>QQ滷蛋</v>
          </cell>
          <cell r="M15" t="str">
            <v>香蒸鍋貼(加)</v>
          </cell>
          <cell r="Q15" t="str">
            <v>茶碗蒸</v>
          </cell>
        </row>
        <row r="16">
          <cell r="A16" t="str">
            <v>深色青菜</v>
          </cell>
          <cell r="E16" t="str">
            <v>淺色青菜</v>
          </cell>
          <cell r="I16" t="str">
            <v>深色青菜</v>
          </cell>
          <cell r="M16" t="str">
            <v>淺色青菜</v>
          </cell>
          <cell r="Q16" t="str">
            <v>深色青菜</v>
          </cell>
        </row>
        <row r="17">
          <cell r="A17" t="str">
            <v>芹香冬粉</v>
          </cell>
          <cell r="E17" t="str">
            <v>黃瓜排骨湯/乳品</v>
          </cell>
          <cell r="I17" t="str">
            <v>海芽豆腐湯(豆)</v>
          </cell>
          <cell r="M17" t="str">
            <v>玉米蛋花湯</v>
          </cell>
          <cell r="Q17" t="str">
            <v>蘿蔔排骨湯</v>
          </cell>
        </row>
        <row r="21">
          <cell r="A21" t="str">
            <v>香Q白飯</v>
          </cell>
        </row>
        <row r="22">
          <cell r="A22" t="str">
            <v>蜜汁雞腿</v>
          </cell>
        </row>
        <row r="23">
          <cell r="A23" t="str">
            <v>肉燥豆輪(豆)(加)</v>
          </cell>
        </row>
        <row r="24">
          <cell r="A24" t="str">
            <v>蒟蒻青花</v>
          </cell>
        </row>
        <row r="25">
          <cell r="A25" t="str">
            <v>淺色青菜</v>
          </cell>
        </row>
        <row r="26">
          <cell r="A26" t="str">
            <v>冬瓜蛤蠣湯(海)</v>
          </cell>
        </row>
        <row r="30">
          <cell r="A30" t="str">
            <v>香Q白飯</v>
          </cell>
          <cell r="E30" t="str">
            <v>五穀飯</v>
          </cell>
          <cell r="I30" t="str">
            <v>香Q白飯</v>
          </cell>
        </row>
        <row r="31">
          <cell r="A31" t="str">
            <v>麻油雞</v>
          </cell>
          <cell r="E31" t="str">
            <v>鐵路排骨</v>
          </cell>
          <cell r="I31" t="str">
            <v>冬瓜燒鴨</v>
          </cell>
          <cell r="M31" t="str">
            <v>蒜泥白肉</v>
          </cell>
        </row>
        <row r="32">
          <cell r="A32" t="str">
            <v>糖醋鴿蛋</v>
          </cell>
          <cell r="E32" t="str">
            <v>花生海帶結(醃)</v>
          </cell>
          <cell r="I32" t="str">
            <v>什錦肉燥(豆)</v>
          </cell>
          <cell r="M32" t="str">
            <v>海鮮什錦菇(海)</v>
          </cell>
        </row>
        <row r="33">
          <cell r="A33" t="str">
            <v>醬汁豆包(豆)(加)(炸)</v>
          </cell>
          <cell r="E33" t="str">
            <v>螞蟻上樹</v>
          </cell>
          <cell r="I33" t="str">
            <v>蒲瓜燴炒</v>
          </cell>
          <cell r="M33" t="str">
            <v>香烤翅小腿</v>
          </cell>
        </row>
        <row r="34">
          <cell r="A34" t="str">
            <v>深色青菜</v>
          </cell>
          <cell r="E34" t="str">
            <v>淺色青菜</v>
          </cell>
          <cell r="I34" t="str">
            <v>深色青菜</v>
          </cell>
          <cell r="M34" t="str">
            <v>淺色青菜</v>
          </cell>
        </row>
        <row r="35">
          <cell r="A35" t="str">
            <v>菇菇湯</v>
          </cell>
          <cell r="E35" t="str">
            <v>玉米濃湯(芶)/乳品</v>
          </cell>
          <cell r="I35" t="str">
            <v>酸菜肉片湯(醃)</v>
          </cell>
          <cell r="M35" t="str">
            <v>紫菜蛋花湯</v>
          </cell>
        </row>
      </sheetData>
      <sheetData sheetId="3">
        <row r="41">
          <cell r="W41" t="str">
            <v>蛋白質：</v>
          </cell>
        </row>
        <row r="43">
          <cell r="W43" t="str">
            <v>熱量：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60" zoomScaleNormal="60" zoomScalePageLayoutView="0" workbookViewId="0" topLeftCell="A1">
      <selection activeCell="V74" sqref="V74"/>
    </sheetView>
  </sheetViews>
  <sheetFormatPr defaultColWidth="9.00390625" defaultRowHeight="16.5"/>
  <cols>
    <col min="1" max="20" width="14.625" style="116" customWidth="1"/>
    <col min="21" max="16384" width="9.00390625" style="116" customWidth="1"/>
  </cols>
  <sheetData>
    <row r="1" spans="7:15" ht="51" thickBot="1">
      <c r="G1" s="124" t="s">
        <v>245</v>
      </c>
      <c r="H1" s="124"/>
      <c r="I1" s="124"/>
      <c r="J1" s="124"/>
      <c r="K1" s="124"/>
      <c r="O1" s="116" t="s">
        <v>40</v>
      </c>
    </row>
    <row r="2" spans="1:20" s="123" customFormat="1" ht="33.75" customHeight="1" thickBot="1">
      <c r="A2" s="266"/>
      <c r="B2" s="267"/>
      <c r="C2" s="267"/>
      <c r="D2" s="268"/>
      <c r="E2" s="266" t="s">
        <v>133</v>
      </c>
      <c r="F2" s="267"/>
      <c r="G2" s="267"/>
      <c r="H2" s="268"/>
      <c r="I2" s="266" t="s">
        <v>162</v>
      </c>
      <c r="J2" s="267"/>
      <c r="K2" s="267"/>
      <c r="L2" s="268"/>
      <c r="M2" s="266" t="s">
        <v>134</v>
      </c>
      <c r="N2" s="267"/>
      <c r="O2" s="267"/>
      <c r="P2" s="268"/>
      <c r="Q2" s="266" t="s">
        <v>135</v>
      </c>
      <c r="R2" s="267"/>
      <c r="S2" s="267"/>
      <c r="T2" s="268"/>
    </row>
    <row r="3" spans="1:20" s="123" customFormat="1" ht="33.75" customHeight="1">
      <c r="A3" s="257"/>
      <c r="B3" s="258"/>
      <c r="C3" s="258"/>
      <c r="D3" s="259"/>
      <c r="E3" s="257" t="s">
        <v>46</v>
      </c>
      <c r="F3" s="258" t="s">
        <v>42</v>
      </c>
      <c r="G3" s="258" t="s">
        <v>42</v>
      </c>
      <c r="H3" s="259" t="s">
        <v>42</v>
      </c>
      <c r="I3" s="260" t="s">
        <v>45</v>
      </c>
      <c r="J3" s="261" t="s">
        <v>41</v>
      </c>
      <c r="K3" s="261" t="s">
        <v>41</v>
      </c>
      <c r="L3" s="262" t="s">
        <v>41</v>
      </c>
      <c r="M3" s="257" t="s">
        <v>107</v>
      </c>
      <c r="N3" s="258" t="s">
        <v>43</v>
      </c>
      <c r="O3" s="258" t="s">
        <v>43</v>
      </c>
      <c r="P3" s="259" t="s">
        <v>43</v>
      </c>
      <c r="Q3" s="258" t="s">
        <v>280</v>
      </c>
      <c r="R3" s="258" t="s">
        <v>44</v>
      </c>
      <c r="S3" s="258" t="s">
        <v>44</v>
      </c>
      <c r="T3" s="259" t="s">
        <v>44</v>
      </c>
    </row>
    <row r="4" spans="1:20" s="123" customFormat="1" ht="33.75" customHeight="1">
      <c r="A4" s="263"/>
      <c r="B4" s="264"/>
      <c r="C4" s="264"/>
      <c r="D4" s="265"/>
      <c r="E4" s="263" t="s">
        <v>234</v>
      </c>
      <c r="F4" s="264"/>
      <c r="G4" s="264"/>
      <c r="H4" s="265"/>
      <c r="I4" s="263" t="s">
        <v>95</v>
      </c>
      <c r="J4" s="264"/>
      <c r="K4" s="264"/>
      <c r="L4" s="265"/>
      <c r="M4" s="263" t="s">
        <v>96</v>
      </c>
      <c r="N4" s="264"/>
      <c r="O4" s="264"/>
      <c r="P4" s="265"/>
      <c r="Q4" s="263" t="s">
        <v>237</v>
      </c>
      <c r="R4" s="264"/>
      <c r="S4" s="264"/>
      <c r="T4" s="265"/>
    </row>
    <row r="5" spans="1:20" s="123" customFormat="1" ht="33.75" customHeight="1">
      <c r="A5" s="257"/>
      <c r="B5" s="258"/>
      <c r="C5" s="258"/>
      <c r="D5" s="259"/>
      <c r="E5" s="257" t="s">
        <v>286</v>
      </c>
      <c r="F5" s="258"/>
      <c r="G5" s="258"/>
      <c r="H5" s="259"/>
      <c r="I5" s="257" t="s">
        <v>295</v>
      </c>
      <c r="J5" s="258"/>
      <c r="K5" s="258"/>
      <c r="L5" s="259"/>
      <c r="M5" s="257" t="s">
        <v>150</v>
      </c>
      <c r="N5" s="258"/>
      <c r="O5" s="258"/>
      <c r="P5" s="259"/>
      <c r="Q5" s="269" t="s">
        <v>300</v>
      </c>
      <c r="R5" s="270"/>
      <c r="S5" s="270"/>
      <c r="T5" s="271"/>
    </row>
    <row r="6" spans="1:20" s="123" customFormat="1" ht="33.75" customHeight="1">
      <c r="A6" s="257"/>
      <c r="B6" s="258"/>
      <c r="C6" s="258"/>
      <c r="D6" s="259"/>
      <c r="E6" s="257" t="s">
        <v>156</v>
      </c>
      <c r="F6" s="258"/>
      <c r="G6" s="258"/>
      <c r="H6" s="259"/>
      <c r="I6" s="257" t="s">
        <v>204</v>
      </c>
      <c r="J6" s="258"/>
      <c r="K6" s="258"/>
      <c r="L6" s="259"/>
      <c r="M6" s="257" t="s">
        <v>242</v>
      </c>
      <c r="N6" s="258"/>
      <c r="O6" s="258"/>
      <c r="P6" s="259"/>
      <c r="Q6" s="257" t="s">
        <v>229</v>
      </c>
      <c r="R6" s="258"/>
      <c r="S6" s="258"/>
      <c r="T6" s="259"/>
    </row>
    <row r="7" spans="1:20" s="123" customFormat="1" ht="33.75" customHeight="1">
      <c r="A7" s="251"/>
      <c r="B7" s="252"/>
      <c r="C7" s="252"/>
      <c r="D7" s="253"/>
      <c r="E7" s="251" t="s">
        <v>48</v>
      </c>
      <c r="F7" s="252"/>
      <c r="G7" s="252"/>
      <c r="H7" s="253"/>
      <c r="I7" s="251" t="s">
        <v>47</v>
      </c>
      <c r="J7" s="252"/>
      <c r="K7" s="252"/>
      <c r="L7" s="253"/>
      <c r="M7" s="251" t="s">
        <v>48</v>
      </c>
      <c r="N7" s="252"/>
      <c r="O7" s="252"/>
      <c r="P7" s="253"/>
      <c r="Q7" s="251" t="s">
        <v>47</v>
      </c>
      <c r="R7" s="252"/>
      <c r="S7" s="252"/>
      <c r="T7" s="253"/>
    </row>
    <row r="8" spans="1:20" s="123" customFormat="1" ht="33.75" customHeight="1" thickBot="1">
      <c r="A8" s="254"/>
      <c r="B8" s="255"/>
      <c r="C8" s="255"/>
      <c r="D8" s="256"/>
      <c r="E8" s="254" t="s">
        <v>265</v>
      </c>
      <c r="F8" s="255"/>
      <c r="G8" s="255"/>
      <c r="H8" s="256"/>
      <c r="I8" s="254" t="s">
        <v>51</v>
      </c>
      <c r="J8" s="255"/>
      <c r="K8" s="255"/>
      <c r="L8" s="256"/>
      <c r="M8" s="254" t="s">
        <v>76</v>
      </c>
      <c r="N8" s="255"/>
      <c r="O8" s="255"/>
      <c r="P8" s="256"/>
      <c r="Q8" s="254" t="s">
        <v>52</v>
      </c>
      <c r="R8" s="255"/>
      <c r="S8" s="255"/>
      <c r="T8" s="256"/>
    </row>
    <row r="9" spans="1:20" ht="16.5">
      <c r="A9" s="117" t="s">
        <v>38</v>
      </c>
      <c r="B9" s="118" t="str">
        <f>'第一週明細)'!W12</f>
        <v>K</v>
      </c>
      <c r="C9" s="118" t="s">
        <v>9</v>
      </c>
      <c r="D9" s="118" t="str">
        <f>'第一週明細)'!W8</f>
        <v>g</v>
      </c>
      <c r="E9" s="118" t="s">
        <v>38</v>
      </c>
      <c r="F9" s="118" t="str">
        <f>'第一週明細)'!W20</f>
        <v>710.5K</v>
      </c>
      <c r="G9" s="118" t="s">
        <v>9</v>
      </c>
      <c r="H9" s="118" t="str">
        <f>'第一週明細)'!W16</f>
        <v>22.5g</v>
      </c>
      <c r="I9" s="118" t="s">
        <v>38</v>
      </c>
      <c r="J9" s="118" t="str">
        <f>'第一週明細)'!W28</f>
        <v>706.2K</v>
      </c>
      <c r="K9" s="118" t="s">
        <v>9</v>
      </c>
      <c r="L9" s="118" t="str">
        <f>'第一週明細)'!W24</f>
        <v>21.8g</v>
      </c>
      <c r="M9" s="118" t="s">
        <v>38</v>
      </c>
      <c r="N9" s="118" t="str">
        <f>'第一週明細)'!W36</f>
        <v>712.3K</v>
      </c>
      <c r="O9" s="118" t="s">
        <v>9</v>
      </c>
      <c r="P9" s="118" t="str">
        <f>'第一週明細)'!W32</f>
        <v>21.5g</v>
      </c>
      <c r="Q9" s="118" t="s">
        <v>38</v>
      </c>
      <c r="R9" s="118" t="str">
        <f>'第一週明細)'!W44</f>
        <v>720.5K</v>
      </c>
      <c r="S9" s="118" t="s">
        <v>9</v>
      </c>
      <c r="T9" s="119" t="str">
        <f>'第一週明細)'!W40</f>
        <v>22.5g</v>
      </c>
    </row>
    <row r="10" spans="1:20" ht="17.25" thickBot="1">
      <c r="A10" s="120" t="s">
        <v>7</v>
      </c>
      <c r="B10" s="121" t="str">
        <f>'第一週明細)'!W6</f>
        <v>g</v>
      </c>
      <c r="C10" s="121" t="s">
        <v>11</v>
      </c>
      <c r="D10" s="121" t="str">
        <f>'第一週明細)'!W10</f>
        <v>g</v>
      </c>
      <c r="E10" s="121" t="s">
        <v>7</v>
      </c>
      <c r="F10" s="121" t="str">
        <f>'第一週明細)'!W14</f>
        <v>103.5g</v>
      </c>
      <c r="G10" s="121" t="s">
        <v>11</v>
      </c>
      <c r="H10" s="121" t="str">
        <f>'第一週明細)'!W18</f>
        <v>23.5g</v>
      </c>
      <c r="I10" s="121" t="s">
        <v>7</v>
      </c>
      <c r="J10" s="121" t="str">
        <f>'第一週明細)'!W22</f>
        <v>103.7g</v>
      </c>
      <c r="K10" s="121" t="s">
        <v>11</v>
      </c>
      <c r="L10" s="121" t="str">
        <f>'第一週明細)'!W26</f>
        <v>23.8g</v>
      </c>
      <c r="M10" s="121" t="s">
        <v>7</v>
      </c>
      <c r="N10" s="121" t="str">
        <f>'第一週明細)'!W30</f>
        <v>105.3g</v>
      </c>
      <c r="O10" s="121" t="s">
        <v>11</v>
      </c>
      <c r="P10" s="121" t="str">
        <f>'第一週明細)'!W34</f>
        <v>24.4g</v>
      </c>
      <c r="Q10" s="121" t="s">
        <v>7</v>
      </c>
      <c r="R10" s="121" t="str">
        <f>'第一週明細)'!W38</f>
        <v>105.4g</v>
      </c>
      <c r="S10" s="121" t="s">
        <v>11</v>
      </c>
      <c r="T10" s="122" t="str">
        <f>'第一週明細)'!W42</f>
        <v>24.1g</v>
      </c>
    </row>
    <row r="11" spans="1:20" s="123" customFormat="1" ht="33.75" customHeight="1" thickBot="1">
      <c r="A11" s="266" t="s">
        <v>136</v>
      </c>
      <c r="B11" s="267"/>
      <c r="C11" s="267"/>
      <c r="D11" s="268"/>
      <c r="E11" s="266" t="s">
        <v>137</v>
      </c>
      <c r="F11" s="267"/>
      <c r="G11" s="267"/>
      <c r="H11" s="268"/>
      <c r="I11" s="266" t="s">
        <v>138</v>
      </c>
      <c r="J11" s="267"/>
      <c r="K11" s="267"/>
      <c r="L11" s="268"/>
      <c r="M11" s="266" t="s">
        <v>139</v>
      </c>
      <c r="N11" s="267"/>
      <c r="O11" s="267"/>
      <c r="P11" s="268"/>
      <c r="Q11" s="266" t="s">
        <v>140</v>
      </c>
      <c r="R11" s="267"/>
      <c r="S11" s="267"/>
      <c r="T11" s="268"/>
    </row>
    <row r="12" spans="1:20" s="123" customFormat="1" ht="33.75" customHeight="1">
      <c r="A12" s="257" t="s">
        <v>250</v>
      </c>
      <c r="B12" s="258"/>
      <c r="C12" s="258"/>
      <c r="D12" s="259"/>
      <c r="E12" s="257" t="s">
        <v>46</v>
      </c>
      <c r="F12" s="258" t="s">
        <v>42</v>
      </c>
      <c r="G12" s="258" t="s">
        <v>42</v>
      </c>
      <c r="H12" s="259" t="s">
        <v>42</v>
      </c>
      <c r="I12" s="260" t="s">
        <v>45</v>
      </c>
      <c r="J12" s="261" t="s">
        <v>41</v>
      </c>
      <c r="K12" s="261" t="s">
        <v>41</v>
      </c>
      <c r="L12" s="262" t="s">
        <v>41</v>
      </c>
      <c r="M12" s="257" t="s">
        <v>108</v>
      </c>
      <c r="N12" s="258" t="s">
        <v>43</v>
      </c>
      <c r="O12" s="258" t="s">
        <v>43</v>
      </c>
      <c r="P12" s="259" t="s">
        <v>43</v>
      </c>
      <c r="Q12" s="258" t="s">
        <v>274</v>
      </c>
      <c r="R12" s="258" t="s">
        <v>44</v>
      </c>
      <c r="S12" s="258" t="s">
        <v>44</v>
      </c>
      <c r="T12" s="259" t="s">
        <v>44</v>
      </c>
    </row>
    <row r="13" spans="1:20" s="123" customFormat="1" ht="33.75" customHeight="1">
      <c r="A13" s="263" t="s">
        <v>252</v>
      </c>
      <c r="B13" s="264"/>
      <c r="C13" s="264"/>
      <c r="D13" s="265"/>
      <c r="E13" s="263" t="s">
        <v>219</v>
      </c>
      <c r="F13" s="264"/>
      <c r="G13" s="264"/>
      <c r="H13" s="265"/>
      <c r="I13" s="263" t="s">
        <v>239</v>
      </c>
      <c r="J13" s="264"/>
      <c r="K13" s="264"/>
      <c r="L13" s="265"/>
      <c r="M13" s="263" t="s">
        <v>218</v>
      </c>
      <c r="N13" s="264"/>
      <c r="O13" s="264"/>
      <c r="P13" s="265"/>
      <c r="Q13" s="264" t="s">
        <v>152</v>
      </c>
      <c r="R13" s="264"/>
      <c r="S13" s="264"/>
      <c r="T13" s="265"/>
    </row>
    <row r="14" spans="1:20" s="123" customFormat="1" ht="33.75" customHeight="1">
      <c r="A14" s="257" t="s">
        <v>249</v>
      </c>
      <c r="B14" s="258"/>
      <c r="C14" s="258"/>
      <c r="D14" s="259"/>
      <c r="E14" s="257" t="s">
        <v>53</v>
      </c>
      <c r="F14" s="258"/>
      <c r="G14" s="258"/>
      <c r="H14" s="259"/>
      <c r="I14" s="257" t="s">
        <v>181</v>
      </c>
      <c r="J14" s="258"/>
      <c r="K14" s="258"/>
      <c r="L14" s="259"/>
      <c r="M14" s="257" t="s">
        <v>151</v>
      </c>
      <c r="N14" s="258"/>
      <c r="O14" s="258"/>
      <c r="P14" s="259"/>
      <c r="Q14" s="258" t="s">
        <v>283</v>
      </c>
      <c r="R14" s="258"/>
      <c r="S14" s="258"/>
      <c r="T14" s="259"/>
    </row>
    <row r="15" spans="1:20" s="123" customFormat="1" ht="33.75" customHeight="1">
      <c r="A15" s="257" t="s">
        <v>293</v>
      </c>
      <c r="B15" s="258"/>
      <c r="C15" s="258"/>
      <c r="D15" s="259"/>
      <c r="E15" s="257" t="s">
        <v>273</v>
      </c>
      <c r="F15" s="258"/>
      <c r="G15" s="258"/>
      <c r="H15" s="259"/>
      <c r="I15" s="257" t="s">
        <v>230</v>
      </c>
      <c r="J15" s="258"/>
      <c r="K15" s="258"/>
      <c r="L15" s="259"/>
      <c r="M15" s="257" t="s">
        <v>281</v>
      </c>
      <c r="N15" s="258"/>
      <c r="O15" s="258"/>
      <c r="P15" s="259"/>
      <c r="Q15" s="258" t="s">
        <v>262</v>
      </c>
      <c r="R15" s="258"/>
      <c r="S15" s="258"/>
      <c r="T15" s="259"/>
    </row>
    <row r="16" spans="1:20" s="123" customFormat="1" ht="33.75" customHeight="1">
      <c r="A16" s="251" t="s">
        <v>47</v>
      </c>
      <c r="B16" s="252"/>
      <c r="C16" s="252"/>
      <c r="D16" s="253"/>
      <c r="E16" s="251" t="s">
        <v>48</v>
      </c>
      <c r="F16" s="252"/>
      <c r="G16" s="252"/>
      <c r="H16" s="253"/>
      <c r="I16" s="251" t="s">
        <v>47</v>
      </c>
      <c r="J16" s="252"/>
      <c r="K16" s="252"/>
      <c r="L16" s="253"/>
      <c r="M16" s="251" t="s">
        <v>48</v>
      </c>
      <c r="N16" s="252"/>
      <c r="O16" s="252"/>
      <c r="P16" s="253"/>
      <c r="Q16" s="252" t="s">
        <v>47</v>
      </c>
      <c r="R16" s="252"/>
      <c r="S16" s="252"/>
      <c r="T16" s="253"/>
    </row>
    <row r="17" spans="1:20" s="123" customFormat="1" ht="33.75" customHeight="1" thickBot="1">
      <c r="A17" s="254" t="s">
        <v>147</v>
      </c>
      <c r="B17" s="255"/>
      <c r="C17" s="255"/>
      <c r="D17" s="256"/>
      <c r="E17" s="254" t="s">
        <v>266</v>
      </c>
      <c r="F17" s="255"/>
      <c r="G17" s="255"/>
      <c r="H17" s="256"/>
      <c r="I17" s="254" t="s">
        <v>148</v>
      </c>
      <c r="J17" s="255"/>
      <c r="K17" s="255"/>
      <c r="L17" s="256"/>
      <c r="M17" s="254" t="s">
        <v>54</v>
      </c>
      <c r="N17" s="255"/>
      <c r="O17" s="255"/>
      <c r="P17" s="256"/>
      <c r="Q17" s="255" t="s">
        <v>231</v>
      </c>
      <c r="R17" s="255"/>
      <c r="S17" s="255"/>
      <c r="T17" s="256"/>
    </row>
    <row r="18" spans="1:20" ht="16.5">
      <c r="A18" s="117" t="s">
        <v>38</v>
      </c>
      <c r="B18" s="118" t="str">
        <f>'第二週明細'!W12</f>
        <v>710.5K</v>
      </c>
      <c r="C18" s="118" t="s">
        <v>9</v>
      </c>
      <c r="D18" s="118" t="str">
        <f>'第二週明細'!W8</f>
        <v>22.5g</v>
      </c>
      <c r="E18" s="118" t="s">
        <v>38</v>
      </c>
      <c r="F18" s="118" t="str">
        <f>'第二週明細'!W20</f>
        <v>708.5K</v>
      </c>
      <c r="G18" s="118" t="s">
        <v>9</v>
      </c>
      <c r="H18" s="118" t="str">
        <f>'第二週明細'!W16</f>
        <v>22.9g</v>
      </c>
      <c r="I18" s="118" t="s">
        <v>38</v>
      </c>
      <c r="J18" s="118" t="str">
        <f>'第二週明細'!W28</f>
        <v>713.1K</v>
      </c>
      <c r="K18" s="118" t="s">
        <v>9</v>
      </c>
      <c r="L18" s="118" t="str">
        <f>'第二週明細'!W24</f>
        <v>21.5g</v>
      </c>
      <c r="M18" s="118" t="s">
        <v>38</v>
      </c>
      <c r="N18" s="118" t="str">
        <f>'第二週明細'!W36</f>
        <v>708.5K</v>
      </c>
      <c r="O18" s="118" t="s">
        <v>9</v>
      </c>
      <c r="P18" s="118" t="str">
        <f>'第二週明細'!W32</f>
        <v>22.9g</v>
      </c>
      <c r="Q18" s="118" t="s">
        <v>38</v>
      </c>
      <c r="R18" s="118" t="str">
        <f>'第二週明細'!W44</f>
        <v>718.3K</v>
      </c>
      <c r="S18" s="118" t="s">
        <v>9</v>
      </c>
      <c r="T18" s="119" t="str">
        <f>'第二週明細'!W40</f>
        <v>21.5g</v>
      </c>
    </row>
    <row r="19" spans="1:20" ht="17.25" thickBot="1">
      <c r="A19" s="120" t="s">
        <v>7</v>
      </c>
      <c r="B19" s="121" t="str">
        <f>'第二週明細'!W6</f>
        <v>103.5g</v>
      </c>
      <c r="C19" s="121" t="s">
        <v>11</v>
      </c>
      <c r="D19" s="121" t="str">
        <f>'第二週明細'!W10</f>
        <v>23.5g</v>
      </c>
      <c r="E19" s="121" t="s">
        <v>7</v>
      </c>
      <c r="F19" s="121" t="str">
        <f>'第二週明細'!W14</f>
        <v>102.1g</v>
      </c>
      <c r="G19" s="121" t="s">
        <v>11</v>
      </c>
      <c r="H19" s="121" t="str">
        <f>'第二週明細'!W18</f>
        <v>23.5g</v>
      </c>
      <c r="I19" s="121" t="s">
        <v>7</v>
      </c>
      <c r="J19" s="121" t="str">
        <f>'第二週明細'!W22</f>
        <v>106.1g</v>
      </c>
      <c r="K19" s="121" t="s">
        <v>11</v>
      </c>
      <c r="L19" s="121" t="str">
        <f>'第二週明細'!W26</f>
        <v>23.8g</v>
      </c>
      <c r="M19" s="121" t="s">
        <v>7</v>
      </c>
      <c r="N19" s="121" t="str">
        <f>'第二週明細'!W30</f>
        <v>102.1g</v>
      </c>
      <c r="O19" s="121" t="s">
        <v>11</v>
      </c>
      <c r="P19" s="121" t="str">
        <f>'第二週明細'!W34</f>
        <v>23.5g</v>
      </c>
      <c r="Q19" s="121" t="s">
        <v>7</v>
      </c>
      <c r="R19" s="121" t="str">
        <f>'第二週明細'!W38</f>
        <v>107.4.g</v>
      </c>
      <c r="S19" s="121" t="s">
        <v>11</v>
      </c>
      <c r="T19" s="122" t="str">
        <f>'第二週明細'!W42</f>
        <v>23.8g</v>
      </c>
    </row>
    <row r="20" spans="1:20" s="123" customFormat="1" ht="33.75" customHeight="1" thickBot="1">
      <c r="A20" s="266" t="s">
        <v>141</v>
      </c>
      <c r="B20" s="267"/>
      <c r="C20" s="267"/>
      <c r="D20" s="268"/>
      <c r="E20" s="267" t="s">
        <v>142</v>
      </c>
      <c r="F20" s="267"/>
      <c r="G20" s="267"/>
      <c r="H20" s="268"/>
      <c r="I20" s="266" t="s">
        <v>143</v>
      </c>
      <c r="J20" s="267"/>
      <c r="K20" s="267"/>
      <c r="L20" s="268"/>
      <c r="M20" s="266" t="s">
        <v>144</v>
      </c>
      <c r="N20" s="267"/>
      <c r="O20" s="267"/>
      <c r="P20" s="268"/>
      <c r="Q20" s="266"/>
      <c r="R20" s="267"/>
      <c r="S20" s="267"/>
      <c r="T20" s="268"/>
    </row>
    <row r="21" spans="1:20" s="123" customFormat="1" ht="33.75" customHeight="1">
      <c r="A21" s="257" t="s">
        <v>251</v>
      </c>
      <c r="B21" s="258"/>
      <c r="C21" s="258"/>
      <c r="D21" s="259"/>
      <c r="E21" s="258" t="s">
        <v>46</v>
      </c>
      <c r="F21" s="258" t="s">
        <v>42</v>
      </c>
      <c r="G21" s="258" t="s">
        <v>42</v>
      </c>
      <c r="H21" s="259" t="s">
        <v>42</v>
      </c>
      <c r="I21" s="260" t="s">
        <v>45</v>
      </c>
      <c r="J21" s="261" t="s">
        <v>41</v>
      </c>
      <c r="K21" s="261" t="s">
        <v>41</v>
      </c>
      <c r="L21" s="262" t="s">
        <v>41</v>
      </c>
      <c r="M21" s="257" t="s">
        <v>107</v>
      </c>
      <c r="N21" s="258" t="s">
        <v>43</v>
      </c>
      <c r="O21" s="258" t="s">
        <v>43</v>
      </c>
      <c r="P21" s="259" t="s">
        <v>43</v>
      </c>
      <c r="Q21" s="258"/>
      <c r="R21" s="258"/>
      <c r="S21" s="258"/>
      <c r="T21" s="259"/>
    </row>
    <row r="22" spans="1:20" s="123" customFormat="1" ht="33.75" customHeight="1">
      <c r="A22" s="263" t="s">
        <v>256</v>
      </c>
      <c r="B22" s="264"/>
      <c r="C22" s="264"/>
      <c r="D22" s="265"/>
      <c r="E22" s="264" t="s">
        <v>233</v>
      </c>
      <c r="F22" s="264"/>
      <c r="G22" s="264"/>
      <c r="H22" s="265"/>
      <c r="I22" s="263" t="s">
        <v>154</v>
      </c>
      <c r="J22" s="264"/>
      <c r="K22" s="264"/>
      <c r="L22" s="265"/>
      <c r="M22" s="263" t="s">
        <v>220</v>
      </c>
      <c r="N22" s="264"/>
      <c r="O22" s="264"/>
      <c r="P22" s="265"/>
      <c r="Q22" s="263"/>
      <c r="R22" s="264"/>
      <c r="S22" s="264"/>
      <c r="T22" s="265"/>
    </row>
    <row r="23" spans="1:20" s="123" customFormat="1" ht="33.75" customHeight="1">
      <c r="A23" s="257" t="s">
        <v>270</v>
      </c>
      <c r="B23" s="258"/>
      <c r="C23" s="258"/>
      <c r="D23" s="259"/>
      <c r="E23" s="258" t="s">
        <v>199</v>
      </c>
      <c r="F23" s="258"/>
      <c r="G23" s="258"/>
      <c r="H23" s="259"/>
      <c r="I23" s="257" t="s">
        <v>155</v>
      </c>
      <c r="J23" s="258"/>
      <c r="K23" s="258"/>
      <c r="L23" s="259"/>
      <c r="M23" s="257" t="s">
        <v>158</v>
      </c>
      <c r="N23" s="258"/>
      <c r="O23" s="258"/>
      <c r="P23" s="259"/>
      <c r="Q23" s="257"/>
      <c r="R23" s="258"/>
      <c r="S23" s="258"/>
      <c r="T23" s="259"/>
    </row>
    <row r="24" spans="1:20" s="123" customFormat="1" ht="32.25" customHeight="1">
      <c r="A24" s="257" t="s">
        <v>153</v>
      </c>
      <c r="B24" s="258"/>
      <c r="C24" s="258"/>
      <c r="D24" s="259"/>
      <c r="E24" s="258" t="s">
        <v>200</v>
      </c>
      <c r="F24" s="258"/>
      <c r="G24" s="258"/>
      <c r="H24" s="259"/>
      <c r="I24" s="257" t="s">
        <v>232</v>
      </c>
      <c r="J24" s="258"/>
      <c r="K24" s="258"/>
      <c r="L24" s="259"/>
      <c r="M24" s="257" t="s">
        <v>157</v>
      </c>
      <c r="N24" s="258"/>
      <c r="O24" s="258"/>
      <c r="P24" s="259"/>
      <c r="Q24" s="257"/>
      <c r="R24" s="258"/>
      <c r="S24" s="258"/>
      <c r="T24" s="259"/>
    </row>
    <row r="25" spans="1:20" s="123" customFormat="1" ht="33.75" customHeight="1">
      <c r="A25" s="251" t="s">
        <v>49</v>
      </c>
      <c r="B25" s="252"/>
      <c r="C25" s="252"/>
      <c r="D25" s="253"/>
      <c r="E25" s="252" t="s">
        <v>50</v>
      </c>
      <c r="F25" s="252"/>
      <c r="G25" s="252"/>
      <c r="H25" s="253"/>
      <c r="I25" s="251" t="s">
        <v>49</v>
      </c>
      <c r="J25" s="252"/>
      <c r="K25" s="252"/>
      <c r="L25" s="253"/>
      <c r="M25" s="251" t="s">
        <v>48</v>
      </c>
      <c r="N25" s="252"/>
      <c r="O25" s="252"/>
      <c r="P25" s="253"/>
      <c r="Q25" s="251"/>
      <c r="R25" s="252"/>
      <c r="S25" s="252"/>
      <c r="T25" s="253"/>
    </row>
    <row r="26" spans="1:20" s="123" customFormat="1" ht="33.75" customHeight="1" thickBot="1">
      <c r="A26" s="254" t="s">
        <v>146</v>
      </c>
      <c r="B26" s="255"/>
      <c r="C26" s="255"/>
      <c r="D26" s="256"/>
      <c r="E26" s="255" t="s">
        <v>267</v>
      </c>
      <c r="F26" s="255"/>
      <c r="G26" s="255"/>
      <c r="H26" s="256"/>
      <c r="I26" s="254" t="s">
        <v>149</v>
      </c>
      <c r="J26" s="255"/>
      <c r="K26" s="255"/>
      <c r="L26" s="256"/>
      <c r="M26" s="254" t="s">
        <v>145</v>
      </c>
      <c r="N26" s="255"/>
      <c r="O26" s="255"/>
      <c r="P26" s="256"/>
      <c r="Q26" s="254"/>
      <c r="R26" s="255"/>
      <c r="S26" s="255"/>
      <c r="T26" s="256"/>
    </row>
    <row r="27" spans="1:20" ht="16.5">
      <c r="A27" s="117" t="s">
        <v>38</v>
      </c>
      <c r="B27" s="118" t="str">
        <f>'第三週明細'!W12</f>
        <v>711.9K</v>
      </c>
      <c r="C27" s="118" t="s">
        <v>9</v>
      </c>
      <c r="D27" s="119" t="str">
        <f>'第三週明細'!W8</f>
        <v>23.1g</v>
      </c>
      <c r="E27" s="134" t="s">
        <v>38</v>
      </c>
      <c r="F27" s="118" t="str">
        <f>'第三週明細'!W20</f>
        <v>708.9K</v>
      </c>
      <c r="G27" s="118" t="s">
        <v>9</v>
      </c>
      <c r="H27" s="118" t="str">
        <f>'第三週明細'!W16</f>
        <v>25.3g</v>
      </c>
      <c r="I27" s="118" t="s">
        <v>38</v>
      </c>
      <c r="J27" s="118" t="str">
        <f>'第三週明細'!W28</f>
        <v>712.3K</v>
      </c>
      <c r="K27" s="118" t="s">
        <v>9</v>
      </c>
      <c r="L27" s="118" t="str">
        <f>'第三週明細'!W24</f>
        <v>21.5g</v>
      </c>
      <c r="M27" s="118" t="s">
        <v>38</v>
      </c>
      <c r="N27" s="118" t="str">
        <f>'第三週明細'!W36</f>
        <v>710.5K</v>
      </c>
      <c r="O27" s="118" t="s">
        <v>9</v>
      </c>
      <c r="P27" s="118" t="str">
        <f>'第三週明細'!W32</f>
        <v>22.5g</v>
      </c>
      <c r="Q27" s="118" t="s">
        <v>38</v>
      </c>
      <c r="R27" s="118" t="str">
        <f>'第三週明細'!W44</f>
        <v>K</v>
      </c>
      <c r="S27" s="118" t="s">
        <v>9</v>
      </c>
      <c r="T27" s="119" t="str">
        <f>'第三週明細'!W40</f>
        <v>g</v>
      </c>
    </row>
    <row r="28" spans="1:20" ht="17.25" thickBot="1">
      <c r="A28" s="135" t="s">
        <v>7</v>
      </c>
      <c r="B28" s="136" t="str">
        <f>'第三週明細'!W6</f>
        <v>102.5g</v>
      </c>
      <c r="C28" s="136" t="s">
        <v>11</v>
      </c>
      <c r="D28" s="137" t="str">
        <f>'第三週明細'!W10</f>
        <v>23.5g</v>
      </c>
      <c r="E28" s="138" t="s">
        <v>7</v>
      </c>
      <c r="F28" s="136" t="str">
        <f>'第三週明細'!W14</f>
        <v>115.1g</v>
      </c>
      <c r="G28" s="136" t="s">
        <v>11</v>
      </c>
      <c r="H28" s="136" t="str">
        <f>'第三週明細'!W18</f>
        <v>30.2g</v>
      </c>
      <c r="I28" s="136" t="s">
        <v>7</v>
      </c>
      <c r="J28" s="136" t="str">
        <f>'第三週明細'!W22</f>
        <v>105.3g</v>
      </c>
      <c r="K28" s="136" t="s">
        <v>11</v>
      </c>
      <c r="L28" s="136" t="str">
        <f>'第三週明細'!W26</f>
        <v>24.4g</v>
      </c>
      <c r="M28" s="136" t="s">
        <v>7</v>
      </c>
      <c r="N28" s="136" t="str">
        <f>'第三週明細'!W30</f>
        <v>103.5g</v>
      </c>
      <c r="O28" s="136" t="s">
        <v>11</v>
      </c>
      <c r="P28" s="136" t="str">
        <f>'第三週明細'!W34</f>
        <v>23.5g</v>
      </c>
      <c r="Q28" s="136" t="s">
        <v>7</v>
      </c>
      <c r="R28" s="136" t="str">
        <f>'第三週明細'!W38</f>
        <v>g</v>
      </c>
      <c r="S28" s="136" t="s">
        <v>11</v>
      </c>
      <c r="T28" s="137" t="str">
        <f>'第三週明細'!W42</f>
        <v>g</v>
      </c>
    </row>
    <row r="29" spans="1:20" s="123" customFormat="1" ht="27.75" customHeight="1" thickBot="1">
      <c r="A29" s="266" t="s">
        <v>450</v>
      </c>
      <c r="B29" s="267"/>
      <c r="C29" s="267"/>
      <c r="D29" s="268"/>
      <c r="E29" s="266" t="s">
        <v>451</v>
      </c>
      <c r="F29" s="267"/>
      <c r="G29" s="267"/>
      <c r="H29" s="268"/>
      <c r="I29" s="266" t="s">
        <v>452</v>
      </c>
      <c r="J29" s="267"/>
      <c r="K29" s="267"/>
      <c r="L29" s="268"/>
      <c r="M29" s="266" t="s">
        <v>453</v>
      </c>
      <c r="N29" s="267"/>
      <c r="O29" s="267"/>
      <c r="P29" s="268"/>
      <c r="Q29" s="266" t="s">
        <v>454</v>
      </c>
      <c r="R29" s="267"/>
      <c r="S29" s="267"/>
      <c r="T29" s="268"/>
    </row>
    <row r="30" spans="1:20" s="123" customFormat="1" ht="31.5" customHeight="1">
      <c r="A30" s="260" t="s">
        <v>41</v>
      </c>
      <c r="B30" s="261"/>
      <c r="C30" s="261"/>
      <c r="D30" s="262"/>
      <c r="E30" s="260" t="s">
        <v>42</v>
      </c>
      <c r="F30" s="261"/>
      <c r="G30" s="261"/>
      <c r="H30" s="262"/>
      <c r="I30" s="260" t="s">
        <v>41</v>
      </c>
      <c r="J30" s="261" t="s">
        <v>41</v>
      </c>
      <c r="K30" s="261" t="s">
        <v>41</v>
      </c>
      <c r="L30" s="262" t="s">
        <v>41</v>
      </c>
      <c r="M30" s="260" t="s">
        <v>43</v>
      </c>
      <c r="N30" s="261"/>
      <c r="O30" s="261"/>
      <c r="P30" s="262"/>
      <c r="Q30" s="261" t="s">
        <v>455</v>
      </c>
      <c r="R30" s="261"/>
      <c r="S30" s="261"/>
      <c r="T30" s="262"/>
    </row>
    <row r="31" spans="1:20" s="123" customFormat="1" ht="31.5" customHeight="1">
      <c r="A31" s="263" t="s">
        <v>456</v>
      </c>
      <c r="B31" s="264"/>
      <c r="C31" s="264"/>
      <c r="D31" s="265"/>
      <c r="E31" s="263" t="s">
        <v>457</v>
      </c>
      <c r="F31" s="264"/>
      <c r="G31" s="264"/>
      <c r="H31" s="265"/>
      <c r="I31" s="263" t="s">
        <v>458</v>
      </c>
      <c r="J31" s="264"/>
      <c r="K31" s="264"/>
      <c r="L31" s="265"/>
      <c r="M31" s="263" t="s">
        <v>459</v>
      </c>
      <c r="N31" s="264"/>
      <c r="O31" s="264"/>
      <c r="P31" s="265"/>
      <c r="Q31" s="263" t="s">
        <v>460</v>
      </c>
      <c r="R31" s="264"/>
      <c r="S31" s="264"/>
      <c r="T31" s="265"/>
    </row>
    <row r="32" spans="1:20" s="123" customFormat="1" ht="31.5" customHeight="1">
      <c r="A32" s="257" t="s">
        <v>461</v>
      </c>
      <c r="B32" s="258"/>
      <c r="C32" s="258"/>
      <c r="D32" s="259"/>
      <c r="E32" s="257" t="s">
        <v>462</v>
      </c>
      <c r="F32" s="258"/>
      <c r="G32" s="258"/>
      <c r="H32" s="259"/>
      <c r="I32" s="257" t="s">
        <v>463</v>
      </c>
      <c r="J32" s="258"/>
      <c r="K32" s="258"/>
      <c r="L32" s="259"/>
      <c r="M32" s="257" t="s">
        <v>464</v>
      </c>
      <c r="N32" s="258"/>
      <c r="O32" s="258"/>
      <c r="P32" s="259"/>
      <c r="Q32" s="257" t="s">
        <v>465</v>
      </c>
      <c r="R32" s="258"/>
      <c r="S32" s="258"/>
      <c r="T32" s="259"/>
    </row>
    <row r="33" spans="1:20" s="123" customFormat="1" ht="33" customHeight="1">
      <c r="A33" s="257" t="s">
        <v>466</v>
      </c>
      <c r="B33" s="258"/>
      <c r="C33" s="258"/>
      <c r="D33" s="259"/>
      <c r="E33" s="257" t="s">
        <v>467</v>
      </c>
      <c r="F33" s="258"/>
      <c r="G33" s="258"/>
      <c r="H33" s="259"/>
      <c r="I33" s="257" t="s">
        <v>468</v>
      </c>
      <c r="J33" s="258"/>
      <c r="K33" s="258"/>
      <c r="L33" s="259"/>
      <c r="M33" s="257" t="s">
        <v>469</v>
      </c>
      <c r="N33" s="258"/>
      <c r="O33" s="258"/>
      <c r="P33" s="259"/>
      <c r="Q33" s="257" t="s">
        <v>470</v>
      </c>
      <c r="R33" s="258"/>
      <c r="S33" s="258"/>
      <c r="T33" s="259"/>
    </row>
    <row r="34" spans="1:20" s="123" customFormat="1" ht="31.5" customHeight="1">
      <c r="A34" s="251" t="s">
        <v>47</v>
      </c>
      <c r="B34" s="252"/>
      <c r="C34" s="252"/>
      <c r="D34" s="253"/>
      <c r="E34" s="251" t="s">
        <v>48</v>
      </c>
      <c r="F34" s="252"/>
      <c r="G34" s="252"/>
      <c r="H34" s="253"/>
      <c r="I34" s="251" t="s">
        <v>47</v>
      </c>
      <c r="J34" s="252"/>
      <c r="K34" s="252"/>
      <c r="L34" s="253"/>
      <c r="M34" s="251" t="s">
        <v>48</v>
      </c>
      <c r="N34" s="252"/>
      <c r="O34" s="252"/>
      <c r="P34" s="253"/>
      <c r="Q34" s="251" t="s">
        <v>47</v>
      </c>
      <c r="R34" s="252"/>
      <c r="S34" s="252"/>
      <c r="T34" s="253"/>
    </row>
    <row r="35" spans="1:20" s="123" customFormat="1" ht="31.5" customHeight="1" thickBot="1">
      <c r="A35" s="254" t="s">
        <v>471</v>
      </c>
      <c r="B35" s="255"/>
      <c r="C35" s="255"/>
      <c r="D35" s="256"/>
      <c r="E35" s="254" t="s">
        <v>472</v>
      </c>
      <c r="F35" s="255"/>
      <c r="G35" s="255"/>
      <c r="H35" s="256"/>
      <c r="I35" s="254" t="s">
        <v>473</v>
      </c>
      <c r="J35" s="255"/>
      <c r="K35" s="255"/>
      <c r="L35" s="256"/>
      <c r="M35" s="254" t="s">
        <v>474</v>
      </c>
      <c r="N35" s="255"/>
      <c r="O35" s="255"/>
      <c r="P35" s="256"/>
      <c r="Q35" s="254" t="s">
        <v>475</v>
      </c>
      <c r="R35" s="255"/>
      <c r="S35" s="255"/>
      <c r="T35" s="256"/>
    </row>
    <row r="36" spans="1:20" ht="16.5">
      <c r="A36" s="117" t="s">
        <v>608</v>
      </c>
      <c r="B36" s="118" t="s">
        <v>336</v>
      </c>
      <c r="C36" s="118" t="s">
        <v>9</v>
      </c>
      <c r="D36" s="118" t="s">
        <v>329</v>
      </c>
      <c r="E36" s="118" t="s">
        <v>608</v>
      </c>
      <c r="F36" s="118" t="s">
        <v>351</v>
      </c>
      <c r="G36" s="118" t="s">
        <v>9</v>
      </c>
      <c r="H36" s="118" t="s">
        <v>345</v>
      </c>
      <c r="I36" s="118" t="s">
        <v>608</v>
      </c>
      <c r="J36" s="118" t="s">
        <v>372</v>
      </c>
      <c r="K36" s="118" t="s">
        <v>9</v>
      </c>
      <c r="L36" s="118" t="s">
        <v>97</v>
      </c>
      <c r="M36" s="118" t="s">
        <v>608</v>
      </c>
      <c r="N36" s="118" t="s">
        <v>392</v>
      </c>
      <c r="O36" s="118" t="s">
        <v>9</v>
      </c>
      <c r="P36" s="118" t="s">
        <v>387</v>
      </c>
      <c r="Q36" s="118" t="s">
        <v>608</v>
      </c>
      <c r="R36" s="118" t="s">
        <v>405</v>
      </c>
      <c r="S36" s="118" t="s">
        <v>9</v>
      </c>
      <c r="T36" s="119" t="s">
        <v>123</v>
      </c>
    </row>
    <row r="37" spans="1:20" ht="17.25" thickBot="1">
      <c r="A37" s="120" t="s">
        <v>7</v>
      </c>
      <c r="B37" s="121" t="s">
        <v>323</v>
      </c>
      <c r="C37" s="121" t="s">
        <v>11</v>
      </c>
      <c r="D37" s="121" t="s">
        <v>333</v>
      </c>
      <c r="E37" s="121" t="s">
        <v>7</v>
      </c>
      <c r="F37" s="121" t="s">
        <v>119</v>
      </c>
      <c r="G37" s="121" t="s">
        <v>11</v>
      </c>
      <c r="H37" s="121" t="s">
        <v>120</v>
      </c>
      <c r="I37" s="121" t="s">
        <v>7</v>
      </c>
      <c r="J37" s="121" t="s">
        <v>116</v>
      </c>
      <c r="K37" s="121" t="s">
        <v>11</v>
      </c>
      <c r="L37" s="121" t="s">
        <v>117</v>
      </c>
      <c r="M37" s="121" t="s">
        <v>7</v>
      </c>
      <c r="N37" s="121" t="s">
        <v>380</v>
      </c>
      <c r="O37" s="121" t="s">
        <v>11</v>
      </c>
      <c r="P37" s="121" t="s">
        <v>391</v>
      </c>
      <c r="Q37" s="121" t="s">
        <v>7</v>
      </c>
      <c r="R37" s="121" t="s">
        <v>122</v>
      </c>
      <c r="S37" s="121" t="s">
        <v>11</v>
      </c>
      <c r="T37" s="122" t="s">
        <v>101</v>
      </c>
    </row>
    <row r="38" spans="1:20" s="123" customFormat="1" ht="27.75" customHeight="1" thickBot="1">
      <c r="A38" s="266" t="s">
        <v>477</v>
      </c>
      <c r="B38" s="267"/>
      <c r="C38" s="267"/>
      <c r="D38" s="268"/>
      <c r="E38" s="266" t="s">
        <v>478</v>
      </c>
      <c r="F38" s="267"/>
      <c r="G38" s="267"/>
      <c r="H38" s="268"/>
      <c r="I38" s="266" t="s">
        <v>479</v>
      </c>
      <c r="J38" s="267"/>
      <c r="K38" s="267"/>
      <c r="L38" s="268"/>
      <c r="M38" s="266" t="s">
        <v>480</v>
      </c>
      <c r="N38" s="267"/>
      <c r="O38" s="267"/>
      <c r="P38" s="268"/>
      <c r="Q38" s="266" t="s">
        <v>481</v>
      </c>
      <c r="R38" s="267"/>
      <c r="S38" s="267"/>
      <c r="T38" s="268"/>
    </row>
    <row r="39" spans="1:20" s="178" customFormat="1" ht="31.5" customHeight="1">
      <c r="A39" s="257" t="s">
        <v>482</v>
      </c>
      <c r="B39" s="258"/>
      <c r="C39" s="258"/>
      <c r="D39" s="259"/>
      <c r="E39" s="257" t="s">
        <v>42</v>
      </c>
      <c r="F39" s="258" t="s">
        <v>42</v>
      </c>
      <c r="G39" s="258" t="s">
        <v>42</v>
      </c>
      <c r="H39" s="259" t="s">
        <v>42</v>
      </c>
      <c r="I39" s="257" t="s">
        <v>41</v>
      </c>
      <c r="J39" s="258" t="s">
        <v>41</v>
      </c>
      <c r="K39" s="258" t="s">
        <v>41</v>
      </c>
      <c r="L39" s="259" t="s">
        <v>41</v>
      </c>
      <c r="M39" s="257" t="s">
        <v>43</v>
      </c>
      <c r="N39" s="258" t="s">
        <v>43</v>
      </c>
      <c r="O39" s="258" t="s">
        <v>43</v>
      </c>
      <c r="P39" s="259" t="s">
        <v>43</v>
      </c>
      <c r="Q39" s="258" t="s">
        <v>483</v>
      </c>
      <c r="R39" s="258"/>
      <c r="S39" s="258"/>
      <c r="T39" s="259"/>
    </row>
    <row r="40" spans="1:20" s="178" customFormat="1" ht="31.5" customHeight="1">
      <c r="A40" s="263" t="s">
        <v>484</v>
      </c>
      <c r="B40" s="264"/>
      <c r="C40" s="264"/>
      <c r="D40" s="265"/>
      <c r="E40" s="263" t="s">
        <v>485</v>
      </c>
      <c r="F40" s="264"/>
      <c r="G40" s="264"/>
      <c r="H40" s="265"/>
      <c r="I40" s="263" t="s">
        <v>486</v>
      </c>
      <c r="J40" s="264"/>
      <c r="K40" s="264"/>
      <c r="L40" s="265"/>
      <c r="M40" s="263" t="s">
        <v>487</v>
      </c>
      <c r="N40" s="264"/>
      <c r="O40" s="264"/>
      <c r="P40" s="265"/>
      <c r="Q40" s="263" t="s">
        <v>488</v>
      </c>
      <c r="R40" s="264"/>
      <c r="S40" s="264"/>
      <c r="T40" s="265"/>
    </row>
    <row r="41" spans="1:20" s="178" customFormat="1" ht="31.5" customHeight="1">
      <c r="A41" s="257" t="s">
        <v>489</v>
      </c>
      <c r="B41" s="258"/>
      <c r="C41" s="258"/>
      <c r="D41" s="259"/>
      <c r="E41" s="257" t="s">
        <v>490</v>
      </c>
      <c r="F41" s="258"/>
      <c r="G41" s="258"/>
      <c r="H41" s="259"/>
      <c r="I41" s="257" t="s">
        <v>491</v>
      </c>
      <c r="J41" s="258"/>
      <c r="K41" s="258"/>
      <c r="L41" s="259"/>
      <c r="M41" s="257" t="s">
        <v>492</v>
      </c>
      <c r="N41" s="258"/>
      <c r="O41" s="258"/>
      <c r="P41" s="259"/>
      <c r="Q41" s="257" t="s">
        <v>493</v>
      </c>
      <c r="R41" s="258"/>
      <c r="S41" s="258"/>
      <c r="T41" s="259"/>
    </row>
    <row r="42" spans="1:20" s="178" customFormat="1" ht="31.5" customHeight="1">
      <c r="A42" s="257" t="s">
        <v>494</v>
      </c>
      <c r="B42" s="258"/>
      <c r="C42" s="258"/>
      <c r="D42" s="259"/>
      <c r="E42" s="257" t="s">
        <v>495</v>
      </c>
      <c r="F42" s="258"/>
      <c r="G42" s="258"/>
      <c r="H42" s="259"/>
      <c r="I42" s="257" t="s">
        <v>496</v>
      </c>
      <c r="J42" s="258"/>
      <c r="K42" s="258"/>
      <c r="L42" s="259"/>
      <c r="M42" s="257" t="s">
        <v>497</v>
      </c>
      <c r="N42" s="258"/>
      <c r="O42" s="258"/>
      <c r="P42" s="259"/>
      <c r="Q42" s="257" t="s">
        <v>498</v>
      </c>
      <c r="R42" s="258"/>
      <c r="S42" s="258"/>
      <c r="T42" s="259"/>
    </row>
    <row r="43" spans="1:20" s="178" customFormat="1" ht="31.5" customHeight="1">
      <c r="A43" s="251" t="s">
        <v>47</v>
      </c>
      <c r="B43" s="252"/>
      <c r="C43" s="252"/>
      <c r="D43" s="253"/>
      <c r="E43" s="251" t="s">
        <v>48</v>
      </c>
      <c r="F43" s="252"/>
      <c r="G43" s="252"/>
      <c r="H43" s="253"/>
      <c r="I43" s="251" t="s">
        <v>47</v>
      </c>
      <c r="J43" s="252"/>
      <c r="K43" s="252"/>
      <c r="L43" s="253"/>
      <c r="M43" s="251" t="s">
        <v>48</v>
      </c>
      <c r="N43" s="252"/>
      <c r="O43" s="252"/>
      <c r="P43" s="253"/>
      <c r="Q43" s="251" t="s">
        <v>47</v>
      </c>
      <c r="R43" s="252"/>
      <c r="S43" s="252"/>
      <c r="T43" s="253"/>
    </row>
    <row r="44" spans="1:20" s="178" customFormat="1" ht="31.5" customHeight="1" thickBot="1">
      <c r="A44" s="254" t="s">
        <v>499</v>
      </c>
      <c r="B44" s="255"/>
      <c r="C44" s="255"/>
      <c r="D44" s="256"/>
      <c r="E44" s="254" t="s">
        <v>500</v>
      </c>
      <c r="F44" s="255"/>
      <c r="G44" s="255"/>
      <c r="H44" s="256"/>
      <c r="I44" s="254" t="s">
        <v>501</v>
      </c>
      <c r="J44" s="255"/>
      <c r="K44" s="255"/>
      <c r="L44" s="256"/>
      <c r="M44" s="254" t="s">
        <v>502</v>
      </c>
      <c r="N44" s="255"/>
      <c r="O44" s="255"/>
      <c r="P44" s="256"/>
      <c r="Q44" s="254" t="s">
        <v>503</v>
      </c>
      <c r="R44" s="255"/>
      <c r="S44" s="255"/>
      <c r="T44" s="256"/>
    </row>
    <row r="45" spans="1:20" ht="16.5">
      <c r="A45" s="117" t="s">
        <v>608</v>
      </c>
      <c r="B45" s="118" t="s">
        <v>419</v>
      </c>
      <c r="C45" s="118" t="s">
        <v>9</v>
      </c>
      <c r="D45" s="118" t="s">
        <v>100</v>
      </c>
      <c r="E45" s="118" t="s">
        <v>608</v>
      </c>
      <c r="F45" s="118" t="s">
        <v>433</v>
      </c>
      <c r="G45" s="118" t="s">
        <v>9</v>
      </c>
      <c r="H45" s="118" t="s">
        <v>429</v>
      </c>
      <c r="I45" s="118" t="s">
        <v>608</v>
      </c>
      <c r="J45" s="118" t="s">
        <v>438</v>
      </c>
      <c r="K45" s="118" t="s">
        <v>9</v>
      </c>
      <c r="L45" s="118" t="s">
        <v>110</v>
      </c>
      <c r="M45" s="118" t="s">
        <v>608</v>
      </c>
      <c r="N45" s="118" t="s">
        <v>372</v>
      </c>
      <c r="O45" s="118" t="s">
        <v>9</v>
      </c>
      <c r="P45" s="118" t="s">
        <v>97</v>
      </c>
      <c r="Q45" s="118" t="s">
        <v>608</v>
      </c>
      <c r="R45" s="118" t="s">
        <v>449</v>
      </c>
      <c r="S45" s="118" t="s">
        <v>9</v>
      </c>
      <c r="T45" s="119" t="s">
        <v>100</v>
      </c>
    </row>
    <row r="46" spans="1:20" ht="17.25" thickBot="1">
      <c r="A46" s="120" t="s">
        <v>7</v>
      </c>
      <c r="B46" s="121" t="s">
        <v>119</v>
      </c>
      <c r="C46" s="121" t="s">
        <v>11</v>
      </c>
      <c r="D46" s="121" t="s">
        <v>120</v>
      </c>
      <c r="E46" s="121" t="s">
        <v>7</v>
      </c>
      <c r="F46" s="121" t="s">
        <v>424</v>
      </c>
      <c r="G46" s="121" t="s">
        <v>11</v>
      </c>
      <c r="H46" s="121" t="s">
        <v>432</v>
      </c>
      <c r="I46" s="121" t="s">
        <v>7</v>
      </c>
      <c r="J46" s="121" t="s">
        <v>437</v>
      </c>
      <c r="K46" s="121" t="s">
        <v>11</v>
      </c>
      <c r="L46" s="121" t="s">
        <v>98</v>
      </c>
      <c r="M46" s="121" t="s">
        <v>7</v>
      </c>
      <c r="N46" s="121" t="s">
        <v>116</v>
      </c>
      <c r="O46" s="121" t="s">
        <v>11</v>
      </c>
      <c r="P46" s="121" t="s">
        <v>117</v>
      </c>
      <c r="Q46" s="121" t="s">
        <v>7</v>
      </c>
      <c r="R46" s="121" t="s">
        <v>444</v>
      </c>
      <c r="S46" s="121" t="s">
        <v>11</v>
      </c>
      <c r="T46" s="122" t="s">
        <v>448</v>
      </c>
    </row>
    <row r="47" spans="1:20" s="123" customFormat="1" ht="27.75" customHeight="1" thickBot="1">
      <c r="A47" s="266" t="s">
        <v>504</v>
      </c>
      <c r="B47" s="267"/>
      <c r="C47" s="267"/>
      <c r="D47" s="268"/>
      <c r="E47" s="266"/>
      <c r="F47" s="267"/>
      <c r="G47" s="267"/>
      <c r="H47" s="268"/>
      <c r="I47" s="266"/>
      <c r="J47" s="267"/>
      <c r="K47" s="267"/>
      <c r="L47" s="268"/>
      <c r="M47" s="266"/>
      <c r="N47" s="267"/>
      <c r="O47" s="267"/>
      <c r="P47" s="268"/>
      <c r="Q47" s="266"/>
      <c r="R47" s="267"/>
      <c r="S47" s="267"/>
      <c r="T47" s="268"/>
    </row>
    <row r="48" spans="1:20" s="123" customFormat="1" ht="31.5" customHeight="1">
      <c r="A48" s="257" t="s">
        <v>482</v>
      </c>
      <c r="B48" s="258"/>
      <c r="C48" s="258"/>
      <c r="D48" s="259"/>
      <c r="E48" s="257"/>
      <c r="F48" s="258"/>
      <c r="G48" s="258"/>
      <c r="H48" s="259"/>
      <c r="I48" s="257"/>
      <c r="J48" s="258"/>
      <c r="K48" s="258"/>
      <c r="L48" s="259"/>
      <c r="M48" s="257"/>
      <c r="N48" s="258"/>
      <c r="O48" s="258"/>
      <c r="P48" s="259"/>
      <c r="Q48" s="257"/>
      <c r="R48" s="258"/>
      <c r="S48" s="258"/>
      <c r="T48" s="259"/>
    </row>
    <row r="49" spans="1:20" s="123" customFormat="1" ht="31.5" customHeight="1">
      <c r="A49" s="263" t="s">
        <v>505</v>
      </c>
      <c r="B49" s="264"/>
      <c r="C49" s="264"/>
      <c r="D49" s="265"/>
      <c r="E49" s="263"/>
      <c r="F49" s="264"/>
      <c r="G49" s="264"/>
      <c r="H49" s="265"/>
      <c r="I49" s="263"/>
      <c r="J49" s="264"/>
      <c r="K49" s="264"/>
      <c r="L49" s="265"/>
      <c r="M49" s="263"/>
      <c r="N49" s="264"/>
      <c r="O49" s="264"/>
      <c r="P49" s="265"/>
      <c r="Q49" s="263"/>
      <c r="R49" s="264"/>
      <c r="S49" s="264"/>
      <c r="T49" s="265"/>
    </row>
    <row r="50" spans="1:20" s="123" customFormat="1" ht="31.5" customHeight="1">
      <c r="A50" s="257" t="s">
        <v>506</v>
      </c>
      <c r="B50" s="258"/>
      <c r="C50" s="258"/>
      <c r="D50" s="259"/>
      <c r="E50" s="257"/>
      <c r="F50" s="258"/>
      <c r="G50" s="258"/>
      <c r="H50" s="259"/>
      <c r="I50" s="257"/>
      <c r="J50" s="258"/>
      <c r="K50" s="258"/>
      <c r="L50" s="259"/>
      <c r="M50" s="257"/>
      <c r="N50" s="258"/>
      <c r="O50" s="258"/>
      <c r="P50" s="259"/>
      <c r="Q50" s="257"/>
      <c r="R50" s="258"/>
      <c r="S50" s="258"/>
      <c r="T50" s="259"/>
    </row>
    <row r="51" spans="1:20" s="123" customFormat="1" ht="31.5" customHeight="1">
      <c r="A51" s="257" t="s">
        <v>507</v>
      </c>
      <c r="B51" s="258"/>
      <c r="C51" s="258"/>
      <c r="D51" s="259"/>
      <c r="E51" s="257"/>
      <c r="F51" s="258"/>
      <c r="G51" s="258"/>
      <c r="H51" s="259"/>
      <c r="I51" s="257"/>
      <c r="J51" s="258"/>
      <c r="K51" s="258"/>
      <c r="L51" s="259"/>
      <c r="M51" s="257"/>
      <c r="N51" s="258"/>
      <c r="O51" s="258"/>
      <c r="P51" s="259"/>
      <c r="Q51" s="257"/>
      <c r="R51" s="258"/>
      <c r="S51" s="258"/>
      <c r="T51" s="259"/>
    </row>
    <row r="52" spans="1:20" s="123" customFormat="1" ht="31.5" customHeight="1">
      <c r="A52" s="251" t="s">
        <v>48</v>
      </c>
      <c r="B52" s="252"/>
      <c r="C52" s="252"/>
      <c r="D52" s="253"/>
      <c r="E52" s="251"/>
      <c r="F52" s="252"/>
      <c r="G52" s="252"/>
      <c r="H52" s="253"/>
      <c r="I52" s="251"/>
      <c r="J52" s="252"/>
      <c r="K52" s="252"/>
      <c r="L52" s="253"/>
      <c r="M52" s="251"/>
      <c r="N52" s="252"/>
      <c r="O52" s="252"/>
      <c r="P52" s="253"/>
      <c r="Q52" s="251"/>
      <c r="R52" s="252"/>
      <c r="S52" s="252"/>
      <c r="T52" s="253"/>
    </row>
    <row r="53" spans="1:20" s="123" customFormat="1" ht="31.5" customHeight="1" thickBot="1">
      <c r="A53" s="254" t="s">
        <v>508</v>
      </c>
      <c r="B53" s="255"/>
      <c r="C53" s="255"/>
      <c r="D53" s="256"/>
      <c r="E53" s="254"/>
      <c r="F53" s="255"/>
      <c r="G53" s="255"/>
      <c r="H53" s="256"/>
      <c r="I53" s="254"/>
      <c r="J53" s="255"/>
      <c r="K53" s="255"/>
      <c r="L53" s="256"/>
      <c r="M53" s="254"/>
      <c r="N53" s="255"/>
      <c r="O53" s="255"/>
      <c r="P53" s="256"/>
      <c r="Q53" s="254"/>
      <c r="R53" s="255"/>
      <c r="S53" s="255"/>
      <c r="T53" s="256"/>
    </row>
    <row r="54" spans="1:20" ht="16.5">
      <c r="A54" s="117" t="s">
        <v>608</v>
      </c>
      <c r="B54" s="118" t="s">
        <v>405</v>
      </c>
      <c r="C54" s="118" t="s">
        <v>9</v>
      </c>
      <c r="D54" s="118" t="s">
        <v>123</v>
      </c>
      <c r="E54" s="118" t="s">
        <v>476</v>
      </c>
      <c r="F54" s="118">
        <f>'[1]第二周明細'!W47</f>
        <v>0</v>
      </c>
      <c r="G54" s="118" t="s">
        <v>9</v>
      </c>
      <c r="H54" s="118" t="str">
        <f>'[1]第二周明細'!W43</f>
        <v>熱量：</v>
      </c>
      <c r="I54" s="118" t="s">
        <v>476</v>
      </c>
      <c r="J54" s="118">
        <f>'[1]第二周明細'!W55</f>
        <v>0</v>
      </c>
      <c r="K54" s="118" t="s">
        <v>9</v>
      </c>
      <c r="L54" s="118">
        <f>'[1]第二周明細'!W51</f>
        <v>0</v>
      </c>
      <c r="M54" s="118" t="s">
        <v>476</v>
      </c>
      <c r="N54" s="118">
        <f>'[1]第二周明細'!W63</f>
        <v>0</v>
      </c>
      <c r="O54" s="118" t="s">
        <v>9</v>
      </c>
      <c r="P54" s="118">
        <f>'[1]第二周明細'!W59</f>
        <v>0</v>
      </c>
      <c r="Q54" s="118" t="s">
        <v>476</v>
      </c>
      <c r="R54" s="118">
        <f>'[1]第二周明細'!W71</f>
        <v>0</v>
      </c>
      <c r="S54" s="118" t="s">
        <v>9</v>
      </c>
      <c r="T54" s="119">
        <f>'[1]第二周明細'!W67</f>
        <v>0</v>
      </c>
    </row>
    <row r="55" spans="1:20" ht="17.25" thickBot="1">
      <c r="A55" s="135" t="s">
        <v>7</v>
      </c>
      <c r="B55" s="136" t="s">
        <v>122</v>
      </c>
      <c r="C55" s="136" t="s">
        <v>11</v>
      </c>
      <c r="D55" s="136" t="s">
        <v>101</v>
      </c>
      <c r="E55" s="136" t="s">
        <v>7</v>
      </c>
      <c r="F55" s="136" t="str">
        <f>'[1]第二周明細'!W41</f>
        <v>蛋白質：</v>
      </c>
      <c r="G55" s="136" t="s">
        <v>11</v>
      </c>
      <c r="H55" s="136">
        <f>'[1]第二周明細'!W45</f>
        <v>0</v>
      </c>
      <c r="I55" s="136" t="s">
        <v>7</v>
      </c>
      <c r="J55" s="136">
        <f>'[1]第二周明細'!W49</f>
        <v>0</v>
      </c>
      <c r="K55" s="136" t="s">
        <v>11</v>
      </c>
      <c r="L55" s="136">
        <f>'[1]第二周明細'!W53</f>
        <v>0</v>
      </c>
      <c r="M55" s="121" t="s">
        <v>7</v>
      </c>
      <c r="N55" s="121">
        <f>'[1]第二周明細'!W57</f>
        <v>0</v>
      </c>
      <c r="O55" s="121" t="s">
        <v>11</v>
      </c>
      <c r="P55" s="121">
        <f>'[1]第二周明細'!W61</f>
        <v>0</v>
      </c>
      <c r="Q55" s="121" t="s">
        <v>7</v>
      </c>
      <c r="R55" s="121">
        <f>'[1]第二周明細'!W65</f>
        <v>0</v>
      </c>
      <c r="S55" s="121" t="s">
        <v>11</v>
      </c>
      <c r="T55" s="122">
        <f>'[1]第二周明細'!W69</f>
        <v>0</v>
      </c>
    </row>
    <row r="56" spans="1:20" s="123" customFormat="1" ht="27.75" customHeight="1" thickBot="1">
      <c r="A56" s="266" t="s">
        <v>509</v>
      </c>
      <c r="B56" s="267"/>
      <c r="C56" s="267"/>
      <c r="D56" s="268"/>
      <c r="E56" s="266" t="s">
        <v>510</v>
      </c>
      <c r="F56" s="267"/>
      <c r="G56" s="267"/>
      <c r="H56" s="268"/>
      <c r="I56" s="266" t="s">
        <v>511</v>
      </c>
      <c r="J56" s="267"/>
      <c r="K56" s="267"/>
      <c r="L56" s="267"/>
      <c r="M56" s="266" t="s">
        <v>512</v>
      </c>
      <c r="N56" s="267"/>
      <c r="O56" s="267"/>
      <c r="P56" s="267"/>
      <c r="Q56" s="266" t="s">
        <v>513</v>
      </c>
      <c r="R56" s="267"/>
      <c r="S56" s="267"/>
      <c r="T56" s="268"/>
    </row>
    <row r="57" spans="1:20" s="123" customFormat="1" ht="31.5" customHeight="1">
      <c r="A57" s="257" t="s">
        <v>482</v>
      </c>
      <c r="B57" s="258"/>
      <c r="C57" s="258"/>
      <c r="D57" s="259"/>
      <c r="E57" s="257" t="s">
        <v>42</v>
      </c>
      <c r="F57" s="258" t="s">
        <v>42</v>
      </c>
      <c r="G57" s="258" t="s">
        <v>42</v>
      </c>
      <c r="H57" s="259" t="s">
        <v>42</v>
      </c>
      <c r="I57" s="257" t="s">
        <v>41</v>
      </c>
      <c r="J57" s="258" t="s">
        <v>41</v>
      </c>
      <c r="K57" s="258" t="s">
        <v>41</v>
      </c>
      <c r="L57" s="258" t="s">
        <v>41</v>
      </c>
      <c r="M57" s="257" t="s">
        <v>43</v>
      </c>
      <c r="N57" s="258" t="s">
        <v>43</v>
      </c>
      <c r="O57" s="258" t="s">
        <v>43</v>
      </c>
      <c r="P57" s="258" t="s">
        <v>43</v>
      </c>
      <c r="Q57" s="260" t="s">
        <v>514</v>
      </c>
      <c r="R57" s="261"/>
      <c r="S57" s="261"/>
      <c r="T57" s="262"/>
    </row>
    <row r="58" spans="1:20" s="123" customFormat="1" ht="31.5" customHeight="1">
      <c r="A58" s="263" t="s">
        <v>515</v>
      </c>
      <c r="B58" s="264"/>
      <c r="C58" s="264"/>
      <c r="D58" s="265"/>
      <c r="E58" s="263" t="s">
        <v>516</v>
      </c>
      <c r="F58" s="264"/>
      <c r="G58" s="264"/>
      <c r="H58" s="265"/>
      <c r="I58" s="263" t="s">
        <v>517</v>
      </c>
      <c r="J58" s="264"/>
      <c r="K58" s="264"/>
      <c r="L58" s="265"/>
      <c r="M58" s="263" t="s">
        <v>518</v>
      </c>
      <c r="N58" s="264"/>
      <c r="O58" s="264"/>
      <c r="P58" s="264"/>
      <c r="Q58" s="263" t="s">
        <v>519</v>
      </c>
      <c r="R58" s="264"/>
      <c r="S58" s="264"/>
      <c r="T58" s="265"/>
    </row>
    <row r="59" spans="1:20" s="123" customFormat="1" ht="31.5" customHeight="1">
      <c r="A59" s="257" t="s">
        <v>520</v>
      </c>
      <c r="B59" s="258"/>
      <c r="C59" s="258"/>
      <c r="D59" s="259"/>
      <c r="E59" s="257" t="s">
        <v>521</v>
      </c>
      <c r="F59" s="258"/>
      <c r="G59" s="258"/>
      <c r="H59" s="259"/>
      <c r="I59" s="257" t="s">
        <v>522</v>
      </c>
      <c r="J59" s="258"/>
      <c r="K59" s="258"/>
      <c r="L59" s="259"/>
      <c r="M59" s="257" t="s">
        <v>523</v>
      </c>
      <c r="N59" s="258"/>
      <c r="O59" s="258"/>
      <c r="P59" s="258"/>
      <c r="Q59" s="257" t="s">
        <v>524</v>
      </c>
      <c r="R59" s="258"/>
      <c r="S59" s="258"/>
      <c r="T59" s="259"/>
    </row>
    <row r="60" spans="1:20" s="123" customFormat="1" ht="31.5" customHeight="1">
      <c r="A60" s="257" t="s">
        <v>525</v>
      </c>
      <c r="B60" s="258"/>
      <c r="C60" s="258"/>
      <c r="D60" s="259"/>
      <c r="E60" s="257" t="s">
        <v>526</v>
      </c>
      <c r="F60" s="258"/>
      <c r="G60" s="258"/>
      <c r="H60" s="259"/>
      <c r="I60" s="257" t="s">
        <v>527</v>
      </c>
      <c r="J60" s="258"/>
      <c r="K60" s="258"/>
      <c r="L60" s="259"/>
      <c r="M60" s="257" t="s">
        <v>528</v>
      </c>
      <c r="N60" s="258"/>
      <c r="O60" s="258"/>
      <c r="P60" s="258"/>
      <c r="Q60" s="257" t="s">
        <v>529</v>
      </c>
      <c r="R60" s="258"/>
      <c r="S60" s="258"/>
      <c r="T60" s="259"/>
    </row>
    <row r="61" spans="1:20" s="123" customFormat="1" ht="31.5" customHeight="1">
      <c r="A61" s="251" t="s">
        <v>47</v>
      </c>
      <c r="B61" s="252"/>
      <c r="C61" s="252"/>
      <c r="D61" s="253"/>
      <c r="E61" s="251" t="s">
        <v>48</v>
      </c>
      <c r="F61" s="252"/>
      <c r="G61" s="252"/>
      <c r="H61" s="253"/>
      <c r="I61" s="251" t="s">
        <v>47</v>
      </c>
      <c r="J61" s="252"/>
      <c r="K61" s="252"/>
      <c r="L61" s="253"/>
      <c r="M61" s="251" t="s">
        <v>48</v>
      </c>
      <c r="N61" s="252"/>
      <c r="O61" s="252"/>
      <c r="P61" s="252"/>
      <c r="Q61" s="251" t="s">
        <v>47</v>
      </c>
      <c r="R61" s="252"/>
      <c r="S61" s="252"/>
      <c r="T61" s="253"/>
    </row>
    <row r="62" spans="1:20" s="123" customFormat="1" ht="31.5" customHeight="1" thickBot="1">
      <c r="A62" s="254" t="s">
        <v>530</v>
      </c>
      <c r="B62" s="255"/>
      <c r="C62" s="255"/>
      <c r="D62" s="256"/>
      <c r="E62" s="254" t="s">
        <v>531</v>
      </c>
      <c r="F62" s="255"/>
      <c r="G62" s="255"/>
      <c r="H62" s="256"/>
      <c r="I62" s="254" t="s">
        <v>532</v>
      </c>
      <c r="J62" s="255"/>
      <c r="K62" s="255"/>
      <c r="L62" s="256"/>
      <c r="M62" s="254" t="s">
        <v>533</v>
      </c>
      <c r="N62" s="255"/>
      <c r="O62" s="255"/>
      <c r="P62" s="255"/>
      <c r="Q62" s="254" t="s">
        <v>534</v>
      </c>
      <c r="R62" s="255"/>
      <c r="S62" s="255"/>
      <c r="T62" s="256"/>
    </row>
    <row r="63" spans="1:20" ht="16.5">
      <c r="A63" s="117" t="s">
        <v>608</v>
      </c>
      <c r="B63" s="118" t="s">
        <v>405</v>
      </c>
      <c r="C63" s="118" t="s">
        <v>9</v>
      </c>
      <c r="D63" s="118" t="s">
        <v>123</v>
      </c>
      <c r="E63" s="118" t="s">
        <v>608</v>
      </c>
      <c r="F63" s="118" t="s">
        <v>586</v>
      </c>
      <c r="G63" s="118" t="s">
        <v>9</v>
      </c>
      <c r="H63" s="118" t="s">
        <v>100</v>
      </c>
      <c r="I63" s="118" t="s">
        <v>608</v>
      </c>
      <c r="J63" s="118" t="s">
        <v>593</v>
      </c>
      <c r="K63" s="118" t="s">
        <v>9</v>
      </c>
      <c r="L63" s="179" t="s">
        <v>97</v>
      </c>
      <c r="M63" s="118" t="s">
        <v>608</v>
      </c>
      <c r="N63" s="118" t="s">
        <v>602</v>
      </c>
      <c r="O63" s="118" t="s">
        <v>9</v>
      </c>
      <c r="P63" s="179" t="s">
        <v>128</v>
      </c>
      <c r="Q63" s="117" t="s">
        <v>608</v>
      </c>
      <c r="R63" s="118" t="s">
        <v>607</v>
      </c>
      <c r="S63" s="118" t="s">
        <v>9</v>
      </c>
      <c r="T63" s="119" t="s">
        <v>110</v>
      </c>
    </row>
    <row r="64" spans="1:20" ht="17.25" thickBot="1">
      <c r="A64" s="135" t="s">
        <v>7</v>
      </c>
      <c r="B64" s="136" t="s">
        <v>122</v>
      </c>
      <c r="C64" s="136" t="s">
        <v>11</v>
      </c>
      <c r="D64" s="136" t="s">
        <v>101</v>
      </c>
      <c r="E64" s="136" t="s">
        <v>7</v>
      </c>
      <c r="F64" s="136" t="s">
        <v>99</v>
      </c>
      <c r="G64" s="136" t="s">
        <v>11</v>
      </c>
      <c r="H64" s="136" t="s">
        <v>101</v>
      </c>
      <c r="I64" s="136" t="s">
        <v>7</v>
      </c>
      <c r="J64" s="136" t="s">
        <v>590</v>
      </c>
      <c r="K64" s="136" t="s">
        <v>11</v>
      </c>
      <c r="L64" s="180" t="s">
        <v>98</v>
      </c>
      <c r="M64" s="136" t="s">
        <v>7</v>
      </c>
      <c r="N64" s="136" t="s">
        <v>127</v>
      </c>
      <c r="O64" s="136" t="s">
        <v>11</v>
      </c>
      <c r="P64" s="180" t="s">
        <v>101</v>
      </c>
      <c r="Q64" s="135" t="s">
        <v>7</v>
      </c>
      <c r="R64" s="136" t="s">
        <v>437</v>
      </c>
      <c r="S64" s="136" t="s">
        <v>11</v>
      </c>
      <c r="T64" s="137" t="s">
        <v>98</v>
      </c>
    </row>
    <row r="65" spans="2:20" s="147" customFormat="1" ht="21.75" customHeight="1">
      <c r="B65" s="166"/>
      <c r="C65" s="140"/>
      <c r="D65" s="167" t="s">
        <v>406</v>
      </c>
      <c r="E65" s="168"/>
      <c r="G65" s="167" t="s">
        <v>407</v>
      </c>
      <c r="H65" s="16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</row>
    <row r="66" spans="2:20" s="147" customFormat="1" ht="20.25">
      <c r="B66" s="141"/>
      <c r="D66" s="249"/>
      <c r="E66" s="249"/>
      <c r="F66" s="250"/>
      <c r="G66" s="250"/>
      <c r="H66" s="170"/>
      <c r="I66" s="140"/>
      <c r="J66" s="140"/>
      <c r="K66" s="170"/>
      <c r="L66" s="140"/>
      <c r="N66" s="170"/>
      <c r="O66" s="140"/>
      <c r="Q66" s="170"/>
      <c r="R66" s="140"/>
      <c r="T66" s="170"/>
    </row>
    <row r="67" spans="2:20" s="147" customFormat="1" ht="16.5">
      <c r="B67" s="166"/>
      <c r="E67" s="168"/>
      <c r="H67" s="168"/>
      <c r="K67" s="168"/>
      <c r="N67" s="168"/>
      <c r="Q67" s="168"/>
      <c r="T67" s="168"/>
    </row>
    <row r="68" ht="16.5"/>
  </sheetData>
  <sheetProtection/>
  <mergeCells count="247">
    <mergeCell ref="Q24:T24"/>
    <mergeCell ref="A25:D25"/>
    <mergeCell ref="E25:H25"/>
    <mergeCell ref="I25:L25"/>
    <mergeCell ref="M25:P25"/>
    <mergeCell ref="Q26:T26"/>
    <mergeCell ref="E23:H23"/>
    <mergeCell ref="I23:L23"/>
    <mergeCell ref="M23:P23"/>
    <mergeCell ref="A26:D26"/>
    <mergeCell ref="E26:H26"/>
    <mergeCell ref="I26:L26"/>
    <mergeCell ref="M26:P26"/>
    <mergeCell ref="E21:H21"/>
    <mergeCell ref="I21:L21"/>
    <mergeCell ref="M21:P21"/>
    <mergeCell ref="Q25:T25"/>
    <mergeCell ref="A24:D24"/>
    <mergeCell ref="E24:H24"/>
    <mergeCell ref="I24:L24"/>
    <mergeCell ref="M24:P24"/>
    <mergeCell ref="Q22:T22"/>
    <mergeCell ref="A23:D23"/>
    <mergeCell ref="E17:H17"/>
    <mergeCell ref="I17:L17"/>
    <mergeCell ref="M17:P17"/>
    <mergeCell ref="Q23:T23"/>
    <mergeCell ref="A22:D22"/>
    <mergeCell ref="E22:H22"/>
    <mergeCell ref="I22:L22"/>
    <mergeCell ref="M22:P22"/>
    <mergeCell ref="Q20:T20"/>
    <mergeCell ref="A21:D21"/>
    <mergeCell ref="I15:L15"/>
    <mergeCell ref="M15:P15"/>
    <mergeCell ref="Q15:T15"/>
    <mergeCell ref="Q21:T21"/>
    <mergeCell ref="A20:D20"/>
    <mergeCell ref="E20:H20"/>
    <mergeCell ref="I20:L20"/>
    <mergeCell ref="M20:P20"/>
    <mergeCell ref="Q16:T16"/>
    <mergeCell ref="A17:D17"/>
    <mergeCell ref="A13:D13"/>
    <mergeCell ref="E13:H13"/>
    <mergeCell ref="I13:L13"/>
    <mergeCell ref="Q17:T17"/>
    <mergeCell ref="A16:D16"/>
    <mergeCell ref="E16:H16"/>
    <mergeCell ref="I16:L16"/>
    <mergeCell ref="M16:P16"/>
    <mergeCell ref="A15:D15"/>
    <mergeCell ref="E15:H15"/>
    <mergeCell ref="I7:L7"/>
    <mergeCell ref="Q11:T11"/>
    <mergeCell ref="Q14:T14"/>
    <mergeCell ref="M13:P13"/>
    <mergeCell ref="Q13:T13"/>
    <mergeCell ref="A12:D12"/>
    <mergeCell ref="E12:H12"/>
    <mergeCell ref="I12:L12"/>
    <mergeCell ref="M12:P12"/>
    <mergeCell ref="A14:D14"/>
    <mergeCell ref="E11:H11"/>
    <mergeCell ref="E8:H8"/>
    <mergeCell ref="I11:L11"/>
    <mergeCell ref="M11:P11"/>
    <mergeCell ref="M14:P14"/>
    <mergeCell ref="Q12:T12"/>
    <mergeCell ref="E14:H14"/>
    <mergeCell ref="I14:L14"/>
    <mergeCell ref="I4:L4"/>
    <mergeCell ref="I5:L5"/>
    <mergeCell ref="E3:H3"/>
    <mergeCell ref="E4:H4"/>
    <mergeCell ref="E5:H5"/>
    <mergeCell ref="I3:L3"/>
    <mergeCell ref="A8:D8"/>
    <mergeCell ref="I8:L8"/>
    <mergeCell ref="E2:H2"/>
    <mergeCell ref="M6:P6"/>
    <mergeCell ref="M7:P7"/>
    <mergeCell ref="M8:P8"/>
    <mergeCell ref="I2:L2"/>
    <mergeCell ref="M3:P3"/>
    <mergeCell ref="M4:P4"/>
    <mergeCell ref="M5:P5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M30:P30"/>
    <mergeCell ref="Q30:T30"/>
    <mergeCell ref="Q6:T6"/>
    <mergeCell ref="Q7:T7"/>
    <mergeCell ref="Q8:T8"/>
    <mergeCell ref="A6:D6"/>
    <mergeCell ref="A7:D7"/>
    <mergeCell ref="I6:L6"/>
    <mergeCell ref="E6:H6"/>
    <mergeCell ref="E7:H7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4:P34"/>
    <mergeCell ref="Q34:T34"/>
    <mergeCell ref="A31:D31"/>
    <mergeCell ref="E31:H31"/>
    <mergeCell ref="I31:L31"/>
    <mergeCell ref="M31:P31"/>
    <mergeCell ref="Q31:T31"/>
    <mergeCell ref="A32:D32"/>
    <mergeCell ref="E32:H32"/>
    <mergeCell ref="I32:L32"/>
    <mergeCell ref="M38:P38"/>
    <mergeCell ref="Q38:T38"/>
    <mergeCell ref="A33:D33"/>
    <mergeCell ref="E33:H33"/>
    <mergeCell ref="I33:L33"/>
    <mergeCell ref="M33:P33"/>
    <mergeCell ref="Q33:T33"/>
    <mergeCell ref="A34:D34"/>
    <mergeCell ref="E34:H34"/>
    <mergeCell ref="I34:L34"/>
    <mergeCell ref="M40:P40"/>
    <mergeCell ref="Q40:T40"/>
    <mergeCell ref="A35:D35"/>
    <mergeCell ref="E35:H35"/>
    <mergeCell ref="I35:L35"/>
    <mergeCell ref="M35:P35"/>
    <mergeCell ref="Q35:T35"/>
    <mergeCell ref="A38:D38"/>
    <mergeCell ref="E38:H38"/>
    <mergeCell ref="I38:L38"/>
    <mergeCell ref="M42:P42"/>
    <mergeCell ref="Q42:T42"/>
    <mergeCell ref="A39:D39"/>
    <mergeCell ref="E39:H39"/>
    <mergeCell ref="I39:L39"/>
    <mergeCell ref="M39:P39"/>
    <mergeCell ref="Q39:T39"/>
    <mergeCell ref="A40:D40"/>
    <mergeCell ref="E40:H40"/>
    <mergeCell ref="I40:L40"/>
    <mergeCell ref="M44:P44"/>
    <mergeCell ref="Q44:T44"/>
    <mergeCell ref="A41:D41"/>
    <mergeCell ref="E41:H41"/>
    <mergeCell ref="I41:L41"/>
    <mergeCell ref="M41:P41"/>
    <mergeCell ref="Q41:T41"/>
    <mergeCell ref="A42:D42"/>
    <mergeCell ref="E42:H42"/>
    <mergeCell ref="I42:L42"/>
    <mergeCell ref="M48:P48"/>
    <mergeCell ref="Q48:T48"/>
    <mergeCell ref="A43:D43"/>
    <mergeCell ref="E43:H43"/>
    <mergeCell ref="I43:L43"/>
    <mergeCell ref="M43:P43"/>
    <mergeCell ref="Q43:T43"/>
    <mergeCell ref="A44:D44"/>
    <mergeCell ref="E44:H44"/>
    <mergeCell ref="I44:L44"/>
    <mergeCell ref="M50:P50"/>
    <mergeCell ref="Q50:T50"/>
    <mergeCell ref="A47:D47"/>
    <mergeCell ref="E47:H47"/>
    <mergeCell ref="I47:L47"/>
    <mergeCell ref="M47:P47"/>
    <mergeCell ref="Q47:T47"/>
    <mergeCell ref="A48:D48"/>
    <mergeCell ref="E48:H48"/>
    <mergeCell ref="I48:L48"/>
    <mergeCell ref="M52:P52"/>
    <mergeCell ref="Q52:T52"/>
    <mergeCell ref="A49:D49"/>
    <mergeCell ref="E49:H49"/>
    <mergeCell ref="I49:L49"/>
    <mergeCell ref="M49:P49"/>
    <mergeCell ref="Q49:T49"/>
    <mergeCell ref="A50:D50"/>
    <mergeCell ref="E50:H50"/>
    <mergeCell ref="I50:L50"/>
    <mergeCell ref="M56:P56"/>
    <mergeCell ref="Q56:T56"/>
    <mergeCell ref="A51:D51"/>
    <mergeCell ref="E51:H51"/>
    <mergeCell ref="I51:L51"/>
    <mergeCell ref="M51:P51"/>
    <mergeCell ref="Q51:T51"/>
    <mergeCell ref="A52:D52"/>
    <mergeCell ref="E52:H52"/>
    <mergeCell ref="I52:L52"/>
    <mergeCell ref="M58:P58"/>
    <mergeCell ref="Q58:T58"/>
    <mergeCell ref="A53:D53"/>
    <mergeCell ref="E53:H53"/>
    <mergeCell ref="I53:L53"/>
    <mergeCell ref="M53:P53"/>
    <mergeCell ref="Q53:T53"/>
    <mergeCell ref="A56:D56"/>
    <mergeCell ref="E56:H56"/>
    <mergeCell ref="I56:L56"/>
    <mergeCell ref="M60:P60"/>
    <mergeCell ref="Q60:T60"/>
    <mergeCell ref="A57:D57"/>
    <mergeCell ref="E57:H57"/>
    <mergeCell ref="I57:L57"/>
    <mergeCell ref="M57:P57"/>
    <mergeCell ref="Q57:T57"/>
    <mergeCell ref="A58:D58"/>
    <mergeCell ref="E58:H58"/>
    <mergeCell ref="I58:L58"/>
    <mergeCell ref="M62:P62"/>
    <mergeCell ref="Q62:T62"/>
    <mergeCell ref="A59:D59"/>
    <mergeCell ref="E59:H59"/>
    <mergeCell ref="I59:L59"/>
    <mergeCell ref="M59:P59"/>
    <mergeCell ref="Q59:T59"/>
    <mergeCell ref="A60:D60"/>
    <mergeCell ref="E60:H60"/>
    <mergeCell ref="I60:L60"/>
    <mergeCell ref="J65:T65"/>
    <mergeCell ref="D66:G66"/>
    <mergeCell ref="A61:D61"/>
    <mergeCell ref="E61:H61"/>
    <mergeCell ref="I61:L61"/>
    <mergeCell ref="M61:P61"/>
    <mergeCell ref="Q61:T61"/>
    <mergeCell ref="A62:D62"/>
    <mergeCell ref="E62:H62"/>
    <mergeCell ref="I62:L6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L43" sqref="L43"/>
    </sheetView>
  </sheetViews>
  <sheetFormatPr defaultColWidth="9.00390625" defaultRowHeight="16.5"/>
  <cols>
    <col min="1" max="1" width="1.875" style="55" customWidth="1"/>
    <col min="2" max="2" width="4.875" style="100" customWidth="1"/>
    <col min="3" max="3" width="0" style="55" hidden="1" customWidth="1"/>
    <col min="4" max="4" width="22.625" style="55" customWidth="1"/>
    <col min="5" max="5" width="5.625" style="101" customWidth="1"/>
    <col min="6" max="6" width="11.25390625" style="55" customWidth="1"/>
    <col min="7" max="7" width="22.625" style="55" customWidth="1"/>
    <col min="8" max="8" width="5.625" style="101" customWidth="1"/>
    <col min="9" max="9" width="11.875" style="55" customWidth="1"/>
    <col min="10" max="10" width="22.625" style="55" customWidth="1"/>
    <col min="11" max="11" width="5.625" style="101" customWidth="1"/>
    <col min="12" max="12" width="11.75390625" style="55" customWidth="1"/>
    <col min="13" max="13" width="22.625" style="55" customWidth="1"/>
    <col min="14" max="14" width="5.625" style="101" customWidth="1"/>
    <col min="15" max="15" width="12.125" style="55" customWidth="1"/>
    <col min="16" max="16" width="22.625" style="55" customWidth="1"/>
    <col min="17" max="17" width="5.625" style="101" customWidth="1"/>
    <col min="18" max="18" width="11.75390625" style="55" customWidth="1"/>
    <col min="19" max="19" width="22.625" style="55" customWidth="1"/>
    <col min="20" max="20" width="5.625" style="101" customWidth="1"/>
    <col min="21" max="21" width="12.75390625" style="55" customWidth="1"/>
    <col min="22" max="22" width="5.25390625" style="109" customWidth="1"/>
    <col min="23" max="23" width="11.75390625" style="106" customWidth="1"/>
    <col min="24" max="24" width="11.25390625" style="107" customWidth="1"/>
    <col min="25" max="25" width="6.625" style="110" customWidth="1"/>
    <col min="26" max="26" width="6.625" style="55" customWidth="1"/>
    <col min="27" max="27" width="6.00390625" style="28" hidden="1" customWidth="1"/>
    <col min="28" max="28" width="5.50390625" style="29" hidden="1" customWidth="1"/>
    <col min="29" max="29" width="7.75390625" style="28" hidden="1" customWidth="1"/>
    <col min="30" max="30" width="8.00390625" style="28" hidden="1" customWidth="1"/>
    <col min="31" max="31" width="7.875" style="28" hidden="1" customWidth="1"/>
    <col min="32" max="32" width="7.50390625" style="28" hidden="1" customWidth="1"/>
    <col min="33" max="16384" width="9.00390625" style="55" customWidth="1"/>
  </cols>
  <sheetData>
    <row r="1" spans="2:28" s="15" customFormat="1" ht="38.25">
      <c r="B1" s="279" t="s">
        <v>246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4"/>
      <c r="AB1" s="16"/>
    </row>
    <row r="2" spans="2:28" s="15" customFormat="1" ht="18.75" customHeight="1">
      <c r="B2" s="280"/>
      <c r="C2" s="281"/>
      <c r="D2" s="281"/>
      <c r="E2" s="281"/>
      <c r="F2" s="281"/>
      <c r="G2" s="281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28" s="28" customFormat="1" ht="30" customHeight="1" thickBot="1">
      <c r="B3" s="113" t="s">
        <v>37</v>
      </c>
      <c r="C3" s="113"/>
      <c r="D3" s="11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99">
      <c r="B4" s="30" t="s">
        <v>0</v>
      </c>
      <c r="C4" s="31" t="s">
        <v>1</v>
      </c>
      <c r="D4" s="32" t="s">
        <v>2</v>
      </c>
      <c r="E4" s="33" t="s">
        <v>36</v>
      </c>
      <c r="F4" s="32"/>
      <c r="G4" s="32" t="s">
        <v>3</v>
      </c>
      <c r="H4" s="33" t="s">
        <v>36</v>
      </c>
      <c r="I4" s="32"/>
      <c r="J4" s="32" t="s">
        <v>4</v>
      </c>
      <c r="K4" s="33" t="s">
        <v>36</v>
      </c>
      <c r="L4" s="32"/>
      <c r="M4" s="32" t="s">
        <v>4</v>
      </c>
      <c r="N4" s="33" t="s">
        <v>36</v>
      </c>
      <c r="O4" s="32"/>
      <c r="P4" s="32" t="s">
        <v>4</v>
      </c>
      <c r="Q4" s="33" t="s">
        <v>36</v>
      </c>
      <c r="R4" s="32"/>
      <c r="S4" s="35" t="s">
        <v>5</v>
      </c>
      <c r="T4" s="33" t="s">
        <v>36</v>
      </c>
      <c r="U4" s="32"/>
      <c r="V4" s="115" t="s">
        <v>39</v>
      </c>
      <c r="W4" s="36" t="s">
        <v>6</v>
      </c>
      <c r="X4" s="37" t="s">
        <v>13</v>
      </c>
      <c r="Y4" s="38" t="s">
        <v>14</v>
      </c>
      <c r="Z4" s="39"/>
      <c r="AA4" s="40"/>
      <c r="AB4" s="41"/>
      <c r="AC4" s="42"/>
      <c r="AD4" s="42"/>
      <c r="AE4" s="42"/>
      <c r="AF4" s="42"/>
    </row>
    <row r="5" spans="2:32" s="49" customFormat="1" ht="42">
      <c r="B5" s="44"/>
      <c r="C5" s="272"/>
      <c r="D5" s="45">
        <f>'1-2月菜單'!A3</f>
        <v>0</v>
      </c>
      <c r="E5" s="45"/>
      <c r="F5" s="2" t="s">
        <v>16</v>
      </c>
      <c r="G5" s="45">
        <f>'1-2月菜單'!A4</f>
        <v>0</v>
      </c>
      <c r="H5" s="45"/>
      <c r="I5" s="2" t="s">
        <v>16</v>
      </c>
      <c r="J5" s="45">
        <f>'1-2月菜單'!A5</f>
        <v>0</v>
      </c>
      <c r="K5" s="45"/>
      <c r="L5" s="2" t="s">
        <v>16</v>
      </c>
      <c r="M5" s="45">
        <f>'1-2月菜單'!A6</f>
        <v>0</v>
      </c>
      <c r="N5" s="45"/>
      <c r="O5" s="2" t="s">
        <v>16</v>
      </c>
      <c r="P5" s="45">
        <f>'1-2月菜單'!A7</f>
        <v>0</v>
      </c>
      <c r="Q5" s="45"/>
      <c r="R5" s="2" t="s">
        <v>16</v>
      </c>
      <c r="S5" s="45">
        <f>'1-2月菜單'!A8</f>
        <v>0</v>
      </c>
      <c r="T5" s="45"/>
      <c r="U5" s="2" t="s">
        <v>16</v>
      </c>
      <c r="V5" s="273"/>
      <c r="W5" s="46" t="s">
        <v>7</v>
      </c>
      <c r="X5" s="47" t="s">
        <v>64</v>
      </c>
      <c r="Y5" s="48"/>
      <c r="Z5" s="28"/>
      <c r="AA5" s="28"/>
      <c r="AB5" s="29"/>
      <c r="AC5" s="28" t="s">
        <v>19</v>
      </c>
      <c r="AD5" s="28" t="s">
        <v>20</v>
      </c>
      <c r="AE5" s="28" t="s">
        <v>21</v>
      </c>
      <c r="AF5" s="28" t="s">
        <v>22</v>
      </c>
    </row>
    <row r="6" spans="2:32" ht="27.75" customHeight="1">
      <c r="B6" s="50" t="s">
        <v>8</v>
      </c>
      <c r="C6" s="272"/>
      <c r="D6" s="8"/>
      <c r="E6" s="8"/>
      <c r="F6" s="8"/>
      <c r="G6" s="7"/>
      <c r="H6" s="129"/>
      <c r="I6" s="7"/>
      <c r="J6" s="7"/>
      <c r="K6" s="7"/>
      <c r="L6" s="7"/>
      <c r="M6" s="7"/>
      <c r="N6" s="7"/>
      <c r="O6" s="7"/>
      <c r="P6" s="7"/>
      <c r="Q6" s="7"/>
      <c r="R6" s="7"/>
      <c r="S6" s="126"/>
      <c r="T6" s="127"/>
      <c r="U6" s="125"/>
      <c r="V6" s="274"/>
      <c r="W6" s="51" t="s">
        <v>159</v>
      </c>
      <c r="X6" s="52" t="s">
        <v>65</v>
      </c>
      <c r="Y6" s="53"/>
      <c r="Z6" s="27"/>
      <c r="AA6" s="54" t="s">
        <v>23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75" customHeight="1">
      <c r="B7" s="50"/>
      <c r="C7" s="272"/>
      <c r="D7" s="8"/>
      <c r="E7" s="8"/>
      <c r="F7" s="8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126"/>
      <c r="T7" s="128"/>
      <c r="U7" s="125"/>
      <c r="V7" s="274"/>
      <c r="W7" s="56" t="s">
        <v>9</v>
      </c>
      <c r="X7" s="57" t="s">
        <v>66</v>
      </c>
      <c r="Y7" s="53"/>
      <c r="Z7" s="28"/>
      <c r="AA7" s="58" t="s">
        <v>24</v>
      </c>
      <c r="AB7" s="29">
        <v>2</v>
      </c>
      <c r="AC7" s="59">
        <f>AB7*7</f>
        <v>14</v>
      </c>
      <c r="AD7" s="29">
        <f>AB7*5</f>
        <v>10</v>
      </c>
      <c r="AE7" s="29" t="s">
        <v>25</v>
      </c>
      <c r="AF7" s="60">
        <f>AC7*4+AD7*9</f>
        <v>146</v>
      </c>
    </row>
    <row r="8" spans="2:32" ht="27.75" customHeight="1">
      <c r="B8" s="50" t="s">
        <v>10</v>
      </c>
      <c r="C8" s="272"/>
      <c r="D8" s="7"/>
      <c r="E8" s="61"/>
      <c r="F8" s="7"/>
      <c r="G8" s="7"/>
      <c r="H8" s="61"/>
      <c r="I8" s="7"/>
      <c r="J8" s="7"/>
      <c r="K8" s="61"/>
      <c r="L8" s="7"/>
      <c r="M8" s="7"/>
      <c r="N8" s="61"/>
      <c r="O8" s="7"/>
      <c r="P8" s="7"/>
      <c r="Q8" s="61"/>
      <c r="R8" s="7"/>
      <c r="S8" s="8"/>
      <c r="T8" s="61"/>
      <c r="U8" s="7"/>
      <c r="V8" s="274"/>
      <c r="W8" s="51" t="s">
        <v>160</v>
      </c>
      <c r="X8" s="57" t="s">
        <v>67</v>
      </c>
      <c r="Y8" s="53"/>
      <c r="Z8" s="27"/>
      <c r="AA8" s="28" t="s">
        <v>26</v>
      </c>
      <c r="AB8" s="29">
        <v>1.8</v>
      </c>
      <c r="AC8" s="29">
        <f>AB8*1</f>
        <v>1.8</v>
      </c>
      <c r="AD8" s="29" t="s">
        <v>25</v>
      </c>
      <c r="AE8" s="29">
        <f>AB8*5</f>
        <v>9</v>
      </c>
      <c r="AF8" s="29">
        <f>AC8*4+AE8*4</f>
        <v>43.2</v>
      </c>
    </row>
    <row r="9" spans="2:32" ht="27.75" customHeight="1">
      <c r="B9" s="276" t="s">
        <v>31</v>
      </c>
      <c r="C9" s="272"/>
      <c r="D9" s="8"/>
      <c r="E9" s="8"/>
      <c r="F9" s="7"/>
      <c r="G9" s="7"/>
      <c r="H9" s="61"/>
      <c r="I9" s="7"/>
      <c r="J9" s="7"/>
      <c r="K9" s="61"/>
      <c r="L9" s="7"/>
      <c r="M9" s="7"/>
      <c r="N9" s="61"/>
      <c r="O9" s="7"/>
      <c r="P9" s="7"/>
      <c r="Q9" s="61"/>
      <c r="R9" s="7"/>
      <c r="S9" s="8"/>
      <c r="T9" s="61"/>
      <c r="U9" s="7"/>
      <c r="V9" s="274"/>
      <c r="W9" s="56" t="s">
        <v>11</v>
      </c>
      <c r="X9" s="57" t="s">
        <v>68</v>
      </c>
      <c r="Y9" s="53"/>
      <c r="Z9" s="28"/>
      <c r="AA9" s="28" t="s">
        <v>28</v>
      </c>
      <c r="AB9" s="29">
        <v>2.5</v>
      </c>
      <c r="AC9" s="29"/>
      <c r="AD9" s="29">
        <f>AB9*5</f>
        <v>12.5</v>
      </c>
      <c r="AE9" s="29" t="s">
        <v>25</v>
      </c>
      <c r="AF9" s="29">
        <f>AD9*9</f>
        <v>112.5</v>
      </c>
    </row>
    <row r="10" spans="2:31" ht="27.75" customHeight="1">
      <c r="B10" s="276"/>
      <c r="C10" s="272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274"/>
      <c r="W10" s="51" t="s">
        <v>160</v>
      </c>
      <c r="X10" s="112" t="s">
        <v>69</v>
      </c>
      <c r="Y10" s="63"/>
      <c r="Z10" s="27"/>
      <c r="AA10" s="28" t="s">
        <v>29</v>
      </c>
      <c r="AB10" s="29">
        <v>1</v>
      </c>
      <c r="AE10" s="28">
        <f>AB10*15</f>
        <v>15</v>
      </c>
    </row>
    <row r="11" spans="2:32" ht="27.75" customHeight="1">
      <c r="B11" s="64" t="s">
        <v>30</v>
      </c>
      <c r="C11" s="65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274"/>
      <c r="W11" s="56" t="s">
        <v>12</v>
      </c>
      <c r="X11" s="66"/>
      <c r="Y11" s="53"/>
      <c r="Z11" s="28"/>
      <c r="AC11" s="28">
        <f>SUM(AC6:AC10)</f>
        <v>27.8</v>
      </c>
      <c r="AD11" s="28">
        <f>SUM(AD6:AD10)</f>
        <v>22.5</v>
      </c>
      <c r="AE11" s="28">
        <f>SUM(AE6:AE10)</f>
        <v>114</v>
      </c>
      <c r="AF11" s="28">
        <f>AC11*4+AD11*9+AE11*4</f>
        <v>769.7</v>
      </c>
    </row>
    <row r="12" spans="2:31" ht="27.75" customHeight="1">
      <c r="B12" s="70"/>
      <c r="C12" s="71"/>
      <c r="D12" s="72"/>
      <c r="E12" s="72"/>
      <c r="F12" s="13"/>
      <c r="G12" s="13"/>
      <c r="H12" s="72"/>
      <c r="I12" s="13"/>
      <c r="J12" s="13"/>
      <c r="K12" s="72"/>
      <c r="L12" s="13"/>
      <c r="M12" s="13"/>
      <c r="N12" s="72"/>
      <c r="O12" s="13"/>
      <c r="P12" s="13"/>
      <c r="Q12" s="72"/>
      <c r="R12" s="13"/>
      <c r="S12" s="13"/>
      <c r="T12" s="72"/>
      <c r="U12" s="13"/>
      <c r="V12" s="275"/>
      <c r="W12" s="51" t="s">
        <v>161</v>
      </c>
      <c r="X12" s="73"/>
      <c r="Y12" s="63"/>
      <c r="Z12" s="27"/>
      <c r="AC12" s="69">
        <f>AC11*4/AF11</f>
        <v>0.14447187215798363</v>
      </c>
      <c r="AD12" s="69">
        <f>AD11*9/AF11</f>
        <v>0.26308951539560865</v>
      </c>
      <c r="AE12" s="69">
        <f>AE11*4/AF11</f>
        <v>0.5924386124464076</v>
      </c>
    </row>
    <row r="13" spans="2:32" s="49" customFormat="1" ht="27.75" customHeight="1">
      <c r="B13" s="44">
        <v>1</v>
      </c>
      <c r="C13" s="272"/>
      <c r="D13" s="45" t="str">
        <f>'1-2月菜單'!E3</f>
        <v>五穀飯</v>
      </c>
      <c r="E13" s="45" t="s">
        <v>15</v>
      </c>
      <c r="F13" s="45"/>
      <c r="G13" s="45" t="str">
        <f>'1-2月菜單'!E4</f>
        <v>椒鹽雞翅(炸)</v>
      </c>
      <c r="H13" s="45" t="s">
        <v>236</v>
      </c>
      <c r="I13" s="45"/>
      <c r="J13" s="45" t="str">
        <f>'1-2月菜單'!E5</f>
        <v>肉燥貢丸片(加)</v>
      </c>
      <c r="K13" s="45" t="s">
        <v>71</v>
      </c>
      <c r="L13" s="45"/>
      <c r="M13" s="45" t="str">
        <f>'1-2月菜單'!E6</f>
        <v>小瓜豆腐(豆)</v>
      </c>
      <c r="N13" s="45" t="s">
        <v>17</v>
      </c>
      <c r="O13" s="45"/>
      <c r="P13" s="45" t="str">
        <f>'1-2月菜單'!E7</f>
        <v>淺色青菜</v>
      </c>
      <c r="Q13" s="45" t="s">
        <v>18</v>
      </c>
      <c r="R13" s="45"/>
      <c r="S13" s="45" t="str">
        <f>'1-2月菜單'!E8</f>
        <v>紫菜蛋花湯/乳品</v>
      </c>
      <c r="T13" s="45" t="s">
        <v>17</v>
      </c>
      <c r="U13" s="45"/>
      <c r="V13" s="273" t="s">
        <v>268</v>
      </c>
      <c r="W13" s="3" t="s">
        <v>7</v>
      </c>
      <c r="X13" s="47" t="s">
        <v>64</v>
      </c>
      <c r="Y13" s="4">
        <v>5.2</v>
      </c>
      <c r="Z13" s="28"/>
      <c r="AA13" s="28"/>
      <c r="AB13" s="29"/>
      <c r="AC13" s="28" t="s">
        <v>19</v>
      </c>
      <c r="AD13" s="28" t="s">
        <v>20</v>
      </c>
      <c r="AE13" s="28" t="s">
        <v>21</v>
      </c>
      <c r="AF13" s="28" t="s">
        <v>22</v>
      </c>
    </row>
    <row r="14" spans="2:32" ht="27.75" customHeight="1">
      <c r="B14" s="50" t="s">
        <v>8</v>
      </c>
      <c r="C14" s="272"/>
      <c r="D14" s="7" t="s">
        <v>55</v>
      </c>
      <c r="E14" s="7"/>
      <c r="F14" s="7">
        <v>90</v>
      </c>
      <c r="G14" s="7" t="s">
        <v>70</v>
      </c>
      <c r="H14" s="8"/>
      <c r="I14" s="7">
        <v>60</v>
      </c>
      <c r="J14" s="8" t="s">
        <v>287</v>
      </c>
      <c r="K14" s="129"/>
      <c r="L14" s="8">
        <v>25</v>
      </c>
      <c r="M14" s="6" t="s">
        <v>163</v>
      </c>
      <c r="N14" s="6"/>
      <c r="O14" s="6">
        <v>50</v>
      </c>
      <c r="P14" s="7" t="s">
        <v>63</v>
      </c>
      <c r="Q14" s="7"/>
      <c r="R14" s="7">
        <v>110</v>
      </c>
      <c r="S14" s="6" t="s">
        <v>72</v>
      </c>
      <c r="T14" s="6"/>
      <c r="U14" s="6">
        <v>8</v>
      </c>
      <c r="V14" s="274"/>
      <c r="W14" s="9" t="s">
        <v>99</v>
      </c>
      <c r="X14" s="52" t="s">
        <v>65</v>
      </c>
      <c r="Y14" s="10">
        <v>2.3</v>
      </c>
      <c r="Z14" s="27"/>
      <c r="AA14" s="54" t="s">
        <v>23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75" customHeight="1">
      <c r="B15" s="50">
        <v>3</v>
      </c>
      <c r="C15" s="272"/>
      <c r="D15" s="7" t="s">
        <v>56</v>
      </c>
      <c r="E15" s="7"/>
      <c r="F15" s="7">
        <v>20</v>
      </c>
      <c r="G15" s="7"/>
      <c r="H15" s="8"/>
      <c r="I15" s="7"/>
      <c r="J15" s="8" t="s">
        <v>205</v>
      </c>
      <c r="K15" s="7"/>
      <c r="L15" s="8">
        <v>15</v>
      </c>
      <c r="M15" s="6" t="s">
        <v>164</v>
      </c>
      <c r="N15" s="6"/>
      <c r="O15" s="6">
        <v>20</v>
      </c>
      <c r="P15" s="7"/>
      <c r="Q15" s="7"/>
      <c r="R15" s="7"/>
      <c r="S15" s="6" t="s">
        <v>59</v>
      </c>
      <c r="T15" s="6"/>
      <c r="U15" s="6">
        <v>5</v>
      </c>
      <c r="V15" s="274"/>
      <c r="W15" s="11" t="s">
        <v>9</v>
      </c>
      <c r="X15" s="57" t="s">
        <v>66</v>
      </c>
      <c r="Y15" s="10">
        <v>1.7</v>
      </c>
      <c r="Z15" s="28"/>
      <c r="AA15" s="58" t="s">
        <v>24</v>
      </c>
      <c r="AB15" s="29">
        <v>2</v>
      </c>
      <c r="AC15" s="59">
        <f>AB15*7</f>
        <v>14</v>
      </c>
      <c r="AD15" s="29">
        <f>AB15*5</f>
        <v>10</v>
      </c>
      <c r="AE15" s="29" t="s">
        <v>25</v>
      </c>
      <c r="AF15" s="60">
        <f>AC15*4+AD15*9</f>
        <v>146</v>
      </c>
    </row>
    <row r="16" spans="2:32" ht="27.75" customHeight="1">
      <c r="B16" s="50" t="s">
        <v>10</v>
      </c>
      <c r="C16" s="272"/>
      <c r="D16" s="7"/>
      <c r="E16" s="7"/>
      <c r="F16" s="7"/>
      <c r="G16" s="7"/>
      <c r="H16" s="61"/>
      <c r="I16" s="7"/>
      <c r="J16" s="8"/>
      <c r="K16" s="61"/>
      <c r="L16" s="8"/>
      <c r="M16" s="6"/>
      <c r="N16" s="7"/>
      <c r="O16" s="6"/>
      <c r="P16" s="7"/>
      <c r="Q16" s="61"/>
      <c r="R16" s="7"/>
      <c r="S16" s="8"/>
      <c r="T16" s="61"/>
      <c r="U16" s="7"/>
      <c r="V16" s="274"/>
      <c r="W16" s="9" t="s">
        <v>100</v>
      </c>
      <c r="X16" s="57" t="s">
        <v>67</v>
      </c>
      <c r="Y16" s="10">
        <v>2.2</v>
      </c>
      <c r="Z16" s="27"/>
      <c r="AA16" s="28" t="s">
        <v>26</v>
      </c>
      <c r="AB16" s="29">
        <v>1.6</v>
      </c>
      <c r="AC16" s="29">
        <f>AB16*1</f>
        <v>1.6</v>
      </c>
      <c r="AD16" s="29" t="s">
        <v>25</v>
      </c>
      <c r="AE16" s="29">
        <f>AB16*5</f>
        <v>8</v>
      </c>
      <c r="AF16" s="29">
        <f>AC16*4+AE16*4</f>
        <v>38.4</v>
      </c>
    </row>
    <row r="17" spans="2:32" ht="27.75" customHeight="1">
      <c r="B17" s="276" t="s">
        <v>33</v>
      </c>
      <c r="C17" s="272"/>
      <c r="D17" s="61"/>
      <c r="E17" s="61"/>
      <c r="F17" s="7"/>
      <c r="G17" s="7"/>
      <c r="H17" s="61"/>
      <c r="I17" s="7"/>
      <c r="J17" s="8"/>
      <c r="K17" s="61"/>
      <c r="L17" s="8"/>
      <c r="M17" s="8"/>
      <c r="N17" s="61"/>
      <c r="O17" s="7"/>
      <c r="P17" s="7"/>
      <c r="Q17" s="61"/>
      <c r="R17" s="7"/>
      <c r="S17" s="8"/>
      <c r="T17" s="61"/>
      <c r="U17" s="7"/>
      <c r="V17" s="274"/>
      <c r="W17" s="11" t="s">
        <v>11</v>
      </c>
      <c r="X17" s="57" t="s">
        <v>68</v>
      </c>
      <c r="Y17" s="10">
        <v>0</v>
      </c>
      <c r="Z17" s="28"/>
      <c r="AA17" s="28" t="s">
        <v>28</v>
      </c>
      <c r="AB17" s="29">
        <v>2.5</v>
      </c>
      <c r="AC17" s="29"/>
      <c r="AD17" s="29">
        <f>AB17*5</f>
        <v>12.5</v>
      </c>
      <c r="AE17" s="29" t="s">
        <v>25</v>
      </c>
      <c r="AF17" s="29">
        <f>AD17*9</f>
        <v>112.5</v>
      </c>
    </row>
    <row r="18" spans="2:31" ht="27.75" customHeight="1">
      <c r="B18" s="276"/>
      <c r="C18" s="272"/>
      <c r="D18" s="61"/>
      <c r="E18" s="61"/>
      <c r="F18" s="7"/>
      <c r="G18" s="7"/>
      <c r="H18" s="61"/>
      <c r="I18" s="7"/>
      <c r="J18" s="7"/>
      <c r="K18" s="61"/>
      <c r="L18" s="7"/>
      <c r="M18" s="8"/>
      <c r="N18" s="61"/>
      <c r="O18" s="7"/>
      <c r="P18" s="7"/>
      <c r="Q18" s="61"/>
      <c r="R18" s="7"/>
      <c r="S18" s="8"/>
      <c r="T18" s="61"/>
      <c r="U18" s="7"/>
      <c r="V18" s="274"/>
      <c r="W18" s="9" t="s">
        <v>101</v>
      </c>
      <c r="X18" s="112" t="s">
        <v>69</v>
      </c>
      <c r="Y18" s="10">
        <v>1</v>
      </c>
      <c r="Z18" s="27"/>
      <c r="AA18" s="28" t="s">
        <v>29</v>
      </c>
      <c r="AB18" s="29">
        <v>1</v>
      </c>
      <c r="AE18" s="28">
        <f>AB18*15</f>
        <v>15</v>
      </c>
    </row>
    <row r="19" spans="2:32" ht="27.75" customHeight="1">
      <c r="B19" s="64" t="s">
        <v>30</v>
      </c>
      <c r="C19" s="65"/>
      <c r="D19" s="61"/>
      <c r="E19" s="61"/>
      <c r="F19" s="7"/>
      <c r="G19" s="7"/>
      <c r="H19" s="61"/>
      <c r="I19" s="7"/>
      <c r="J19" s="7"/>
      <c r="K19" s="61"/>
      <c r="L19" s="7"/>
      <c r="M19" s="7"/>
      <c r="N19" s="61"/>
      <c r="O19" s="7"/>
      <c r="P19" s="7"/>
      <c r="Q19" s="61"/>
      <c r="R19" s="7"/>
      <c r="S19" s="7"/>
      <c r="T19" s="61"/>
      <c r="U19" s="7"/>
      <c r="V19" s="274"/>
      <c r="W19" s="11" t="s">
        <v>12</v>
      </c>
      <c r="X19" s="66"/>
      <c r="Y19" s="10"/>
      <c r="Z19" s="28"/>
      <c r="AC19" s="28">
        <f>SUM(AC14:AC18)</f>
        <v>28</v>
      </c>
      <c r="AD19" s="28">
        <f>SUM(AD14:AD18)</f>
        <v>22.5</v>
      </c>
      <c r="AE19" s="28">
        <f>SUM(AE14:AE18)</f>
        <v>116</v>
      </c>
      <c r="AF19" s="28">
        <f>AC19*4+AD19*9+AE19*4</f>
        <v>778.5</v>
      </c>
    </row>
    <row r="20" spans="2:31" ht="27.7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275"/>
      <c r="W20" s="9" t="s">
        <v>102</v>
      </c>
      <c r="X20" s="73"/>
      <c r="Y20" s="10"/>
      <c r="Z20" s="27"/>
      <c r="AC20" s="69">
        <f>AC19*4/AF19</f>
        <v>0.1438664097623635</v>
      </c>
      <c r="AD20" s="69">
        <f>AD19*9/AF19</f>
        <v>0.26011560693641617</v>
      </c>
      <c r="AE20" s="69">
        <f>AE19*4/AF19</f>
        <v>0.5960179833012202</v>
      </c>
    </row>
    <row r="21" spans="2:32" s="49" customFormat="1" ht="27.75" customHeight="1">
      <c r="B21" s="74">
        <v>1</v>
      </c>
      <c r="C21" s="272"/>
      <c r="D21" s="45" t="str">
        <f>'1-2月菜單'!I3</f>
        <v>香Q白飯</v>
      </c>
      <c r="E21" s="45" t="s">
        <v>15</v>
      </c>
      <c r="F21" s="45"/>
      <c r="G21" s="45" t="str">
        <f>'1-2月菜單'!I4</f>
        <v>照燒豬排</v>
      </c>
      <c r="H21" s="45" t="s">
        <v>104</v>
      </c>
      <c r="I21" s="45"/>
      <c r="J21" s="45" t="str">
        <f>'1-2月菜單'!I5</f>
        <v>韓式燉雞</v>
      </c>
      <c r="K21" s="45" t="s">
        <v>71</v>
      </c>
      <c r="L21" s="45"/>
      <c r="M21" s="45" t="str">
        <f>'1-2月菜單'!I6</f>
        <v>柳葉魚(海)(加)(炸)</v>
      </c>
      <c r="N21" s="45" t="s">
        <v>105</v>
      </c>
      <c r="O21" s="45"/>
      <c r="P21" s="45" t="str">
        <f>'1-2月菜單'!I7</f>
        <v>深色青菜</v>
      </c>
      <c r="Q21" s="45" t="s">
        <v>18</v>
      </c>
      <c r="R21" s="45"/>
      <c r="S21" s="45" t="str">
        <f>'1-2月菜單'!I8</f>
        <v>蘿蔔排骨湯</v>
      </c>
      <c r="T21" s="45" t="s">
        <v>17</v>
      </c>
      <c r="U21" s="45"/>
      <c r="V21" s="273"/>
      <c r="W21" s="46" t="s">
        <v>7</v>
      </c>
      <c r="X21" s="47" t="s">
        <v>64</v>
      </c>
      <c r="Y21" s="48">
        <v>5.2</v>
      </c>
      <c r="Z21" s="28"/>
      <c r="AA21" s="28"/>
      <c r="AB21" s="29"/>
      <c r="AC21" s="28" t="s">
        <v>19</v>
      </c>
      <c r="AD21" s="28" t="s">
        <v>20</v>
      </c>
      <c r="AE21" s="28" t="s">
        <v>21</v>
      </c>
      <c r="AF21" s="28" t="s">
        <v>22</v>
      </c>
    </row>
    <row r="22" spans="2:32" s="79" customFormat="1" ht="27.75" customHeight="1">
      <c r="B22" s="75" t="s">
        <v>8</v>
      </c>
      <c r="C22" s="272"/>
      <c r="D22" s="7" t="s">
        <v>55</v>
      </c>
      <c r="E22" s="7"/>
      <c r="F22" s="7">
        <v>110</v>
      </c>
      <c r="G22" s="7" t="s">
        <v>103</v>
      </c>
      <c r="H22" s="129"/>
      <c r="I22" s="7">
        <v>60</v>
      </c>
      <c r="J22" s="7" t="s">
        <v>296</v>
      </c>
      <c r="K22" s="7"/>
      <c r="L22" s="7">
        <v>25</v>
      </c>
      <c r="M22" s="7" t="s">
        <v>106</v>
      </c>
      <c r="N22" s="7"/>
      <c r="O22" s="7">
        <v>30</v>
      </c>
      <c r="P22" s="7" t="s">
        <v>62</v>
      </c>
      <c r="Q22" s="7"/>
      <c r="R22" s="7">
        <v>100</v>
      </c>
      <c r="S22" s="8" t="s">
        <v>73</v>
      </c>
      <c r="T22" s="8"/>
      <c r="U22" s="8">
        <v>40</v>
      </c>
      <c r="V22" s="274"/>
      <c r="W22" s="51" t="s">
        <v>109</v>
      </c>
      <c r="X22" s="52" t="s">
        <v>65</v>
      </c>
      <c r="Y22" s="53">
        <v>2.5</v>
      </c>
      <c r="Z22" s="76"/>
      <c r="AA22" s="77" t="s">
        <v>23</v>
      </c>
      <c r="AB22" s="78">
        <v>6.2</v>
      </c>
      <c r="AC22" s="78">
        <f>AB22*2</f>
        <v>12.4</v>
      </c>
      <c r="AD22" s="78"/>
      <c r="AE22" s="78">
        <f>AB22*15</f>
        <v>93</v>
      </c>
      <c r="AF22" s="78">
        <f>AC22*4+AE22*4</f>
        <v>421.6</v>
      </c>
    </row>
    <row r="23" spans="2:32" s="79" customFormat="1" ht="27.75" customHeight="1">
      <c r="B23" s="75">
        <v>4</v>
      </c>
      <c r="C23" s="272"/>
      <c r="D23" s="7"/>
      <c r="E23" s="7"/>
      <c r="F23" s="7"/>
      <c r="G23" s="7"/>
      <c r="H23" s="7"/>
      <c r="I23" s="7"/>
      <c r="J23" s="7" t="s">
        <v>297</v>
      </c>
      <c r="K23" s="61"/>
      <c r="L23" s="7">
        <v>10</v>
      </c>
      <c r="M23" s="7"/>
      <c r="N23" s="7"/>
      <c r="O23" s="7"/>
      <c r="P23" s="7"/>
      <c r="Q23" s="7"/>
      <c r="R23" s="7"/>
      <c r="S23" s="7" t="s">
        <v>113</v>
      </c>
      <c r="T23" s="7"/>
      <c r="U23" s="7">
        <v>6</v>
      </c>
      <c r="V23" s="274"/>
      <c r="W23" s="56" t="s">
        <v>9</v>
      </c>
      <c r="X23" s="57" t="s">
        <v>66</v>
      </c>
      <c r="Y23" s="53">
        <v>1.7</v>
      </c>
      <c r="Z23" s="80"/>
      <c r="AA23" s="81" t="s">
        <v>24</v>
      </c>
      <c r="AB23" s="78">
        <v>2.2</v>
      </c>
      <c r="AC23" s="82">
        <f>AB23*7</f>
        <v>15.400000000000002</v>
      </c>
      <c r="AD23" s="78">
        <f>AB23*5</f>
        <v>11</v>
      </c>
      <c r="AE23" s="78" t="s">
        <v>25</v>
      </c>
      <c r="AF23" s="83">
        <f>AC23*4+AD23*9</f>
        <v>160.60000000000002</v>
      </c>
    </row>
    <row r="24" spans="2:32" s="79" customFormat="1" ht="27.75" customHeight="1">
      <c r="B24" s="75" t="s">
        <v>10</v>
      </c>
      <c r="C24" s="272"/>
      <c r="D24" s="7"/>
      <c r="E24" s="61"/>
      <c r="F24" s="7"/>
      <c r="G24" s="7"/>
      <c r="H24" s="61"/>
      <c r="I24" s="7"/>
      <c r="J24" s="7" t="s">
        <v>298</v>
      </c>
      <c r="K24" s="131"/>
      <c r="L24" s="7">
        <v>15</v>
      </c>
      <c r="M24" s="7"/>
      <c r="N24" s="61"/>
      <c r="O24" s="7"/>
      <c r="P24" s="7"/>
      <c r="Q24" s="61"/>
      <c r="R24" s="7"/>
      <c r="S24" s="8"/>
      <c r="T24" s="61"/>
      <c r="U24" s="7"/>
      <c r="V24" s="274"/>
      <c r="W24" s="51" t="s">
        <v>110</v>
      </c>
      <c r="X24" s="57" t="s">
        <v>67</v>
      </c>
      <c r="Y24" s="53">
        <v>2.2</v>
      </c>
      <c r="Z24" s="76"/>
      <c r="AA24" s="84" t="s">
        <v>26</v>
      </c>
      <c r="AB24" s="78">
        <v>1.6</v>
      </c>
      <c r="AC24" s="78">
        <f>AB24*1</f>
        <v>1.6</v>
      </c>
      <c r="AD24" s="78" t="s">
        <v>25</v>
      </c>
      <c r="AE24" s="78">
        <f>AB24*5</f>
        <v>8</v>
      </c>
      <c r="AF24" s="78">
        <f>AC24*4+AE24*4</f>
        <v>38.4</v>
      </c>
    </row>
    <row r="25" spans="2:32" s="79" customFormat="1" ht="27.75" customHeight="1">
      <c r="B25" s="277" t="s">
        <v>34</v>
      </c>
      <c r="C25" s="272"/>
      <c r="D25" s="8"/>
      <c r="E25" s="8"/>
      <c r="F25" s="7"/>
      <c r="G25" s="7"/>
      <c r="H25" s="61"/>
      <c r="I25" s="7"/>
      <c r="J25" s="7" t="s">
        <v>299</v>
      </c>
      <c r="K25" s="61"/>
      <c r="L25" s="7">
        <v>15</v>
      </c>
      <c r="M25" s="7"/>
      <c r="N25" s="61"/>
      <c r="O25" s="7"/>
      <c r="P25" s="7"/>
      <c r="Q25" s="61"/>
      <c r="R25" s="7"/>
      <c r="S25" s="7"/>
      <c r="T25" s="61"/>
      <c r="U25" s="7"/>
      <c r="V25" s="274"/>
      <c r="W25" s="56" t="s">
        <v>11</v>
      </c>
      <c r="X25" s="57" t="s">
        <v>68</v>
      </c>
      <c r="Y25" s="53">
        <v>0</v>
      </c>
      <c r="Z25" s="80"/>
      <c r="AA25" s="84" t="s">
        <v>28</v>
      </c>
      <c r="AB25" s="78">
        <v>2.5</v>
      </c>
      <c r="AC25" s="78"/>
      <c r="AD25" s="78">
        <f>AB25*5</f>
        <v>12.5</v>
      </c>
      <c r="AE25" s="78" t="s">
        <v>25</v>
      </c>
      <c r="AF25" s="78">
        <f>AD25*9</f>
        <v>112.5</v>
      </c>
    </row>
    <row r="26" spans="2:32" s="79" customFormat="1" ht="27.75" customHeight="1">
      <c r="B26" s="277"/>
      <c r="C26" s="272"/>
      <c r="D26" s="8"/>
      <c r="E26" s="8"/>
      <c r="F26" s="8"/>
      <c r="G26" s="85"/>
      <c r="H26" s="61"/>
      <c r="I26" s="7"/>
      <c r="J26" s="7"/>
      <c r="K26" s="61"/>
      <c r="L26" s="7"/>
      <c r="M26" s="7"/>
      <c r="N26" s="61"/>
      <c r="O26" s="7"/>
      <c r="P26" s="7"/>
      <c r="Q26" s="61"/>
      <c r="R26" s="7"/>
      <c r="S26" s="7"/>
      <c r="T26" s="61"/>
      <c r="U26" s="7"/>
      <c r="V26" s="274"/>
      <c r="W26" s="51" t="s">
        <v>98</v>
      </c>
      <c r="X26" s="112" t="s">
        <v>69</v>
      </c>
      <c r="Y26" s="53">
        <v>0</v>
      </c>
      <c r="Z26" s="76"/>
      <c r="AA26" s="84" t="s">
        <v>29</v>
      </c>
      <c r="AB26" s="78"/>
      <c r="AC26" s="84"/>
      <c r="AD26" s="84"/>
      <c r="AE26" s="84">
        <f>AB26*15</f>
        <v>0</v>
      </c>
      <c r="AF26" s="84"/>
    </row>
    <row r="27" spans="2:32" s="79" customFormat="1" ht="27.75" customHeight="1">
      <c r="B27" s="86" t="s">
        <v>30</v>
      </c>
      <c r="C27" s="87"/>
      <c r="D27" s="8"/>
      <c r="E27" s="61"/>
      <c r="F27" s="8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74"/>
      <c r="W27" s="56" t="s">
        <v>12</v>
      </c>
      <c r="X27" s="66"/>
      <c r="Y27" s="53"/>
      <c r="Z27" s="80"/>
      <c r="AA27" s="84"/>
      <c r="AB27" s="78"/>
      <c r="AC27" s="84">
        <f>SUM(AC22:AC26)</f>
        <v>29.400000000000006</v>
      </c>
      <c r="AD27" s="84">
        <f>SUM(AD22:AD26)</f>
        <v>23.5</v>
      </c>
      <c r="AE27" s="84">
        <f>SUM(AE22:AE26)</f>
        <v>101</v>
      </c>
      <c r="AF27" s="84">
        <f>AC27*4+AD27*9+AE27*4</f>
        <v>733.1</v>
      </c>
    </row>
    <row r="28" spans="2:32" s="79" customFormat="1" ht="27.75" customHeight="1" thickBot="1">
      <c r="B28" s="88"/>
      <c r="C28" s="89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75"/>
      <c r="W28" s="51" t="s">
        <v>111</v>
      </c>
      <c r="X28" s="62"/>
      <c r="Y28" s="53"/>
      <c r="Z28" s="76"/>
      <c r="AA28" s="80"/>
      <c r="AB28" s="90"/>
      <c r="AC28" s="91">
        <f>AC27*4/AF27</f>
        <v>0.16041467739735374</v>
      </c>
      <c r="AD28" s="91">
        <f>AD27*9/AF27</f>
        <v>0.2885008866457509</v>
      </c>
      <c r="AE28" s="91">
        <f>AE27*4/AF27</f>
        <v>0.5510844359568954</v>
      </c>
      <c r="AF28" s="80"/>
    </row>
    <row r="29" spans="2:32" s="49" customFormat="1" ht="27.75" customHeight="1">
      <c r="B29" s="44">
        <v>1</v>
      </c>
      <c r="C29" s="272"/>
      <c r="D29" s="45" t="str">
        <f>'1-2月菜單'!M3</f>
        <v>地瓜飯</v>
      </c>
      <c r="E29" s="45" t="s">
        <v>15</v>
      </c>
      <c r="F29" s="45"/>
      <c r="G29" s="45" t="str">
        <f>'1-2月菜單'!M4</f>
        <v>碳烤雞腿</v>
      </c>
      <c r="H29" s="45" t="s">
        <v>112</v>
      </c>
      <c r="I29" s="45"/>
      <c r="J29" s="45" t="str">
        <f>'1-2月菜單'!M5</f>
        <v>什錦炒肉片</v>
      </c>
      <c r="K29" s="45" t="s">
        <v>165</v>
      </c>
      <c r="L29" s="45"/>
      <c r="M29" s="45" t="str">
        <f>'1-2月菜單'!M6</f>
        <v>芹香豆干(豆)</v>
      </c>
      <c r="N29" s="45" t="s">
        <v>17</v>
      </c>
      <c r="O29" s="45"/>
      <c r="P29" s="45" t="str">
        <f>'1-2月菜單'!M7</f>
        <v>淺色青菜</v>
      </c>
      <c r="Q29" s="45" t="s">
        <v>18</v>
      </c>
      <c r="R29" s="45"/>
      <c r="S29" s="45" t="str">
        <f>'1-2月菜單'!M8</f>
        <v>冬瓜枸杞湯</v>
      </c>
      <c r="T29" s="45" t="s">
        <v>17</v>
      </c>
      <c r="U29" s="45"/>
      <c r="V29" s="273"/>
      <c r="W29" s="46" t="s">
        <v>7</v>
      </c>
      <c r="X29" s="47" t="s">
        <v>64</v>
      </c>
      <c r="Y29" s="48">
        <v>5.1</v>
      </c>
      <c r="Z29" s="28"/>
      <c r="AA29" s="28"/>
      <c r="AB29" s="29"/>
      <c r="AC29" s="28" t="s">
        <v>19</v>
      </c>
      <c r="AD29" s="28" t="s">
        <v>20</v>
      </c>
      <c r="AE29" s="28" t="s">
        <v>21</v>
      </c>
      <c r="AF29" s="28" t="s">
        <v>22</v>
      </c>
    </row>
    <row r="30" spans="2:32" ht="27.75" customHeight="1">
      <c r="B30" s="50" t="s">
        <v>8</v>
      </c>
      <c r="C30" s="272"/>
      <c r="D30" s="7" t="s">
        <v>55</v>
      </c>
      <c r="E30" s="7"/>
      <c r="F30" s="7">
        <v>100</v>
      </c>
      <c r="G30" s="7" t="s">
        <v>79</v>
      </c>
      <c r="H30" s="7"/>
      <c r="I30" s="7">
        <v>45</v>
      </c>
      <c r="J30" s="7" t="s">
        <v>166</v>
      </c>
      <c r="K30" s="7"/>
      <c r="L30" s="7">
        <v>50</v>
      </c>
      <c r="M30" s="8" t="s">
        <v>74</v>
      </c>
      <c r="N30" s="7"/>
      <c r="O30" s="8">
        <v>15</v>
      </c>
      <c r="P30" s="7" t="s">
        <v>63</v>
      </c>
      <c r="Q30" s="7"/>
      <c r="R30" s="7">
        <v>100</v>
      </c>
      <c r="S30" s="8" t="s">
        <v>77</v>
      </c>
      <c r="T30" s="7"/>
      <c r="U30" s="7">
        <v>40</v>
      </c>
      <c r="V30" s="274"/>
      <c r="W30" s="51" t="s">
        <v>116</v>
      </c>
      <c r="X30" s="52" t="s">
        <v>65</v>
      </c>
      <c r="Y30" s="53">
        <v>2.4</v>
      </c>
      <c r="Z30" s="27"/>
      <c r="AA30" s="54" t="s">
        <v>23</v>
      </c>
      <c r="AB30" s="29">
        <v>6.3</v>
      </c>
      <c r="AC30" s="29">
        <f>AB30*2</f>
        <v>12.6</v>
      </c>
      <c r="AD30" s="29"/>
      <c r="AE30" s="29">
        <f>AB30*15</f>
        <v>94.5</v>
      </c>
      <c r="AF30" s="29">
        <f>AC30*4+AE30*4</f>
        <v>428.4</v>
      </c>
    </row>
    <row r="31" spans="2:32" ht="27.75" customHeight="1">
      <c r="B31" s="50">
        <v>5</v>
      </c>
      <c r="C31" s="272"/>
      <c r="D31" s="7" t="s">
        <v>57</v>
      </c>
      <c r="E31" s="7"/>
      <c r="F31" s="7">
        <v>20</v>
      </c>
      <c r="G31" s="7"/>
      <c r="H31" s="7"/>
      <c r="I31" s="7"/>
      <c r="J31" s="7" t="s">
        <v>167</v>
      </c>
      <c r="K31" s="7"/>
      <c r="L31" s="7">
        <v>5</v>
      </c>
      <c r="M31" s="8" t="s">
        <v>75</v>
      </c>
      <c r="N31" s="129"/>
      <c r="O31" s="8">
        <v>50</v>
      </c>
      <c r="P31" s="7"/>
      <c r="Q31" s="7"/>
      <c r="R31" s="7"/>
      <c r="S31" s="8" t="s">
        <v>78</v>
      </c>
      <c r="T31" s="7"/>
      <c r="U31" s="7">
        <v>2</v>
      </c>
      <c r="V31" s="274"/>
      <c r="W31" s="56" t="s">
        <v>9</v>
      </c>
      <c r="X31" s="57" t="s">
        <v>66</v>
      </c>
      <c r="Y31" s="53">
        <v>2</v>
      </c>
      <c r="Z31" s="28"/>
      <c r="AA31" s="58" t="s">
        <v>24</v>
      </c>
      <c r="AB31" s="29">
        <v>2</v>
      </c>
      <c r="AC31" s="59">
        <f>AB31*7</f>
        <v>14</v>
      </c>
      <c r="AD31" s="29">
        <f>AB31*5</f>
        <v>10</v>
      </c>
      <c r="AE31" s="29" t="s">
        <v>25</v>
      </c>
      <c r="AF31" s="60">
        <f>AC31*4+AD31*9</f>
        <v>146</v>
      </c>
    </row>
    <row r="32" spans="2:32" ht="27.75" customHeight="1">
      <c r="B32" s="50" t="s">
        <v>10</v>
      </c>
      <c r="C32" s="272"/>
      <c r="D32" s="7"/>
      <c r="E32" s="61"/>
      <c r="F32" s="7"/>
      <c r="G32" s="7"/>
      <c r="H32" s="61"/>
      <c r="I32" s="7"/>
      <c r="J32" s="7" t="s">
        <v>168</v>
      </c>
      <c r="K32" s="61"/>
      <c r="L32" s="7">
        <v>3</v>
      </c>
      <c r="M32" s="8"/>
      <c r="N32" s="61"/>
      <c r="O32" s="8"/>
      <c r="P32" s="7"/>
      <c r="Q32" s="61"/>
      <c r="R32" s="7"/>
      <c r="S32" s="8"/>
      <c r="T32" s="61"/>
      <c r="U32" s="7"/>
      <c r="V32" s="274"/>
      <c r="W32" s="51" t="s">
        <v>97</v>
      </c>
      <c r="X32" s="57" t="s">
        <v>67</v>
      </c>
      <c r="Y32" s="53">
        <v>2.5</v>
      </c>
      <c r="Z32" s="27"/>
      <c r="AA32" s="28" t="s">
        <v>26</v>
      </c>
      <c r="AB32" s="29">
        <v>1.7</v>
      </c>
      <c r="AC32" s="29">
        <f>AB32*1</f>
        <v>1.7</v>
      </c>
      <c r="AD32" s="29" t="s">
        <v>25</v>
      </c>
      <c r="AE32" s="29">
        <f>AB32*5</f>
        <v>8.5</v>
      </c>
      <c r="AF32" s="29">
        <f>AC32*4+AE32*4</f>
        <v>40.8</v>
      </c>
    </row>
    <row r="33" spans="2:32" ht="27.75" customHeight="1">
      <c r="B33" s="276" t="s">
        <v>35</v>
      </c>
      <c r="C33" s="272"/>
      <c r="D33" s="8"/>
      <c r="E33" s="8"/>
      <c r="F33" s="7"/>
      <c r="G33" s="7"/>
      <c r="H33" s="61"/>
      <c r="I33" s="7"/>
      <c r="J33" s="7" t="s">
        <v>169</v>
      </c>
      <c r="K33" s="61"/>
      <c r="L33" s="7">
        <v>3</v>
      </c>
      <c r="M33" s="7"/>
      <c r="N33" s="61"/>
      <c r="O33" s="7"/>
      <c r="P33" s="7"/>
      <c r="Q33" s="61"/>
      <c r="R33" s="7"/>
      <c r="S33" s="8"/>
      <c r="T33" s="61"/>
      <c r="U33" s="7"/>
      <c r="V33" s="274"/>
      <c r="W33" s="56" t="s">
        <v>11</v>
      </c>
      <c r="X33" s="57" t="s">
        <v>68</v>
      </c>
      <c r="Y33" s="53">
        <v>0</v>
      </c>
      <c r="Z33" s="28"/>
      <c r="AA33" s="28" t="s">
        <v>28</v>
      </c>
      <c r="AB33" s="29">
        <v>2.5</v>
      </c>
      <c r="AC33" s="29"/>
      <c r="AD33" s="29">
        <f>AB33*5</f>
        <v>12.5</v>
      </c>
      <c r="AE33" s="29" t="s">
        <v>25</v>
      </c>
      <c r="AF33" s="29">
        <f>AD33*9</f>
        <v>112.5</v>
      </c>
    </row>
    <row r="34" spans="2:31" ht="27.75" customHeight="1">
      <c r="B34" s="276"/>
      <c r="C34" s="272"/>
      <c r="D34" s="8"/>
      <c r="E34" s="8"/>
      <c r="F34" s="8"/>
      <c r="G34" s="7"/>
      <c r="H34" s="61"/>
      <c r="I34" s="7"/>
      <c r="J34" s="8"/>
      <c r="K34" s="61"/>
      <c r="L34" s="8"/>
      <c r="M34" s="7"/>
      <c r="N34" s="61"/>
      <c r="O34" s="7"/>
      <c r="P34" s="7"/>
      <c r="Q34" s="61"/>
      <c r="R34" s="7"/>
      <c r="S34" s="8"/>
      <c r="T34" s="61"/>
      <c r="U34" s="7"/>
      <c r="V34" s="274"/>
      <c r="W34" s="51" t="s">
        <v>117</v>
      </c>
      <c r="X34" s="112" t="s">
        <v>69</v>
      </c>
      <c r="Y34" s="63">
        <v>0</v>
      </c>
      <c r="Z34" s="27"/>
      <c r="AA34" s="28" t="s">
        <v>29</v>
      </c>
      <c r="AB34" s="29">
        <v>1</v>
      </c>
      <c r="AE34" s="28">
        <f>AB34*15</f>
        <v>15</v>
      </c>
    </row>
    <row r="35" spans="2:32" ht="27.75" customHeight="1">
      <c r="B35" s="64" t="s">
        <v>30</v>
      </c>
      <c r="C35" s="65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61"/>
      <c r="U35" s="7"/>
      <c r="V35" s="274"/>
      <c r="W35" s="56" t="s">
        <v>12</v>
      </c>
      <c r="X35" s="66"/>
      <c r="Y35" s="53"/>
      <c r="Z35" s="28"/>
      <c r="AC35" s="28">
        <f>SUM(AC30:AC34)</f>
        <v>28.3</v>
      </c>
      <c r="AD35" s="28">
        <f>SUM(AD30:AD34)</f>
        <v>22.5</v>
      </c>
      <c r="AE35" s="28">
        <f>SUM(AE30:AE34)</f>
        <v>118</v>
      </c>
      <c r="AF35" s="28">
        <f>AC35*4+AD35*9+AE35*4</f>
        <v>787.7</v>
      </c>
    </row>
    <row r="36" spans="2:31" ht="27.7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275"/>
      <c r="W36" s="51" t="s">
        <v>118</v>
      </c>
      <c r="X36" s="62"/>
      <c r="Y36" s="63"/>
      <c r="Z36" s="27"/>
      <c r="AC36" s="69">
        <f>AC35*4/AF35</f>
        <v>0.1437095340865812</v>
      </c>
      <c r="AD36" s="69">
        <f>AD35*9/AF35</f>
        <v>0.2570775676018789</v>
      </c>
      <c r="AE36" s="69">
        <f>AE35*4/AF35</f>
        <v>0.5992128983115399</v>
      </c>
    </row>
    <row r="37" spans="2:32" s="49" customFormat="1" ht="27.75" customHeight="1">
      <c r="B37" s="44">
        <v>1</v>
      </c>
      <c r="C37" s="272"/>
      <c r="D37" s="45" t="str">
        <f>'1-2月菜單'!Q3</f>
        <v>海鮮焗烤飯(海)</v>
      </c>
      <c r="E37" s="45" t="s">
        <v>15</v>
      </c>
      <c r="F37" s="45"/>
      <c r="G37" s="45" t="str">
        <f>'1-2月菜單'!Q4</f>
        <v>蜜汁小排丁</v>
      </c>
      <c r="H37" s="45" t="s">
        <v>238</v>
      </c>
      <c r="I37" s="45"/>
      <c r="J37" s="45" t="str">
        <f>'1-2月菜單'!Q5</f>
        <v>蔥花蛋</v>
      </c>
      <c r="K37" s="45" t="s">
        <v>301</v>
      </c>
      <c r="L37" s="45"/>
      <c r="M37" s="45" t="str">
        <f>'1-2月菜單'!Q6</f>
        <v>鮮瓜燴肉</v>
      </c>
      <c r="N37" s="45" t="s">
        <v>241</v>
      </c>
      <c r="O37" s="45"/>
      <c r="P37" s="45" t="str">
        <f>'1-2月菜單'!Q7</f>
        <v>深色青菜</v>
      </c>
      <c r="Q37" s="45" t="s">
        <v>18</v>
      </c>
      <c r="R37" s="45"/>
      <c r="S37" s="45" t="str">
        <f>'1-2月菜單'!Q8</f>
        <v>味噌豆腐湯(豆)</v>
      </c>
      <c r="T37" s="45" t="s">
        <v>17</v>
      </c>
      <c r="U37" s="45"/>
      <c r="V37" s="273"/>
      <c r="W37" s="46" t="s">
        <v>7</v>
      </c>
      <c r="X37" s="47" t="s">
        <v>64</v>
      </c>
      <c r="Y37" s="93">
        <v>5.1</v>
      </c>
      <c r="Z37" s="28"/>
      <c r="AA37" s="28"/>
      <c r="AB37" s="29"/>
      <c r="AC37" s="28" t="s">
        <v>19</v>
      </c>
      <c r="AD37" s="28" t="s">
        <v>20</v>
      </c>
      <c r="AE37" s="28" t="s">
        <v>21</v>
      </c>
      <c r="AF37" s="28" t="s">
        <v>22</v>
      </c>
    </row>
    <row r="38" spans="2:32" ht="27.75" customHeight="1">
      <c r="B38" s="50" t="s">
        <v>8</v>
      </c>
      <c r="C38" s="272"/>
      <c r="D38" s="7" t="s">
        <v>55</v>
      </c>
      <c r="E38" s="7"/>
      <c r="F38" s="7">
        <v>110</v>
      </c>
      <c r="G38" s="7" t="s">
        <v>178</v>
      </c>
      <c r="H38" s="7"/>
      <c r="I38" s="7">
        <v>60</v>
      </c>
      <c r="J38" s="7" t="s">
        <v>59</v>
      </c>
      <c r="K38" s="129"/>
      <c r="L38" s="7">
        <v>50</v>
      </c>
      <c r="M38" s="7" t="s">
        <v>170</v>
      </c>
      <c r="N38" s="129"/>
      <c r="O38" s="7">
        <v>60</v>
      </c>
      <c r="P38" s="7" t="s">
        <v>62</v>
      </c>
      <c r="Q38" s="7"/>
      <c r="R38" s="7">
        <v>110</v>
      </c>
      <c r="S38" s="6" t="s">
        <v>58</v>
      </c>
      <c r="T38" s="6"/>
      <c r="U38" s="6">
        <v>40</v>
      </c>
      <c r="V38" s="274"/>
      <c r="W38" s="51" t="s">
        <v>119</v>
      </c>
      <c r="X38" s="52" t="s">
        <v>65</v>
      </c>
      <c r="Y38" s="92">
        <v>2.5</v>
      </c>
      <c r="Z38" s="27"/>
      <c r="AA38" s="54" t="s">
        <v>23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75" customHeight="1">
      <c r="B39" s="50">
        <v>6</v>
      </c>
      <c r="C39" s="272"/>
      <c r="D39" s="7" t="s">
        <v>275</v>
      </c>
      <c r="E39" s="7"/>
      <c r="F39" s="7">
        <v>5</v>
      </c>
      <c r="G39" s="7"/>
      <c r="H39" s="8"/>
      <c r="I39" s="7"/>
      <c r="J39" s="7" t="s">
        <v>302</v>
      </c>
      <c r="K39" s="129"/>
      <c r="L39" s="7">
        <v>3</v>
      </c>
      <c r="M39" s="7" t="s">
        <v>284</v>
      </c>
      <c r="N39" s="129"/>
      <c r="O39" s="7">
        <v>5</v>
      </c>
      <c r="P39" s="7"/>
      <c r="Q39" s="61"/>
      <c r="R39" s="7"/>
      <c r="S39" s="6" t="s">
        <v>81</v>
      </c>
      <c r="T39" s="6"/>
      <c r="U39" s="6">
        <v>2</v>
      </c>
      <c r="V39" s="274"/>
      <c r="W39" s="56" t="s">
        <v>9</v>
      </c>
      <c r="X39" s="57" t="s">
        <v>66</v>
      </c>
      <c r="Y39" s="92">
        <v>1.8</v>
      </c>
      <c r="Z39" s="28"/>
      <c r="AA39" s="58" t="s">
        <v>24</v>
      </c>
      <c r="AB39" s="29">
        <v>2.3</v>
      </c>
      <c r="AC39" s="59">
        <f>AB39*7</f>
        <v>16.099999999999998</v>
      </c>
      <c r="AD39" s="29">
        <f>AB39*5</f>
        <v>11.5</v>
      </c>
      <c r="AE39" s="29" t="s">
        <v>25</v>
      </c>
      <c r="AF39" s="60">
        <f>AC39*4+AD39*9</f>
        <v>167.89999999999998</v>
      </c>
    </row>
    <row r="40" spans="2:32" ht="27.75" customHeight="1">
      <c r="B40" s="50" t="s">
        <v>10</v>
      </c>
      <c r="C40" s="272"/>
      <c r="D40" s="7" t="s">
        <v>276</v>
      </c>
      <c r="E40" s="61"/>
      <c r="F40" s="7">
        <v>8</v>
      </c>
      <c r="G40" s="7"/>
      <c r="H40" s="8"/>
      <c r="I40" s="7"/>
      <c r="J40" s="7"/>
      <c r="K40" s="129"/>
      <c r="L40" s="7"/>
      <c r="M40" s="7"/>
      <c r="N40" s="129"/>
      <c r="O40" s="7"/>
      <c r="P40" s="7"/>
      <c r="Q40" s="61"/>
      <c r="R40" s="7"/>
      <c r="S40" s="8"/>
      <c r="T40" s="7"/>
      <c r="U40" s="7"/>
      <c r="V40" s="274"/>
      <c r="W40" s="51" t="s">
        <v>100</v>
      </c>
      <c r="X40" s="57" t="s">
        <v>67</v>
      </c>
      <c r="Y40" s="92">
        <v>2.5</v>
      </c>
      <c r="Z40" s="27"/>
      <c r="AA40" s="28" t="s">
        <v>26</v>
      </c>
      <c r="AB40" s="29">
        <v>1.5</v>
      </c>
      <c r="AC40" s="29">
        <f>AB40*1</f>
        <v>1.5</v>
      </c>
      <c r="AD40" s="29" t="s">
        <v>25</v>
      </c>
      <c r="AE40" s="29">
        <f>AB40*5</f>
        <v>7.5</v>
      </c>
      <c r="AF40" s="29">
        <f>AC40*4+AE40*4</f>
        <v>36</v>
      </c>
    </row>
    <row r="41" spans="2:32" ht="27.75" customHeight="1">
      <c r="B41" s="276" t="s">
        <v>27</v>
      </c>
      <c r="C41" s="272"/>
      <c r="D41" s="8"/>
      <c r="E41" s="8"/>
      <c r="F41" s="7"/>
      <c r="G41" s="7"/>
      <c r="H41" s="8"/>
      <c r="I41" s="7"/>
      <c r="J41" s="7"/>
      <c r="K41" s="8"/>
      <c r="L41" s="7"/>
      <c r="M41" s="7"/>
      <c r="N41" s="8"/>
      <c r="O41" s="7"/>
      <c r="P41" s="7"/>
      <c r="Q41" s="8"/>
      <c r="R41" s="7"/>
      <c r="S41" s="8"/>
      <c r="T41" s="7"/>
      <c r="U41" s="7"/>
      <c r="V41" s="274"/>
      <c r="W41" s="56" t="s">
        <v>11</v>
      </c>
      <c r="X41" s="57" t="s">
        <v>68</v>
      </c>
      <c r="Y41" s="92">
        <v>0</v>
      </c>
      <c r="Z41" s="28"/>
      <c r="AA41" s="28" t="s">
        <v>28</v>
      </c>
      <c r="AB41" s="29">
        <v>2.5</v>
      </c>
      <c r="AC41" s="29"/>
      <c r="AD41" s="29">
        <f>AB41*5</f>
        <v>12.5</v>
      </c>
      <c r="AE41" s="29" t="s">
        <v>25</v>
      </c>
      <c r="AF41" s="29">
        <f>AD41*9</f>
        <v>112.5</v>
      </c>
    </row>
    <row r="42" spans="2:31" ht="27.75" customHeight="1">
      <c r="B42" s="276"/>
      <c r="C42" s="272"/>
      <c r="D42" s="61"/>
      <c r="E42" s="61"/>
      <c r="F42" s="7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274"/>
      <c r="W42" s="51" t="s">
        <v>120</v>
      </c>
      <c r="X42" s="112" t="s">
        <v>69</v>
      </c>
      <c r="Y42" s="92">
        <v>0</v>
      </c>
      <c r="Z42" s="27"/>
      <c r="AA42" s="28" t="s">
        <v>29</v>
      </c>
      <c r="AE42" s="28">
        <f>AB42*15</f>
        <v>0</v>
      </c>
    </row>
    <row r="43" spans="2:32" ht="27.75" customHeight="1">
      <c r="B43" s="64" t="s">
        <v>30</v>
      </c>
      <c r="C43" s="65"/>
      <c r="D43" s="61"/>
      <c r="E43" s="61"/>
      <c r="F43" s="7"/>
      <c r="G43" s="7"/>
      <c r="H43" s="61"/>
      <c r="I43" s="7"/>
      <c r="J43" s="8"/>
      <c r="K43" s="61"/>
      <c r="L43" s="8"/>
      <c r="M43" s="7"/>
      <c r="N43" s="61"/>
      <c r="O43" s="7"/>
      <c r="P43" s="7"/>
      <c r="Q43" s="61"/>
      <c r="R43" s="7"/>
      <c r="S43" s="8"/>
      <c r="T43" s="61"/>
      <c r="U43" s="8"/>
      <c r="V43" s="274"/>
      <c r="W43" s="56" t="s">
        <v>12</v>
      </c>
      <c r="X43" s="66"/>
      <c r="Y43" s="92"/>
      <c r="Z43" s="28"/>
      <c r="AC43" s="28">
        <f>SUM(AC38:AC42)</f>
        <v>29.599999999999998</v>
      </c>
      <c r="AD43" s="28">
        <f>SUM(AD38:AD42)</f>
        <v>24</v>
      </c>
      <c r="AE43" s="28">
        <f>SUM(AE38:AE42)</f>
        <v>97.5</v>
      </c>
      <c r="AF43" s="28">
        <f>AC43*4+AD43*9+AE43*4</f>
        <v>724.4</v>
      </c>
    </row>
    <row r="44" spans="2:31" ht="27.75" customHeight="1" thickBot="1">
      <c r="B44" s="94"/>
      <c r="C44" s="68"/>
      <c r="D44" s="95"/>
      <c r="E44" s="95"/>
      <c r="F44" s="96"/>
      <c r="G44" s="96"/>
      <c r="H44" s="95"/>
      <c r="I44" s="96"/>
      <c r="J44" s="96"/>
      <c r="K44" s="95"/>
      <c r="L44" s="96"/>
      <c r="M44" s="96"/>
      <c r="N44" s="95"/>
      <c r="O44" s="96"/>
      <c r="P44" s="96"/>
      <c r="Q44" s="95"/>
      <c r="R44" s="96"/>
      <c r="S44" s="96"/>
      <c r="T44" s="95"/>
      <c r="U44" s="96"/>
      <c r="V44" s="275"/>
      <c r="W44" s="97" t="s">
        <v>121</v>
      </c>
      <c r="X44" s="98"/>
      <c r="Y44" s="99"/>
      <c r="Z44" s="27"/>
      <c r="AC44" s="69">
        <f>AC43*4/AF43</f>
        <v>0.1634456101601325</v>
      </c>
      <c r="AD44" s="69">
        <f>AD43*9/AF43</f>
        <v>0.2981778023191607</v>
      </c>
      <c r="AE44" s="69">
        <f>AE43*4/AF43</f>
        <v>0.5383765875207068</v>
      </c>
    </row>
    <row r="45" spans="2:32" s="103" customFormat="1" ht="21.75" customHeight="1">
      <c r="B45" s="100"/>
      <c r="C45" s="28"/>
      <c r="D45" s="139" t="s">
        <v>243</v>
      </c>
      <c r="E45" s="101"/>
      <c r="F45" s="55"/>
      <c r="G45" s="139" t="s">
        <v>244</v>
      </c>
      <c r="H45" s="101"/>
      <c r="I45" s="55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102"/>
      <c r="AA45" s="84"/>
      <c r="AB45" s="78"/>
      <c r="AC45" s="84"/>
      <c r="AD45" s="84"/>
      <c r="AE45" s="84"/>
      <c r="AF45" s="84"/>
    </row>
    <row r="46" spans="2:25" ht="20.25">
      <c r="B46" s="78"/>
      <c r="C46" s="103"/>
      <c r="D46" s="249"/>
      <c r="E46" s="249"/>
      <c r="F46" s="278"/>
      <c r="G46" s="278"/>
      <c r="H46" s="104"/>
      <c r="I46" s="28"/>
      <c r="J46" s="28"/>
      <c r="K46" s="104"/>
      <c r="L46" s="28"/>
      <c r="N46" s="104"/>
      <c r="O46" s="28"/>
      <c r="Q46" s="104"/>
      <c r="R46" s="28"/>
      <c r="T46" s="104"/>
      <c r="U46" s="28"/>
      <c r="V46" s="105"/>
      <c r="Y46" s="108"/>
    </row>
    <row r="47" ht="20.25">
      <c r="Y47" s="108"/>
    </row>
    <row r="48" ht="20.25">
      <c r="Y48" s="108"/>
    </row>
    <row r="49" ht="20.25">
      <c r="Y49" s="108"/>
    </row>
    <row r="50" ht="20.25">
      <c r="Y50" s="108"/>
    </row>
    <row r="51" ht="20.25">
      <c r="Y51" s="108"/>
    </row>
    <row r="52" ht="20.25">
      <c r="Y52" s="108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7"/>
  <sheetViews>
    <sheetView zoomScale="60" zoomScaleNormal="60" zoomScalePageLayoutView="0" workbookViewId="0" topLeftCell="E1">
      <selection activeCell="M8" sqref="M8"/>
    </sheetView>
  </sheetViews>
  <sheetFormatPr defaultColWidth="9.00390625" defaultRowHeight="16.5"/>
  <cols>
    <col min="1" max="1" width="1.875" style="55" customWidth="1"/>
    <col min="2" max="2" width="4.875" style="100" customWidth="1"/>
    <col min="3" max="3" width="0" style="55" hidden="1" customWidth="1"/>
    <col min="4" max="4" width="22.625" style="55" customWidth="1"/>
    <col min="5" max="5" width="5.625" style="101" customWidth="1"/>
    <col min="6" max="6" width="9.625" style="55" customWidth="1"/>
    <col min="7" max="7" width="22.625" style="55" customWidth="1"/>
    <col min="8" max="8" width="5.625" style="101" customWidth="1"/>
    <col min="9" max="9" width="9.625" style="55" customWidth="1"/>
    <col min="10" max="10" width="22.625" style="55" customWidth="1"/>
    <col min="11" max="11" width="5.625" style="101" customWidth="1"/>
    <col min="12" max="12" width="9.625" style="55" customWidth="1"/>
    <col min="13" max="13" width="22.625" style="55" customWidth="1"/>
    <col min="14" max="14" width="5.625" style="101" customWidth="1"/>
    <col min="15" max="15" width="9.625" style="55" customWidth="1"/>
    <col min="16" max="16" width="22.625" style="55" customWidth="1"/>
    <col min="17" max="17" width="5.625" style="101" customWidth="1"/>
    <col min="18" max="18" width="9.625" style="55" customWidth="1"/>
    <col min="19" max="19" width="22.625" style="55" customWidth="1"/>
    <col min="20" max="20" width="5.625" style="101" customWidth="1"/>
    <col min="21" max="21" width="9.625" style="55" customWidth="1"/>
    <col min="22" max="22" width="5.25390625" style="109" customWidth="1"/>
    <col min="23" max="23" width="11.75390625" style="106" customWidth="1"/>
    <col min="24" max="24" width="11.25390625" style="107" customWidth="1"/>
    <col min="25" max="25" width="6.625" style="110" customWidth="1"/>
    <col min="26" max="26" width="6.625" style="55" customWidth="1"/>
    <col min="27" max="27" width="6.00390625" style="28" hidden="1" customWidth="1"/>
    <col min="28" max="28" width="5.50390625" style="29" hidden="1" customWidth="1"/>
    <col min="29" max="29" width="7.75390625" style="28" hidden="1" customWidth="1"/>
    <col min="30" max="30" width="8.00390625" style="28" hidden="1" customWidth="1"/>
    <col min="31" max="31" width="7.875" style="28" hidden="1" customWidth="1"/>
    <col min="32" max="32" width="7.50390625" style="28" hidden="1" customWidth="1"/>
    <col min="33" max="16384" width="9.00390625" style="55" customWidth="1"/>
  </cols>
  <sheetData>
    <row r="1" spans="2:28" s="15" customFormat="1" ht="38.25">
      <c r="B1" s="279" t="s">
        <v>247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4"/>
      <c r="AB1" s="16"/>
    </row>
    <row r="2" spans="2:28" s="15" customFormat="1" ht="9.75" customHeight="1">
      <c r="B2" s="280"/>
      <c r="C2" s="281"/>
      <c r="D2" s="281"/>
      <c r="E2" s="281"/>
      <c r="F2" s="281"/>
      <c r="G2" s="281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28" s="28" customFormat="1" ht="31.5" customHeight="1" thickBot="1">
      <c r="B3" s="113" t="s">
        <v>37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99">
      <c r="B4" s="30" t="s">
        <v>0</v>
      </c>
      <c r="C4" s="31" t="s">
        <v>1</v>
      </c>
      <c r="D4" s="32" t="s">
        <v>2</v>
      </c>
      <c r="E4" s="33" t="s">
        <v>36</v>
      </c>
      <c r="F4" s="32"/>
      <c r="G4" s="32" t="s">
        <v>3</v>
      </c>
      <c r="H4" s="33" t="s">
        <v>36</v>
      </c>
      <c r="I4" s="32"/>
      <c r="J4" s="32" t="s">
        <v>4</v>
      </c>
      <c r="K4" s="33" t="s">
        <v>36</v>
      </c>
      <c r="L4" s="34"/>
      <c r="M4" s="32" t="s">
        <v>4</v>
      </c>
      <c r="N4" s="33" t="s">
        <v>36</v>
      </c>
      <c r="O4" s="32"/>
      <c r="P4" s="32" t="s">
        <v>4</v>
      </c>
      <c r="Q4" s="33" t="s">
        <v>36</v>
      </c>
      <c r="R4" s="32"/>
      <c r="S4" s="35" t="s">
        <v>5</v>
      </c>
      <c r="T4" s="33" t="s">
        <v>36</v>
      </c>
      <c r="U4" s="32"/>
      <c r="V4" s="115" t="s">
        <v>39</v>
      </c>
      <c r="W4" s="36" t="s">
        <v>6</v>
      </c>
      <c r="X4" s="37" t="s">
        <v>13</v>
      </c>
      <c r="Y4" s="38" t="s">
        <v>14</v>
      </c>
      <c r="Z4" s="39"/>
      <c r="AA4" s="40"/>
      <c r="AB4" s="41"/>
      <c r="AC4" s="42"/>
      <c r="AD4" s="42"/>
      <c r="AE4" s="42"/>
      <c r="AF4" s="42"/>
    </row>
    <row r="5" spans="2:32" s="49" customFormat="1" ht="64.5" customHeight="1">
      <c r="B5" s="44">
        <v>1</v>
      </c>
      <c r="C5" s="272"/>
      <c r="D5" s="45" t="str">
        <f>'1-2月菜單'!A12</f>
        <v>香Q白飯</v>
      </c>
      <c r="E5" s="45" t="s">
        <v>15</v>
      </c>
      <c r="F5" s="2" t="s">
        <v>16</v>
      </c>
      <c r="G5" s="45" t="str">
        <f>'1-2月菜單'!A13</f>
        <v>冬瓜燒雞</v>
      </c>
      <c r="H5" s="45" t="s">
        <v>71</v>
      </c>
      <c r="I5" s="2" t="s">
        <v>16</v>
      </c>
      <c r="J5" s="45" t="str">
        <f>'1-2月菜單'!A14</f>
        <v>麻油米血丁(豆)</v>
      </c>
      <c r="K5" s="45" t="s">
        <v>253</v>
      </c>
      <c r="L5" s="2" t="s">
        <v>16</v>
      </c>
      <c r="M5" s="45" t="str">
        <f>'1-2月菜單'!A15</f>
        <v>暖呼呼蒸地瓜</v>
      </c>
      <c r="N5" s="45" t="s">
        <v>289</v>
      </c>
      <c r="O5" s="2" t="s">
        <v>16</v>
      </c>
      <c r="P5" s="45" t="str">
        <f>'1-2月菜單'!A16</f>
        <v>深色青菜</v>
      </c>
      <c r="Q5" s="45" t="s">
        <v>18</v>
      </c>
      <c r="R5" s="2" t="s">
        <v>16</v>
      </c>
      <c r="S5" s="45" t="str">
        <f>'1-2月菜單'!A17</f>
        <v>麵線湯</v>
      </c>
      <c r="T5" s="45" t="s">
        <v>17</v>
      </c>
      <c r="U5" s="2" t="s">
        <v>16</v>
      </c>
      <c r="V5" s="273"/>
      <c r="W5" s="46" t="s">
        <v>7</v>
      </c>
      <c r="X5" s="47" t="s">
        <v>64</v>
      </c>
      <c r="Y5" s="48">
        <v>5.2</v>
      </c>
      <c r="Z5" s="28"/>
      <c r="AA5" s="28"/>
      <c r="AB5" s="29"/>
      <c r="AC5" s="28" t="s">
        <v>19</v>
      </c>
      <c r="AD5" s="28" t="s">
        <v>20</v>
      </c>
      <c r="AE5" s="28" t="s">
        <v>21</v>
      </c>
      <c r="AF5" s="28" t="s">
        <v>22</v>
      </c>
    </row>
    <row r="6" spans="2:32" ht="27.75" customHeight="1">
      <c r="B6" s="50" t="s">
        <v>8</v>
      </c>
      <c r="C6" s="272"/>
      <c r="D6" s="7" t="s">
        <v>55</v>
      </c>
      <c r="E6" s="7"/>
      <c r="F6" s="7">
        <v>110</v>
      </c>
      <c r="G6" s="7" t="s">
        <v>254</v>
      </c>
      <c r="H6" s="5"/>
      <c r="I6" s="7">
        <v>30</v>
      </c>
      <c r="J6" s="7" t="s">
        <v>171</v>
      </c>
      <c r="K6" s="5"/>
      <c r="L6" s="7">
        <v>20</v>
      </c>
      <c r="M6" s="7" t="s">
        <v>288</v>
      </c>
      <c r="N6" s="7"/>
      <c r="O6" s="7">
        <v>40</v>
      </c>
      <c r="P6" s="7" t="s">
        <v>62</v>
      </c>
      <c r="Q6" s="7"/>
      <c r="R6" s="7">
        <v>110</v>
      </c>
      <c r="S6" s="8" t="s">
        <v>175</v>
      </c>
      <c r="T6" s="7"/>
      <c r="U6" s="7">
        <v>10</v>
      </c>
      <c r="V6" s="274"/>
      <c r="W6" s="51" t="s">
        <v>99</v>
      </c>
      <c r="X6" s="52" t="s">
        <v>65</v>
      </c>
      <c r="Y6" s="53">
        <v>2.2</v>
      </c>
      <c r="Z6" s="27"/>
      <c r="AA6" s="54" t="s">
        <v>23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75" customHeight="1">
      <c r="B7" s="50">
        <v>9</v>
      </c>
      <c r="C7" s="272"/>
      <c r="D7" s="7"/>
      <c r="E7" s="7"/>
      <c r="F7" s="7"/>
      <c r="G7" s="7" t="s">
        <v>255</v>
      </c>
      <c r="H7" s="132"/>
      <c r="I7" s="7">
        <v>60</v>
      </c>
      <c r="J7" s="7" t="s">
        <v>172</v>
      </c>
      <c r="K7" s="132"/>
      <c r="L7" s="7">
        <v>30</v>
      </c>
      <c r="M7" s="7"/>
      <c r="N7" s="7"/>
      <c r="O7" s="7"/>
      <c r="P7" s="7"/>
      <c r="Q7" s="7"/>
      <c r="R7" s="7"/>
      <c r="S7" s="8" t="s">
        <v>176</v>
      </c>
      <c r="T7" s="7"/>
      <c r="U7" s="7">
        <v>5</v>
      </c>
      <c r="V7" s="274"/>
      <c r="W7" s="56" t="s">
        <v>9</v>
      </c>
      <c r="X7" s="57" t="s">
        <v>66</v>
      </c>
      <c r="Y7" s="53">
        <v>1.7</v>
      </c>
      <c r="Z7" s="28"/>
      <c r="AA7" s="58" t="s">
        <v>24</v>
      </c>
      <c r="AB7" s="29">
        <v>2</v>
      </c>
      <c r="AC7" s="59">
        <f>AB7*7</f>
        <v>14</v>
      </c>
      <c r="AD7" s="29">
        <f>AB7*5</f>
        <v>10</v>
      </c>
      <c r="AE7" s="29" t="s">
        <v>25</v>
      </c>
      <c r="AF7" s="60">
        <f>AC7*4+AD7*9</f>
        <v>146</v>
      </c>
    </row>
    <row r="8" spans="2:32" ht="27.75" customHeight="1">
      <c r="B8" s="50" t="s">
        <v>10</v>
      </c>
      <c r="C8" s="272"/>
      <c r="D8" s="7"/>
      <c r="E8" s="61"/>
      <c r="F8" s="7"/>
      <c r="G8" s="7"/>
      <c r="H8" s="61"/>
      <c r="I8" s="7"/>
      <c r="J8" s="7" t="s">
        <v>173</v>
      </c>
      <c r="K8" s="61"/>
      <c r="L8" s="7">
        <v>20</v>
      </c>
      <c r="M8" s="7"/>
      <c r="N8" s="61"/>
      <c r="O8" s="7"/>
      <c r="P8" s="7"/>
      <c r="Q8" s="61"/>
      <c r="R8" s="7"/>
      <c r="S8" s="8"/>
      <c r="T8" s="61"/>
      <c r="U8" s="7"/>
      <c r="V8" s="274"/>
      <c r="W8" s="51" t="s">
        <v>100</v>
      </c>
      <c r="X8" s="57" t="s">
        <v>67</v>
      </c>
      <c r="Y8" s="53">
        <v>2.6</v>
      </c>
      <c r="Z8" s="27"/>
      <c r="AA8" s="28" t="s">
        <v>26</v>
      </c>
      <c r="AB8" s="29">
        <v>1.7</v>
      </c>
      <c r="AC8" s="29">
        <f>AB8*1</f>
        <v>1.7</v>
      </c>
      <c r="AD8" s="29" t="s">
        <v>25</v>
      </c>
      <c r="AE8" s="29">
        <f>AB8*5</f>
        <v>8.5</v>
      </c>
      <c r="AF8" s="29">
        <f>AC8*4+AE8*4</f>
        <v>40.8</v>
      </c>
    </row>
    <row r="9" spans="2:32" ht="27.75" customHeight="1">
      <c r="B9" s="276" t="s">
        <v>31</v>
      </c>
      <c r="C9" s="272"/>
      <c r="D9" s="8"/>
      <c r="E9" s="8"/>
      <c r="F9" s="7"/>
      <c r="G9" s="7"/>
      <c r="H9" s="61"/>
      <c r="I9" s="7"/>
      <c r="J9" s="7"/>
      <c r="K9" s="61"/>
      <c r="L9" s="7"/>
      <c r="M9" s="7"/>
      <c r="N9" s="61"/>
      <c r="O9" s="7"/>
      <c r="P9" s="7"/>
      <c r="Q9" s="61"/>
      <c r="R9" s="7"/>
      <c r="S9" s="8"/>
      <c r="T9" s="61"/>
      <c r="U9" s="7"/>
      <c r="V9" s="274"/>
      <c r="W9" s="56" t="s">
        <v>11</v>
      </c>
      <c r="X9" s="57" t="s">
        <v>68</v>
      </c>
      <c r="Y9" s="53">
        <v>0</v>
      </c>
      <c r="Z9" s="28"/>
      <c r="AA9" s="28" t="s">
        <v>28</v>
      </c>
      <c r="AB9" s="29">
        <v>2.5</v>
      </c>
      <c r="AC9" s="29"/>
      <c r="AD9" s="29">
        <f>AB9*5</f>
        <v>12.5</v>
      </c>
      <c r="AE9" s="29" t="s">
        <v>25</v>
      </c>
      <c r="AF9" s="29">
        <f>AD9*9</f>
        <v>112.5</v>
      </c>
    </row>
    <row r="10" spans="2:31" ht="27.75" customHeight="1">
      <c r="B10" s="276"/>
      <c r="C10" s="272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274"/>
      <c r="W10" s="51" t="s">
        <v>101</v>
      </c>
      <c r="X10" s="112" t="s">
        <v>69</v>
      </c>
      <c r="Y10" s="53">
        <v>0</v>
      </c>
      <c r="Z10" s="27"/>
      <c r="AA10" s="28" t="s">
        <v>29</v>
      </c>
      <c r="AE10" s="28">
        <f>AB10*15</f>
        <v>0</v>
      </c>
    </row>
    <row r="11" spans="2:32" ht="27.75" customHeight="1">
      <c r="B11" s="64" t="s">
        <v>30</v>
      </c>
      <c r="C11" s="65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274"/>
      <c r="W11" s="56" t="s">
        <v>12</v>
      </c>
      <c r="X11" s="66"/>
      <c r="Y11" s="53"/>
      <c r="Z11" s="28"/>
      <c r="AC11" s="28">
        <f>SUM(AC6:AC10)</f>
        <v>27.7</v>
      </c>
      <c r="AD11" s="28">
        <f>SUM(AD6:AD10)</f>
        <v>22.5</v>
      </c>
      <c r="AE11" s="28">
        <f>SUM(AE6:AE10)</f>
        <v>98.5</v>
      </c>
      <c r="AF11" s="28">
        <f>AC11*4+AD11*9+AE11*4</f>
        <v>707.3</v>
      </c>
    </row>
    <row r="12" spans="2:31" ht="27.75" customHeight="1">
      <c r="B12" s="67"/>
      <c r="C12" s="68"/>
      <c r="D12" s="7"/>
      <c r="E12" s="61"/>
      <c r="F12" s="7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275"/>
      <c r="W12" s="51" t="s">
        <v>102</v>
      </c>
      <c r="X12" s="73"/>
      <c r="Y12" s="53"/>
      <c r="Z12" s="27"/>
      <c r="AC12" s="69">
        <f>AC11*4/AF11</f>
        <v>0.1566520571186201</v>
      </c>
      <c r="AD12" s="69">
        <f>AD11*9/AF11</f>
        <v>0.28630001413827233</v>
      </c>
      <c r="AE12" s="69">
        <f>AE11*4/AF11</f>
        <v>0.5570479287431076</v>
      </c>
    </row>
    <row r="13" spans="2:32" s="49" customFormat="1" ht="27.75" customHeight="1">
      <c r="B13" s="44">
        <v>1</v>
      </c>
      <c r="C13" s="272"/>
      <c r="D13" s="45" t="str">
        <f>'1-2月菜單'!E12</f>
        <v>五穀飯</v>
      </c>
      <c r="E13" s="45" t="s">
        <v>15</v>
      </c>
      <c r="F13" s="45"/>
      <c r="G13" s="45" t="str">
        <f>'1-2月菜單'!E13</f>
        <v>轟炸大雞腿(炸)</v>
      </c>
      <c r="H13" s="45" t="s">
        <v>285</v>
      </c>
      <c r="I13" s="45"/>
      <c r="J13" s="45" t="str">
        <f>'1-2月菜單'!E14</f>
        <v>佛跳牆</v>
      </c>
      <c r="K13" s="45" t="s">
        <v>71</v>
      </c>
      <c r="L13" s="45"/>
      <c r="M13" s="45" t="str">
        <f>'1-2月菜單'!E15</f>
        <v>碳烤香腸(加)</v>
      </c>
      <c r="N13" s="45" t="s">
        <v>257</v>
      </c>
      <c r="O13" s="45"/>
      <c r="P13" s="45" t="str">
        <f>'1-2月菜單'!E16</f>
        <v>淺色青菜</v>
      </c>
      <c r="Q13" s="45" t="s">
        <v>18</v>
      </c>
      <c r="R13" s="45"/>
      <c r="S13" s="45" t="str">
        <f>'1-2月菜單'!E17</f>
        <v>黃瓜排骨湯/乳品</v>
      </c>
      <c r="T13" s="45" t="s">
        <v>17</v>
      </c>
      <c r="U13" s="45"/>
      <c r="V13" s="273" t="s">
        <v>269</v>
      </c>
      <c r="W13" s="3" t="s">
        <v>7</v>
      </c>
      <c r="X13" s="47" t="s">
        <v>64</v>
      </c>
      <c r="Y13" s="48">
        <v>5.1</v>
      </c>
      <c r="Z13" s="28"/>
      <c r="AA13" s="28"/>
      <c r="AB13" s="29"/>
      <c r="AC13" s="28" t="s">
        <v>19</v>
      </c>
      <c r="AD13" s="28" t="s">
        <v>20</v>
      </c>
      <c r="AE13" s="28" t="s">
        <v>21</v>
      </c>
      <c r="AF13" s="28" t="s">
        <v>22</v>
      </c>
    </row>
    <row r="14" spans="2:32" ht="27.75" customHeight="1">
      <c r="B14" s="50" t="s">
        <v>8</v>
      </c>
      <c r="C14" s="272"/>
      <c r="D14" s="7" t="s">
        <v>55</v>
      </c>
      <c r="E14" s="7"/>
      <c r="F14" s="7">
        <v>90</v>
      </c>
      <c r="G14" s="7" t="s">
        <v>221</v>
      </c>
      <c r="H14" s="129"/>
      <c r="I14" s="7">
        <v>60</v>
      </c>
      <c r="J14" s="7" t="s">
        <v>85</v>
      </c>
      <c r="K14" s="7"/>
      <c r="L14" s="7">
        <v>5</v>
      </c>
      <c r="M14" s="8" t="s">
        <v>258</v>
      </c>
      <c r="N14" s="7"/>
      <c r="O14" s="7">
        <v>30</v>
      </c>
      <c r="P14" s="7" t="s">
        <v>63</v>
      </c>
      <c r="Q14" s="7"/>
      <c r="R14" s="7">
        <v>100</v>
      </c>
      <c r="S14" s="8" t="s">
        <v>259</v>
      </c>
      <c r="T14" s="7"/>
      <c r="U14" s="7">
        <v>30</v>
      </c>
      <c r="V14" s="274"/>
      <c r="W14" s="9" t="s">
        <v>122</v>
      </c>
      <c r="X14" s="52" t="s">
        <v>65</v>
      </c>
      <c r="Y14" s="53">
        <v>2.5</v>
      </c>
      <c r="Z14" s="27"/>
      <c r="AA14" s="54" t="s">
        <v>23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75" customHeight="1">
      <c r="B15" s="50">
        <v>10</v>
      </c>
      <c r="C15" s="272"/>
      <c r="D15" s="7" t="s">
        <v>56</v>
      </c>
      <c r="E15" s="7"/>
      <c r="F15" s="7">
        <v>20</v>
      </c>
      <c r="G15" s="7"/>
      <c r="H15" s="8"/>
      <c r="I15" s="7"/>
      <c r="J15" s="7" t="s">
        <v>86</v>
      </c>
      <c r="K15" s="7"/>
      <c r="L15" s="7">
        <v>2</v>
      </c>
      <c r="M15" s="7"/>
      <c r="N15" s="7"/>
      <c r="O15" s="7"/>
      <c r="P15" s="7"/>
      <c r="Q15" s="7"/>
      <c r="R15" s="7"/>
      <c r="S15" s="8" t="s">
        <v>260</v>
      </c>
      <c r="T15" s="7"/>
      <c r="U15" s="7">
        <v>5</v>
      </c>
      <c r="V15" s="274"/>
      <c r="W15" s="11" t="s">
        <v>9</v>
      </c>
      <c r="X15" s="57" t="s">
        <v>66</v>
      </c>
      <c r="Y15" s="53">
        <v>1.9</v>
      </c>
      <c r="Z15" s="28"/>
      <c r="AA15" s="58" t="s">
        <v>24</v>
      </c>
      <c r="AB15" s="29">
        <v>2.1</v>
      </c>
      <c r="AC15" s="59">
        <f>AB15*7</f>
        <v>14.700000000000001</v>
      </c>
      <c r="AD15" s="29">
        <f>AB15*5</f>
        <v>10.5</v>
      </c>
      <c r="AE15" s="29" t="s">
        <v>25</v>
      </c>
      <c r="AF15" s="60">
        <f>AC15*4+AD15*9</f>
        <v>153.3</v>
      </c>
    </row>
    <row r="16" spans="2:32" ht="27.75" customHeight="1">
      <c r="B16" s="50" t="s">
        <v>10</v>
      </c>
      <c r="C16" s="272"/>
      <c r="D16" s="7"/>
      <c r="E16" s="7"/>
      <c r="F16" s="7"/>
      <c r="G16" s="7"/>
      <c r="H16" s="61"/>
      <c r="I16" s="7"/>
      <c r="J16" s="7" t="s">
        <v>87</v>
      </c>
      <c r="K16" s="61"/>
      <c r="L16" s="7">
        <v>30</v>
      </c>
      <c r="M16" s="7"/>
      <c r="N16" s="61"/>
      <c r="O16" s="7"/>
      <c r="P16" s="7"/>
      <c r="Q16" s="61"/>
      <c r="R16" s="7"/>
      <c r="S16" s="8"/>
      <c r="T16" s="129"/>
      <c r="U16" s="7"/>
      <c r="V16" s="274"/>
      <c r="W16" s="9" t="s">
        <v>123</v>
      </c>
      <c r="X16" s="57" t="s">
        <v>67</v>
      </c>
      <c r="Y16" s="53">
        <v>2.6</v>
      </c>
      <c r="Z16" s="27"/>
      <c r="AA16" s="28" t="s">
        <v>26</v>
      </c>
      <c r="AB16" s="29">
        <v>1.8</v>
      </c>
      <c r="AC16" s="29">
        <f>AB16*1</f>
        <v>1.8</v>
      </c>
      <c r="AD16" s="29" t="s">
        <v>25</v>
      </c>
      <c r="AE16" s="29">
        <f>AB16*5</f>
        <v>9</v>
      </c>
      <c r="AF16" s="29">
        <f>AC16*4+AE16*4</f>
        <v>43.2</v>
      </c>
    </row>
    <row r="17" spans="2:32" ht="27.75" customHeight="1">
      <c r="B17" s="276" t="s">
        <v>33</v>
      </c>
      <c r="C17" s="272"/>
      <c r="D17" s="61"/>
      <c r="E17" s="61"/>
      <c r="F17" s="7"/>
      <c r="G17" s="7"/>
      <c r="H17" s="61"/>
      <c r="I17" s="7"/>
      <c r="J17" s="7" t="s">
        <v>189</v>
      </c>
      <c r="K17" s="61"/>
      <c r="L17" s="7">
        <v>30</v>
      </c>
      <c r="M17" s="8"/>
      <c r="N17" s="61"/>
      <c r="O17" s="7"/>
      <c r="P17" s="7"/>
      <c r="Q17" s="61"/>
      <c r="R17" s="7"/>
      <c r="S17" s="7"/>
      <c r="T17" s="8"/>
      <c r="U17" s="7"/>
      <c r="V17" s="274"/>
      <c r="W17" s="11" t="s">
        <v>11</v>
      </c>
      <c r="X17" s="57" t="s">
        <v>68</v>
      </c>
      <c r="Y17" s="53">
        <v>0</v>
      </c>
      <c r="Z17" s="28"/>
      <c r="AA17" s="28" t="s">
        <v>28</v>
      </c>
      <c r="AB17" s="29">
        <v>2.5</v>
      </c>
      <c r="AC17" s="29"/>
      <c r="AD17" s="29">
        <f>AB17*5</f>
        <v>12.5</v>
      </c>
      <c r="AE17" s="29" t="s">
        <v>25</v>
      </c>
      <c r="AF17" s="29">
        <f>AD17*9</f>
        <v>112.5</v>
      </c>
    </row>
    <row r="18" spans="2:31" ht="27.75" customHeight="1">
      <c r="B18" s="276"/>
      <c r="C18" s="272"/>
      <c r="D18" s="61"/>
      <c r="E18" s="61"/>
      <c r="F18" s="7"/>
      <c r="G18" s="7"/>
      <c r="H18" s="61"/>
      <c r="I18" s="7"/>
      <c r="J18" s="7"/>
      <c r="K18" s="61"/>
      <c r="L18" s="7"/>
      <c r="M18" s="8"/>
      <c r="N18" s="61"/>
      <c r="O18" s="7"/>
      <c r="P18" s="7"/>
      <c r="Q18" s="61"/>
      <c r="R18" s="7"/>
      <c r="S18" s="8"/>
      <c r="T18" s="61"/>
      <c r="U18" s="7"/>
      <c r="V18" s="274"/>
      <c r="W18" s="9" t="s">
        <v>101</v>
      </c>
      <c r="X18" s="112" t="s">
        <v>69</v>
      </c>
      <c r="Y18" s="63">
        <v>1</v>
      </c>
      <c r="Z18" s="27"/>
      <c r="AA18" s="28" t="s">
        <v>29</v>
      </c>
      <c r="AB18" s="29">
        <v>1</v>
      </c>
      <c r="AE18" s="28">
        <f>AB18*15</f>
        <v>15</v>
      </c>
    </row>
    <row r="19" spans="2:32" ht="27.75" customHeight="1">
      <c r="B19" s="64" t="s">
        <v>30</v>
      </c>
      <c r="C19" s="65"/>
      <c r="D19" s="61"/>
      <c r="E19" s="61"/>
      <c r="F19" s="7"/>
      <c r="G19" s="7"/>
      <c r="H19" s="61"/>
      <c r="I19" s="7"/>
      <c r="J19" s="7"/>
      <c r="K19" s="61"/>
      <c r="L19" s="7"/>
      <c r="M19" s="7"/>
      <c r="N19" s="61"/>
      <c r="O19" s="7"/>
      <c r="P19" s="7"/>
      <c r="Q19" s="61"/>
      <c r="R19" s="7"/>
      <c r="S19" s="7"/>
      <c r="T19" s="61"/>
      <c r="U19" s="7"/>
      <c r="V19" s="274"/>
      <c r="W19" s="11" t="s">
        <v>12</v>
      </c>
      <c r="X19" s="66"/>
      <c r="Y19" s="53"/>
      <c r="Z19" s="28"/>
      <c r="AC19" s="28">
        <f>SUM(AC14:AC18)</f>
        <v>28.900000000000002</v>
      </c>
      <c r="AD19" s="28">
        <f>SUM(AD14:AD18)</f>
        <v>23</v>
      </c>
      <c r="AE19" s="28">
        <f>SUM(AE14:AE18)</f>
        <v>117</v>
      </c>
      <c r="AF19" s="28">
        <f>AC19*4+AD19*9+AE19*4</f>
        <v>790.6</v>
      </c>
    </row>
    <row r="20" spans="2:31" ht="27.7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275"/>
      <c r="W20" s="9" t="s">
        <v>124</v>
      </c>
      <c r="X20" s="62"/>
      <c r="Y20" s="63"/>
      <c r="Z20" s="27"/>
      <c r="AC20" s="69">
        <f>AC19*4/AF19</f>
        <v>0.1462180622312168</v>
      </c>
      <c r="AD20" s="69">
        <f>AD19*9/AF19</f>
        <v>0.2618264609157602</v>
      </c>
      <c r="AE20" s="69">
        <f>AE19*4/AF19</f>
        <v>0.591955476853023</v>
      </c>
    </row>
    <row r="21" spans="2:32" s="49" customFormat="1" ht="27.75" customHeight="1">
      <c r="B21" s="74">
        <v>1</v>
      </c>
      <c r="C21" s="272"/>
      <c r="D21" s="45" t="str">
        <f>'1-2月菜單'!I12</f>
        <v>香Q白飯</v>
      </c>
      <c r="E21" s="1" t="s">
        <v>15</v>
      </c>
      <c r="F21" s="45"/>
      <c r="G21" s="45" t="str">
        <f>'1-2月菜單'!I13</f>
        <v>沙茶豬肉</v>
      </c>
      <c r="H21" s="45" t="s">
        <v>177</v>
      </c>
      <c r="I21" s="45"/>
      <c r="J21" s="45" t="str">
        <f>'1-2月菜單'!I14</f>
        <v>魷魚什錦1(海)</v>
      </c>
      <c r="K21" s="45" t="s">
        <v>17</v>
      </c>
      <c r="L21" s="45"/>
      <c r="M21" s="45" t="str">
        <f>'1-2月菜單'!I15</f>
        <v>海帶三絲(豆)</v>
      </c>
      <c r="N21" s="45" t="s">
        <v>71</v>
      </c>
      <c r="O21" s="45"/>
      <c r="P21" s="45" t="str">
        <f>'1-2月菜單'!I16</f>
        <v>深色青菜</v>
      </c>
      <c r="Q21" s="45" t="s">
        <v>18</v>
      </c>
      <c r="R21" s="45"/>
      <c r="S21" s="45" t="str">
        <f>'1-2月菜單'!I17</f>
        <v>玉米蛋花湯</v>
      </c>
      <c r="T21" s="45" t="s">
        <v>17</v>
      </c>
      <c r="U21" s="45"/>
      <c r="V21" s="273"/>
      <c r="W21" s="46" t="s">
        <v>7</v>
      </c>
      <c r="X21" s="47" t="s">
        <v>64</v>
      </c>
      <c r="Y21" s="48">
        <v>5</v>
      </c>
      <c r="Z21" s="28"/>
      <c r="AA21" s="28"/>
      <c r="AB21" s="29"/>
      <c r="AC21" s="28" t="s">
        <v>19</v>
      </c>
      <c r="AD21" s="28" t="s">
        <v>20</v>
      </c>
      <c r="AE21" s="28" t="s">
        <v>21</v>
      </c>
      <c r="AF21" s="28" t="s">
        <v>22</v>
      </c>
    </row>
    <row r="22" spans="2:32" s="79" customFormat="1" ht="27.75" customHeight="1">
      <c r="B22" s="75" t="s">
        <v>8</v>
      </c>
      <c r="C22" s="272"/>
      <c r="D22" s="7" t="s">
        <v>55</v>
      </c>
      <c r="E22" s="7"/>
      <c r="F22" s="7">
        <v>110</v>
      </c>
      <c r="G22" s="7" t="s">
        <v>240</v>
      </c>
      <c r="H22" s="7"/>
      <c r="I22" s="7">
        <v>60</v>
      </c>
      <c r="J22" s="7" t="s">
        <v>179</v>
      </c>
      <c r="K22" s="8"/>
      <c r="L22" s="7">
        <v>40</v>
      </c>
      <c r="M22" s="8" t="s">
        <v>182</v>
      </c>
      <c r="N22" s="132"/>
      <c r="O22" s="7">
        <v>30</v>
      </c>
      <c r="P22" s="7" t="s">
        <v>62</v>
      </c>
      <c r="Q22" s="7"/>
      <c r="R22" s="7">
        <v>100</v>
      </c>
      <c r="S22" s="5" t="s">
        <v>183</v>
      </c>
      <c r="T22" s="5"/>
      <c r="U22" s="5">
        <v>15</v>
      </c>
      <c r="V22" s="274"/>
      <c r="W22" s="51" t="s">
        <v>125</v>
      </c>
      <c r="X22" s="52" t="s">
        <v>65</v>
      </c>
      <c r="Y22" s="53">
        <v>2.4</v>
      </c>
      <c r="Z22" s="76"/>
      <c r="AA22" s="77" t="s">
        <v>23</v>
      </c>
      <c r="AB22" s="78">
        <v>6.2</v>
      </c>
      <c r="AC22" s="78">
        <f>AB22*2</f>
        <v>12.4</v>
      </c>
      <c r="AD22" s="78"/>
      <c r="AE22" s="78">
        <f>AB22*15</f>
        <v>93</v>
      </c>
      <c r="AF22" s="78">
        <f>AC22*4+AE22*4</f>
        <v>421.6</v>
      </c>
    </row>
    <row r="23" spans="2:32" s="79" customFormat="1" ht="27.75" customHeight="1">
      <c r="B23" s="75">
        <v>11</v>
      </c>
      <c r="C23" s="272"/>
      <c r="D23" s="7"/>
      <c r="E23" s="7"/>
      <c r="F23" s="7"/>
      <c r="G23" s="7"/>
      <c r="H23" s="7"/>
      <c r="I23" s="7"/>
      <c r="J23" s="7" t="s">
        <v>180</v>
      </c>
      <c r="K23" s="8"/>
      <c r="L23" s="7">
        <v>20</v>
      </c>
      <c r="M23" s="8" t="s">
        <v>172</v>
      </c>
      <c r="N23" s="6"/>
      <c r="O23" s="7">
        <v>25</v>
      </c>
      <c r="P23" s="7"/>
      <c r="Q23" s="7"/>
      <c r="R23" s="7"/>
      <c r="S23" s="5" t="s">
        <v>176</v>
      </c>
      <c r="T23" s="5"/>
      <c r="U23" s="5">
        <v>10</v>
      </c>
      <c r="V23" s="274"/>
      <c r="W23" s="56" t="s">
        <v>9</v>
      </c>
      <c r="X23" s="57" t="s">
        <v>66</v>
      </c>
      <c r="Y23" s="53">
        <v>1.8</v>
      </c>
      <c r="Z23" s="80"/>
      <c r="AA23" s="81" t="s">
        <v>24</v>
      </c>
      <c r="AB23" s="78">
        <v>2.2</v>
      </c>
      <c r="AC23" s="82">
        <f>AB23*7</f>
        <v>15.400000000000002</v>
      </c>
      <c r="AD23" s="78">
        <f>AB23*5</f>
        <v>11</v>
      </c>
      <c r="AE23" s="78" t="s">
        <v>25</v>
      </c>
      <c r="AF23" s="83">
        <f>AC23*4+AD23*9</f>
        <v>160.60000000000002</v>
      </c>
    </row>
    <row r="24" spans="2:32" s="79" customFormat="1" ht="27.75" customHeight="1">
      <c r="B24" s="75" t="s">
        <v>10</v>
      </c>
      <c r="C24" s="272"/>
      <c r="D24" s="7"/>
      <c r="E24" s="61"/>
      <c r="F24" s="7"/>
      <c r="G24" s="7"/>
      <c r="H24" s="61"/>
      <c r="I24" s="7"/>
      <c r="J24" s="7" t="s">
        <v>61</v>
      </c>
      <c r="K24" s="8"/>
      <c r="L24" s="7">
        <v>5</v>
      </c>
      <c r="M24" s="8" t="s">
        <v>174</v>
      </c>
      <c r="N24" s="12"/>
      <c r="O24" s="7">
        <v>15</v>
      </c>
      <c r="P24" s="7"/>
      <c r="Q24" s="61"/>
      <c r="R24" s="7"/>
      <c r="S24" s="5"/>
      <c r="T24" s="5"/>
      <c r="U24" s="5"/>
      <c r="V24" s="274"/>
      <c r="W24" s="51" t="s">
        <v>97</v>
      </c>
      <c r="X24" s="57" t="s">
        <v>67</v>
      </c>
      <c r="Y24" s="53">
        <v>2.5</v>
      </c>
      <c r="Z24" s="76"/>
      <c r="AA24" s="84" t="s">
        <v>26</v>
      </c>
      <c r="AB24" s="78">
        <v>1.6</v>
      </c>
      <c r="AC24" s="78">
        <f>AB24*1</f>
        <v>1.6</v>
      </c>
      <c r="AD24" s="78" t="s">
        <v>25</v>
      </c>
      <c r="AE24" s="78">
        <f>AB24*5</f>
        <v>8</v>
      </c>
      <c r="AF24" s="78">
        <f>AC24*4+AE24*4</f>
        <v>38.4</v>
      </c>
    </row>
    <row r="25" spans="2:32" s="79" customFormat="1" ht="27.75" customHeight="1">
      <c r="B25" s="277" t="s">
        <v>34</v>
      </c>
      <c r="C25" s="272"/>
      <c r="D25" s="8"/>
      <c r="E25" s="8"/>
      <c r="F25" s="7"/>
      <c r="G25" s="7"/>
      <c r="H25" s="61"/>
      <c r="I25" s="7"/>
      <c r="J25" s="7" t="s">
        <v>60</v>
      </c>
      <c r="K25" s="8"/>
      <c r="L25" s="7">
        <v>3</v>
      </c>
      <c r="M25" s="7"/>
      <c r="N25" s="61"/>
      <c r="O25" s="7"/>
      <c r="P25" s="7"/>
      <c r="Q25" s="61"/>
      <c r="R25" s="7"/>
      <c r="S25" s="5"/>
      <c r="T25" s="5"/>
      <c r="U25" s="5"/>
      <c r="V25" s="274"/>
      <c r="W25" s="56" t="s">
        <v>11</v>
      </c>
      <c r="X25" s="57" t="s">
        <v>68</v>
      </c>
      <c r="Y25" s="53">
        <v>0</v>
      </c>
      <c r="Z25" s="80"/>
      <c r="AA25" s="84" t="s">
        <v>28</v>
      </c>
      <c r="AB25" s="78">
        <v>2.5</v>
      </c>
      <c r="AC25" s="78"/>
      <c r="AD25" s="78">
        <f>AB25*5</f>
        <v>12.5</v>
      </c>
      <c r="AE25" s="78" t="s">
        <v>25</v>
      </c>
      <c r="AF25" s="78">
        <f>AD25*9</f>
        <v>112.5</v>
      </c>
    </row>
    <row r="26" spans="2:32" s="79" customFormat="1" ht="27.75" customHeight="1">
      <c r="B26" s="277"/>
      <c r="C26" s="272"/>
      <c r="D26" s="8"/>
      <c r="E26" s="8"/>
      <c r="F26" s="8"/>
      <c r="G26" s="85"/>
      <c r="H26" s="61"/>
      <c r="I26" s="7"/>
      <c r="J26" s="7"/>
      <c r="K26" s="61"/>
      <c r="L26" s="7"/>
      <c r="M26" s="7"/>
      <c r="N26" s="61"/>
      <c r="O26" s="7"/>
      <c r="P26" s="7"/>
      <c r="Q26" s="61"/>
      <c r="R26" s="7"/>
      <c r="S26" s="7"/>
      <c r="T26" s="61"/>
      <c r="U26" s="7"/>
      <c r="V26" s="274"/>
      <c r="W26" s="51" t="s">
        <v>98</v>
      </c>
      <c r="X26" s="112" t="s">
        <v>69</v>
      </c>
      <c r="Y26" s="63">
        <v>0</v>
      </c>
      <c r="Z26" s="76"/>
      <c r="AA26" s="84" t="s">
        <v>29</v>
      </c>
      <c r="AB26" s="78"/>
      <c r="AC26" s="84"/>
      <c r="AD26" s="84"/>
      <c r="AE26" s="84">
        <f>AB26*15</f>
        <v>0</v>
      </c>
      <c r="AF26" s="84"/>
    </row>
    <row r="27" spans="2:32" s="79" customFormat="1" ht="27.75" customHeight="1">
      <c r="B27" s="86" t="s">
        <v>30</v>
      </c>
      <c r="C27" s="87"/>
      <c r="D27" s="7"/>
      <c r="E27" s="61"/>
      <c r="F27" s="7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74"/>
      <c r="W27" s="56" t="s">
        <v>12</v>
      </c>
      <c r="X27" s="66"/>
      <c r="Y27" s="53"/>
      <c r="Z27" s="80"/>
      <c r="AA27" s="84"/>
      <c r="AB27" s="78"/>
      <c r="AC27" s="84">
        <f>SUM(AC22:AC26)</f>
        <v>29.400000000000006</v>
      </c>
      <c r="AD27" s="84">
        <f>SUM(AD22:AD26)</f>
        <v>23.5</v>
      </c>
      <c r="AE27" s="84">
        <f>SUM(AE22:AE26)</f>
        <v>101</v>
      </c>
      <c r="AF27" s="84">
        <f>AC27*4+AD27*9+AE27*4</f>
        <v>733.1</v>
      </c>
    </row>
    <row r="28" spans="2:32" s="79" customFormat="1" ht="27.75" customHeight="1" thickBot="1">
      <c r="B28" s="88"/>
      <c r="C28" s="89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75"/>
      <c r="W28" s="51" t="s">
        <v>126</v>
      </c>
      <c r="X28" s="62"/>
      <c r="Y28" s="63"/>
      <c r="Z28" s="76"/>
      <c r="AA28" s="80"/>
      <c r="AB28" s="90"/>
      <c r="AC28" s="91">
        <f>AC27*4/AF27</f>
        <v>0.16041467739735374</v>
      </c>
      <c r="AD28" s="91">
        <f>AD27*9/AF27</f>
        <v>0.2885008866457509</v>
      </c>
      <c r="AE28" s="91">
        <f>AE27*4/AF27</f>
        <v>0.5510844359568954</v>
      </c>
      <c r="AF28" s="80"/>
    </row>
    <row r="29" spans="2:32" s="49" customFormat="1" ht="27.75" customHeight="1">
      <c r="B29" s="44">
        <v>1</v>
      </c>
      <c r="C29" s="272"/>
      <c r="D29" s="45" t="str">
        <f>'1-2月菜單'!M12</f>
        <v>地瓜飯</v>
      </c>
      <c r="E29" s="45" t="s">
        <v>15</v>
      </c>
      <c r="F29" s="45"/>
      <c r="G29" s="45" t="str">
        <f>'1-2月菜單'!M13</f>
        <v>可樂雞翅</v>
      </c>
      <c r="H29" s="45" t="s">
        <v>184</v>
      </c>
      <c r="I29" s="45"/>
      <c r="J29" s="45" t="str">
        <f>'1-2月菜單'!M14</f>
        <v>蘿蔔燒肉</v>
      </c>
      <c r="K29" s="45" t="s">
        <v>177</v>
      </c>
      <c r="L29" s="45"/>
      <c r="M29" s="45" t="str">
        <f>'1-2月菜單'!M15</f>
        <v>焗烤洋芋</v>
      </c>
      <c r="N29" s="45" t="s">
        <v>17</v>
      </c>
      <c r="O29" s="45"/>
      <c r="P29" s="45" t="str">
        <f>'1-2月菜單'!M16</f>
        <v>淺色青菜</v>
      </c>
      <c r="Q29" s="45" t="s">
        <v>18</v>
      </c>
      <c r="R29" s="45"/>
      <c r="S29" s="45" t="str">
        <f>'1-2月菜單'!M17</f>
        <v>鮮筍肉片湯</v>
      </c>
      <c r="T29" s="45" t="s">
        <v>17</v>
      </c>
      <c r="U29" s="45"/>
      <c r="V29" s="273"/>
      <c r="W29" s="46" t="s">
        <v>7</v>
      </c>
      <c r="X29" s="47" t="s">
        <v>64</v>
      </c>
      <c r="Y29" s="48">
        <v>5.1</v>
      </c>
      <c r="Z29" s="28"/>
      <c r="AA29" s="28"/>
      <c r="AB29" s="29"/>
      <c r="AC29" s="28" t="s">
        <v>19</v>
      </c>
      <c r="AD29" s="28" t="s">
        <v>20</v>
      </c>
      <c r="AE29" s="28" t="s">
        <v>21</v>
      </c>
      <c r="AF29" s="28" t="s">
        <v>22</v>
      </c>
    </row>
    <row r="30" spans="2:32" ht="27.75" customHeight="1">
      <c r="B30" s="50" t="s">
        <v>8</v>
      </c>
      <c r="C30" s="272"/>
      <c r="D30" s="7" t="s">
        <v>55</v>
      </c>
      <c r="E30" s="7"/>
      <c r="F30" s="7">
        <v>110</v>
      </c>
      <c r="G30" s="7" t="s">
        <v>70</v>
      </c>
      <c r="H30" s="129"/>
      <c r="I30" s="7">
        <v>60</v>
      </c>
      <c r="J30" s="8" t="s">
        <v>185</v>
      </c>
      <c r="K30" s="8"/>
      <c r="L30" s="8">
        <v>10</v>
      </c>
      <c r="M30" s="8" t="s">
        <v>80</v>
      </c>
      <c r="N30" s="7"/>
      <c r="O30" s="7">
        <v>30</v>
      </c>
      <c r="P30" s="7" t="s">
        <v>63</v>
      </c>
      <c r="Q30" s="7"/>
      <c r="R30" s="7">
        <v>100</v>
      </c>
      <c r="S30" s="5" t="s">
        <v>189</v>
      </c>
      <c r="T30" s="5"/>
      <c r="U30" s="5">
        <v>25</v>
      </c>
      <c r="V30" s="274"/>
      <c r="W30" s="51" t="s">
        <v>122</v>
      </c>
      <c r="X30" s="52" t="s">
        <v>65</v>
      </c>
      <c r="Y30" s="53">
        <v>2.6</v>
      </c>
      <c r="Z30" s="27"/>
      <c r="AA30" s="54" t="s">
        <v>23</v>
      </c>
      <c r="AB30" s="29">
        <v>6.2</v>
      </c>
      <c r="AC30" s="29">
        <f>AB30*2</f>
        <v>12.4</v>
      </c>
      <c r="AD30" s="29"/>
      <c r="AE30" s="29">
        <f>AB30*15</f>
        <v>93</v>
      </c>
      <c r="AF30" s="29">
        <f>AC30*4+AE30*4</f>
        <v>421.6</v>
      </c>
    </row>
    <row r="31" spans="2:32" ht="27.75" customHeight="1">
      <c r="B31" s="50">
        <v>12</v>
      </c>
      <c r="C31" s="272"/>
      <c r="D31" s="7" t="s">
        <v>57</v>
      </c>
      <c r="E31" s="7"/>
      <c r="F31" s="7">
        <v>20</v>
      </c>
      <c r="G31" s="7"/>
      <c r="H31" s="8"/>
      <c r="I31" s="7"/>
      <c r="J31" s="8" t="s">
        <v>186</v>
      </c>
      <c r="K31" s="8"/>
      <c r="L31" s="8">
        <v>40</v>
      </c>
      <c r="M31" s="8" t="s">
        <v>188</v>
      </c>
      <c r="N31" s="61"/>
      <c r="O31" s="7">
        <v>15</v>
      </c>
      <c r="P31" s="7"/>
      <c r="Q31" s="7"/>
      <c r="R31" s="7"/>
      <c r="S31" s="5" t="s">
        <v>91</v>
      </c>
      <c r="T31" s="5"/>
      <c r="U31" s="5">
        <v>8</v>
      </c>
      <c r="V31" s="274"/>
      <c r="W31" s="56" t="s">
        <v>9</v>
      </c>
      <c r="X31" s="57" t="s">
        <v>66</v>
      </c>
      <c r="Y31" s="53">
        <v>1.9</v>
      </c>
      <c r="Z31" s="28"/>
      <c r="AA31" s="58" t="s">
        <v>24</v>
      </c>
      <c r="AB31" s="29">
        <v>2.1</v>
      </c>
      <c r="AC31" s="59">
        <f>AB31*7</f>
        <v>14.700000000000001</v>
      </c>
      <c r="AD31" s="29">
        <f>AB31*5</f>
        <v>10.5</v>
      </c>
      <c r="AE31" s="29" t="s">
        <v>25</v>
      </c>
      <c r="AF31" s="60">
        <f>AC31*4+AD31*9</f>
        <v>153.3</v>
      </c>
    </row>
    <row r="32" spans="2:32" ht="27.75" customHeight="1">
      <c r="B32" s="50" t="s">
        <v>10</v>
      </c>
      <c r="C32" s="272"/>
      <c r="D32" s="7"/>
      <c r="E32" s="61"/>
      <c r="F32" s="7"/>
      <c r="G32" s="7"/>
      <c r="H32" s="61"/>
      <c r="I32" s="7"/>
      <c r="J32" s="8" t="s">
        <v>187</v>
      </c>
      <c r="K32" s="8"/>
      <c r="L32" s="8">
        <v>10</v>
      </c>
      <c r="M32" s="8" t="s">
        <v>282</v>
      </c>
      <c r="N32" s="8"/>
      <c r="O32" s="8">
        <v>10</v>
      </c>
      <c r="P32" s="7"/>
      <c r="Q32" s="61"/>
      <c r="R32" s="7"/>
      <c r="S32" s="8"/>
      <c r="T32" s="7"/>
      <c r="U32" s="7"/>
      <c r="V32" s="274"/>
      <c r="W32" s="51" t="s">
        <v>123</v>
      </c>
      <c r="X32" s="57" t="s">
        <v>67</v>
      </c>
      <c r="Y32" s="53">
        <v>2.5</v>
      </c>
      <c r="Z32" s="27"/>
      <c r="AA32" s="28" t="s">
        <v>26</v>
      </c>
      <c r="AB32" s="29">
        <v>1.5</v>
      </c>
      <c r="AC32" s="29">
        <f>AB32*1</f>
        <v>1.5</v>
      </c>
      <c r="AD32" s="29" t="s">
        <v>25</v>
      </c>
      <c r="AE32" s="29">
        <f>AB32*5</f>
        <v>7.5</v>
      </c>
      <c r="AF32" s="29">
        <f>AC32*4+AE32*4</f>
        <v>36</v>
      </c>
    </row>
    <row r="33" spans="2:32" ht="27.75" customHeight="1">
      <c r="B33" s="276" t="s">
        <v>35</v>
      </c>
      <c r="C33" s="272"/>
      <c r="D33" s="8"/>
      <c r="E33" s="8"/>
      <c r="F33" s="7"/>
      <c r="G33" s="7"/>
      <c r="H33" s="61"/>
      <c r="I33" s="7"/>
      <c r="J33" s="8"/>
      <c r="K33" s="8"/>
      <c r="L33" s="8"/>
      <c r="M33" s="8"/>
      <c r="N33" s="61"/>
      <c r="O33" s="8"/>
      <c r="P33" s="7"/>
      <c r="Q33" s="61"/>
      <c r="R33" s="7"/>
      <c r="S33" s="8"/>
      <c r="T33" s="7"/>
      <c r="U33" s="7"/>
      <c r="V33" s="274"/>
      <c r="W33" s="56" t="s">
        <v>11</v>
      </c>
      <c r="X33" s="57" t="s">
        <v>68</v>
      </c>
      <c r="Y33" s="53">
        <v>0</v>
      </c>
      <c r="Z33" s="28"/>
      <c r="AA33" s="28" t="s">
        <v>28</v>
      </c>
      <c r="AB33" s="29">
        <v>2.5</v>
      </c>
      <c r="AC33" s="29"/>
      <c r="AD33" s="29">
        <f>AB33*5</f>
        <v>12.5</v>
      </c>
      <c r="AE33" s="29" t="s">
        <v>25</v>
      </c>
      <c r="AF33" s="29">
        <f>AD33*9</f>
        <v>112.5</v>
      </c>
    </row>
    <row r="34" spans="2:31" ht="27.75" customHeight="1">
      <c r="B34" s="276"/>
      <c r="C34" s="272"/>
      <c r="D34" s="8"/>
      <c r="E34" s="8"/>
      <c r="F34" s="8"/>
      <c r="G34" s="7"/>
      <c r="H34" s="61"/>
      <c r="I34" s="7"/>
      <c r="J34" s="8"/>
      <c r="K34" s="61"/>
      <c r="L34" s="8"/>
      <c r="M34" s="7"/>
      <c r="N34" s="61"/>
      <c r="O34" s="7"/>
      <c r="P34" s="7"/>
      <c r="Q34" s="61"/>
      <c r="R34" s="7"/>
      <c r="S34" s="8"/>
      <c r="T34" s="61"/>
      <c r="U34" s="7"/>
      <c r="V34" s="274"/>
      <c r="W34" s="51" t="s">
        <v>101</v>
      </c>
      <c r="X34" s="112" t="s">
        <v>69</v>
      </c>
      <c r="Y34" s="63">
        <v>0</v>
      </c>
      <c r="Z34" s="27"/>
      <c r="AA34" s="28" t="s">
        <v>29</v>
      </c>
      <c r="AB34" s="29">
        <v>1</v>
      </c>
      <c r="AE34" s="28">
        <f>AB34*15</f>
        <v>15</v>
      </c>
    </row>
    <row r="35" spans="2:32" ht="27.75" customHeight="1">
      <c r="B35" s="64" t="s">
        <v>30</v>
      </c>
      <c r="C35" s="65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7"/>
      <c r="U35" s="7"/>
      <c r="V35" s="274"/>
      <c r="W35" s="56" t="s">
        <v>12</v>
      </c>
      <c r="X35" s="66"/>
      <c r="Y35" s="53"/>
      <c r="Z35" s="28"/>
      <c r="AC35" s="28">
        <f>SUM(AC30:AC34)</f>
        <v>28.6</v>
      </c>
      <c r="AD35" s="28">
        <f>SUM(AD30:AD34)</f>
        <v>23</v>
      </c>
      <c r="AE35" s="28">
        <f>SUM(AE30:AE34)</f>
        <v>115.5</v>
      </c>
      <c r="AF35" s="28">
        <f>AC35*4+AD35*9+AE35*4</f>
        <v>783.4</v>
      </c>
    </row>
    <row r="36" spans="2:31" ht="27.7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275"/>
      <c r="W36" s="51" t="s">
        <v>124</v>
      </c>
      <c r="X36" s="62"/>
      <c r="Y36" s="63"/>
      <c r="Z36" s="27"/>
      <c r="AC36" s="69">
        <f>AC35*4/AF35</f>
        <v>0.14603012509573654</v>
      </c>
      <c r="AD36" s="69">
        <f>AD35*9/AF35</f>
        <v>0.2642328312484044</v>
      </c>
      <c r="AE36" s="69">
        <f>AE35*4/AF35</f>
        <v>0.5897370436558591</v>
      </c>
    </row>
    <row r="37" spans="2:32" s="49" customFormat="1" ht="27.75" customHeight="1">
      <c r="B37" s="44">
        <v>1</v>
      </c>
      <c r="C37" s="272"/>
      <c r="D37" s="45" t="str">
        <f>'1-2月菜單'!Q12</f>
        <v>炸醬麵</v>
      </c>
      <c r="E37" s="45" t="s">
        <v>279</v>
      </c>
      <c r="F37" s="45"/>
      <c r="G37" s="45" t="str">
        <f>'1-2月菜單'!Q13</f>
        <v>蔥燒豬排</v>
      </c>
      <c r="H37" s="45" t="s">
        <v>190</v>
      </c>
      <c r="I37" s="45"/>
      <c r="J37" s="45" t="str">
        <f>'1-2月菜單'!Q14</f>
        <v>QQ饅頭</v>
      </c>
      <c r="K37" s="45" t="s">
        <v>263</v>
      </c>
      <c r="L37" s="45"/>
      <c r="M37" s="45" t="str">
        <f>'1-2月菜單'!Q15</f>
        <v>田園玉米筍</v>
      </c>
      <c r="N37" s="45" t="s">
        <v>115</v>
      </c>
      <c r="O37" s="45"/>
      <c r="P37" s="45" t="str">
        <f>'1-2月菜單'!Q16</f>
        <v>深色青菜</v>
      </c>
      <c r="Q37" s="45" t="s">
        <v>18</v>
      </c>
      <c r="R37" s="45"/>
      <c r="S37" s="45" t="str">
        <f>'1-2月菜單'!Q17</f>
        <v>酸辣湯(豆)(芶)(醃)</v>
      </c>
      <c r="T37" s="45" t="s">
        <v>17</v>
      </c>
      <c r="U37" s="45"/>
      <c r="V37" s="273"/>
      <c r="W37" s="3" t="s">
        <v>7</v>
      </c>
      <c r="X37" s="47" t="s">
        <v>64</v>
      </c>
      <c r="Y37" s="48">
        <v>5.1</v>
      </c>
      <c r="Z37" s="28"/>
      <c r="AA37" s="28"/>
      <c r="AB37" s="29"/>
      <c r="AC37" s="28" t="s">
        <v>19</v>
      </c>
      <c r="AD37" s="28" t="s">
        <v>20</v>
      </c>
      <c r="AE37" s="28" t="s">
        <v>21</v>
      </c>
      <c r="AF37" s="28" t="s">
        <v>22</v>
      </c>
    </row>
    <row r="38" spans="2:32" ht="27.75" customHeight="1">
      <c r="B38" s="50" t="s">
        <v>8</v>
      </c>
      <c r="C38" s="272"/>
      <c r="D38" s="8" t="s">
        <v>114</v>
      </c>
      <c r="E38" s="8"/>
      <c r="F38" s="8">
        <v>140</v>
      </c>
      <c r="G38" s="7" t="s">
        <v>191</v>
      </c>
      <c r="H38" s="8"/>
      <c r="I38" s="7">
        <v>60</v>
      </c>
      <c r="J38" s="7" t="s">
        <v>264</v>
      </c>
      <c r="K38" s="7"/>
      <c r="L38" s="7">
        <v>30</v>
      </c>
      <c r="M38" s="7" t="s">
        <v>192</v>
      </c>
      <c r="N38" s="8"/>
      <c r="O38" s="7">
        <v>10</v>
      </c>
      <c r="P38" s="7" t="s">
        <v>62</v>
      </c>
      <c r="Q38" s="7"/>
      <c r="R38" s="7">
        <v>100</v>
      </c>
      <c r="S38" s="8" t="s">
        <v>88</v>
      </c>
      <c r="T38" s="7"/>
      <c r="U38" s="7">
        <v>10</v>
      </c>
      <c r="V38" s="274"/>
      <c r="W38" s="9" t="s">
        <v>131</v>
      </c>
      <c r="X38" s="52" t="s">
        <v>65</v>
      </c>
      <c r="Y38" s="53">
        <v>2.3</v>
      </c>
      <c r="Z38" s="27"/>
      <c r="AA38" s="54" t="s">
        <v>23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75" customHeight="1">
      <c r="B39" s="50">
        <v>13</v>
      </c>
      <c r="C39" s="272"/>
      <c r="D39" s="7" t="s">
        <v>277</v>
      </c>
      <c r="E39" s="7"/>
      <c r="F39" s="7">
        <v>3</v>
      </c>
      <c r="G39" s="7" t="s">
        <v>196</v>
      </c>
      <c r="H39" s="8"/>
      <c r="I39" s="7">
        <v>10</v>
      </c>
      <c r="J39" s="7"/>
      <c r="K39" s="7"/>
      <c r="L39" s="7"/>
      <c r="M39" s="7" t="s">
        <v>193</v>
      </c>
      <c r="N39" s="129"/>
      <c r="O39" s="7">
        <v>10</v>
      </c>
      <c r="P39" s="7"/>
      <c r="Q39" s="8"/>
      <c r="R39" s="7"/>
      <c r="S39" s="8" t="s">
        <v>58</v>
      </c>
      <c r="T39" s="7"/>
      <c r="U39" s="7">
        <v>12</v>
      </c>
      <c r="V39" s="274"/>
      <c r="W39" s="11" t="s">
        <v>9</v>
      </c>
      <c r="X39" s="57" t="s">
        <v>66</v>
      </c>
      <c r="Y39" s="53">
        <v>1.7</v>
      </c>
      <c r="Z39" s="28"/>
      <c r="AA39" s="58" t="s">
        <v>24</v>
      </c>
      <c r="AB39" s="29">
        <v>2.2</v>
      </c>
      <c r="AC39" s="59">
        <f>AB39*7</f>
        <v>15.400000000000002</v>
      </c>
      <c r="AD39" s="29">
        <f>AB39*5</f>
        <v>11</v>
      </c>
      <c r="AE39" s="29" t="s">
        <v>25</v>
      </c>
      <c r="AF39" s="60">
        <f>AC39*4+AD39*9</f>
        <v>160.60000000000002</v>
      </c>
    </row>
    <row r="40" spans="2:32" ht="27.75" customHeight="1">
      <c r="B40" s="50" t="s">
        <v>10</v>
      </c>
      <c r="C40" s="272"/>
      <c r="D40" s="7" t="s">
        <v>278</v>
      </c>
      <c r="E40" s="61"/>
      <c r="F40" s="7">
        <v>10</v>
      </c>
      <c r="G40" s="7"/>
      <c r="H40" s="8"/>
      <c r="I40" s="7"/>
      <c r="J40" s="7"/>
      <c r="K40" s="61"/>
      <c r="L40" s="7"/>
      <c r="M40" s="7" t="s">
        <v>194</v>
      </c>
      <c r="N40" s="8"/>
      <c r="O40" s="7">
        <v>10</v>
      </c>
      <c r="P40" s="7"/>
      <c r="Q40" s="8"/>
      <c r="R40" s="7"/>
      <c r="S40" s="8" t="s">
        <v>89</v>
      </c>
      <c r="T40" s="129"/>
      <c r="U40" s="7">
        <v>3</v>
      </c>
      <c r="V40" s="274"/>
      <c r="W40" s="9" t="s">
        <v>97</v>
      </c>
      <c r="X40" s="57" t="s">
        <v>67</v>
      </c>
      <c r="Y40" s="53">
        <v>2.3</v>
      </c>
      <c r="Z40" s="27"/>
      <c r="AA40" s="28" t="s">
        <v>26</v>
      </c>
      <c r="AB40" s="29">
        <v>1.7</v>
      </c>
      <c r="AC40" s="29">
        <f>AB40*1</f>
        <v>1.7</v>
      </c>
      <c r="AD40" s="29" t="s">
        <v>25</v>
      </c>
      <c r="AE40" s="29">
        <f>AB40*5</f>
        <v>8.5</v>
      </c>
      <c r="AF40" s="29">
        <f>AC40*4+AE40*4</f>
        <v>40.8</v>
      </c>
    </row>
    <row r="41" spans="2:32" ht="27.75" customHeight="1">
      <c r="B41" s="276" t="s">
        <v>27</v>
      </c>
      <c r="C41" s="272"/>
      <c r="D41" s="8"/>
      <c r="E41" s="8"/>
      <c r="F41" s="7"/>
      <c r="G41" s="7"/>
      <c r="H41" s="8"/>
      <c r="I41" s="7"/>
      <c r="J41" s="7"/>
      <c r="K41" s="61"/>
      <c r="L41" s="7"/>
      <c r="M41" s="7" t="s">
        <v>195</v>
      </c>
      <c r="N41" s="8"/>
      <c r="O41" s="7">
        <v>40</v>
      </c>
      <c r="P41" s="7"/>
      <c r="Q41" s="8"/>
      <c r="R41" s="7"/>
      <c r="S41" s="7" t="s">
        <v>59</v>
      </c>
      <c r="T41" s="8"/>
      <c r="U41" s="7">
        <v>10</v>
      </c>
      <c r="V41" s="274"/>
      <c r="W41" s="11" t="s">
        <v>11</v>
      </c>
      <c r="X41" s="57" t="s">
        <v>68</v>
      </c>
      <c r="Y41" s="53">
        <v>0</v>
      </c>
      <c r="Z41" s="28"/>
      <c r="AA41" s="28" t="s">
        <v>28</v>
      </c>
      <c r="AB41" s="29">
        <v>2.5</v>
      </c>
      <c r="AC41" s="29"/>
      <c r="AD41" s="29">
        <f>AB41*5</f>
        <v>12.5</v>
      </c>
      <c r="AE41" s="29" t="s">
        <v>25</v>
      </c>
      <c r="AF41" s="29">
        <f>AD41*9</f>
        <v>112.5</v>
      </c>
    </row>
    <row r="42" spans="2:31" ht="27.75" customHeight="1">
      <c r="B42" s="276"/>
      <c r="C42" s="272"/>
      <c r="D42" s="61"/>
      <c r="E42" s="61"/>
      <c r="F42" s="7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274"/>
      <c r="W42" s="9" t="s">
        <v>98</v>
      </c>
      <c r="X42" s="112" t="s">
        <v>69</v>
      </c>
      <c r="Y42" s="53">
        <v>0</v>
      </c>
      <c r="Z42" s="27"/>
      <c r="AA42" s="28" t="s">
        <v>29</v>
      </c>
      <c r="AE42" s="28">
        <f>AB42*15</f>
        <v>0</v>
      </c>
    </row>
    <row r="43" spans="2:32" ht="27.75" customHeight="1">
      <c r="B43" s="64" t="s">
        <v>30</v>
      </c>
      <c r="C43" s="65"/>
      <c r="D43" s="61"/>
      <c r="E43" s="61"/>
      <c r="F43" s="7"/>
      <c r="G43" s="7"/>
      <c r="H43" s="61"/>
      <c r="I43" s="7"/>
      <c r="J43" s="7"/>
      <c r="K43" s="61"/>
      <c r="L43" s="7"/>
      <c r="M43" s="7"/>
      <c r="N43" s="61"/>
      <c r="O43" s="7"/>
      <c r="P43" s="7"/>
      <c r="Q43" s="61"/>
      <c r="R43" s="7"/>
      <c r="S43" s="8"/>
      <c r="T43" s="61"/>
      <c r="U43" s="8"/>
      <c r="V43" s="274"/>
      <c r="W43" s="11" t="s">
        <v>12</v>
      </c>
      <c r="X43" s="66"/>
      <c r="Y43" s="53"/>
      <c r="Z43" s="28"/>
      <c r="AC43" s="28">
        <f>SUM(AC38:AC42)</f>
        <v>29.1</v>
      </c>
      <c r="AD43" s="28">
        <f>SUM(AD38:AD42)</f>
        <v>23.5</v>
      </c>
      <c r="AE43" s="28">
        <f>SUM(AE38:AE42)</f>
        <v>98.5</v>
      </c>
      <c r="AF43" s="28">
        <f>AC43*4+AD43*9+AE43*4</f>
        <v>721.9</v>
      </c>
    </row>
    <row r="44" spans="2:31" ht="27.75" customHeight="1" thickBot="1">
      <c r="B44" s="94"/>
      <c r="C44" s="68"/>
      <c r="D44" s="95"/>
      <c r="E44" s="95"/>
      <c r="F44" s="96"/>
      <c r="G44" s="96"/>
      <c r="H44" s="95"/>
      <c r="I44" s="96"/>
      <c r="J44" s="96"/>
      <c r="K44" s="95"/>
      <c r="L44" s="96"/>
      <c r="M44" s="96"/>
      <c r="N44" s="95"/>
      <c r="O44" s="96"/>
      <c r="P44" s="96"/>
      <c r="Q44" s="95"/>
      <c r="R44" s="96"/>
      <c r="S44" s="96"/>
      <c r="T44" s="95"/>
      <c r="U44" s="96"/>
      <c r="V44" s="275"/>
      <c r="W44" s="9" t="s">
        <v>132</v>
      </c>
      <c r="X44" s="73"/>
      <c r="Y44" s="53"/>
      <c r="Z44" s="27"/>
      <c r="AC44" s="69">
        <f>AC43*4/AF43</f>
        <v>0.1612411691369996</v>
      </c>
      <c r="AD44" s="69">
        <f>AD43*9/AF43</f>
        <v>0.29297686660202243</v>
      </c>
      <c r="AE44" s="69">
        <f>AE43*4/AF43</f>
        <v>0.545781964260978</v>
      </c>
    </row>
    <row r="45" spans="2:32" s="103" customFormat="1" ht="21.75" customHeight="1">
      <c r="B45" s="100"/>
      <c r="C45" s="28"/>
      <c r="D45" s="139" t="s">
        <v>243</v>
      </c>
      <c r="E45" s="101"/>
      <c r="F45" s="55"/>
      <c r="G45" s="139" t="s">
        <v>244</v>
      </c>
      <c r="H45" s="101"/>
      <c r="I45" s="55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102"/>
      <c r="AA45" s="84"/>
      <c r="AB45" s="78"/>
      <c r="AC45" s="84"/>
      <c r="AD45" s="84"/>
      <c r="AE45" s="84"/>
      <c r="AF45" s="84"/>
    </row>
    <row r="46" spans="2:25" ht="20.25">
      <c r="B46" s="78"/>
      <c r="C46" s="103"/>
      <c r="D46" s="249"/>
      <c r="E46" s="249"/>
      <c r="F46" s="278"/>
      <c r="G46" s="278"/>
      <c r="H46" s="104"/>
      <c r="I46" s="28"/>
      <c r="J46" s="28"/>
      <c r="K46" s="104"/>
      <c r="L46" s="28"/>
      <c r="N46" s="104"/>
      <c r="O46" s="28"/>
      <c r="Q46" s="104"/>
      <c r="R46" s="28"/>
      <c r="T46" s="104"/>
      <c r="U46" s="28"/>
      <c r="V46" s="105"/>
      <c r="Y46" s="108"/>
    </row>
    <row r="47" ht="20.25">
      <c r="Y47" s="108"/>
    </row>
    <row r="48" ht="20.25">
      <c r="Y48" s="108"/>
    </row>
    <row r="49" ht="21" thickBot="1">
      <c r="Y49" s="108"/>
    </row>
    <row r="50" spans="2:32" s="103" customFormat="1" ht="21.75" customHeight="1">
      <c r="B50" s="100"/>
      <c r="C50" s="28"/>
      <c r="D50" s="55"/>
      <c r="E50" s="101"/>
      <c r="F50" s="55"/>
      <c r="G50" s="55"/>
      <c r="H50" s="101"/>
      <c r="I50" s="55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102"/>
      <c r="AA50" s="84"/>
      <c r="AB50" s="78"/>
      <c r="AC50" s="84"/>
      <c r="AD50" s="84"/>
      <c r="AE50" s="84"/>
      <c r="AF50" s="84"/>
    </row>
    <row r="51" spans="2:25" ht="20.25">
      <c r="B51" s="78"/>
      <c r="C51" s="103"/>
      <c r="D51" s="249"/>
      <c r="E51" s="249"/>
      <c r="F51" s="278"/>
      <c r="G51" s="278"/>
      <c r="H51" s="104"/>
      <c r="I51" s="28"/>
      <c r="J51" s="28"/>
      <c r="K51" s="104"/>
      <c r="L51" s="28"/>
      <c r="N51" s="104"/>
      <c r="O51" s="28"/>
      <c r="Q51" s="104"/>
      <c r="R51" s="28"/>
      <c r="T51" s="104"/>
      <c r="U51" s="28"/>
      <c r="V51" s="105"/>
      <c r="Y51" s="108"/>
    </row>
    <row r="52" ht="20.25">
      <c r="Y52" s="108"/>
    </row>
    <row r="53" ht="20.25">
      <c r="Y53" s="108"/>
    </row>
    <row r="54" ht="20.25">
      <c r="Y54" s="108"/>
    </row>
    <row r="55" ht="20.25">
      <c r="Y55" s="108"/>
    </row>
    <row r="56" ht="20.25">
      <c r="Y56" s="108"/>
    </row>
    <row r="57" ht="20.25">
      <c r="Y57" s="108"/>
    </row>
  </sheetData>
  <sheetProtection/>
  <mergeCells count="21">
    <mergeCell ref="V21:V28"/>
    <mergeCell ref="B25:B26"/>
    <mergeCell ref="C21:C26"/>
    <mergeCell ref="V37:V44"/>
    <mergeCell ref="V13:V20"/>
    <mergeCell ref="B41:B42"/>
    <mergeCell ref="D51:G51"/>
    <mergeCell ref="C29:C34"/>
    <mergeCell ref="V29:V36"/>
    <mergeCell ref="B33:B34"/>
    <mergeCell ref="C37:C42"/>
    <mergeCell ref="J45:Y45"/>
    <mergeCell ref="J50:Y50"/>
    <mergeCell ref="D46:G46"/>
    <mergeCell ref="B1:Y1"/>
    <mergeCell ref="B2:G2"/>
    <mergeCell ref="C5:C10"/>
    <mergeCell ref="V5:V12"/>
    <mergeCell ref="B9:B10"/>
    <mergeCell ref="C13:C18"/>
    <mergeCell ref="B17:B18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7"/>
  <sheetViews>
    <sheetView zoomScale="60" zoomScaleNormal="60" zoomScalePageLayoutView="0" workbookViewId="0" topLeftCell="A1">
      <selection activeCell="I40" sqref="I40"/>
    </sheetView>
  </sheetViews>
  <sheetFormatPr defaultColWidth="9.00390625" defaultRowHeight="16.5"/>
  <cols>
    <col min="1" max="1" width="1.875" style="55" customWidth="1"/>
    <col min="2" max="2" width="4.875" style="100" customWidth="1"/>
    <col min="3" max="3" width="0" style="55" hidden="1" customWidth="1"/>
    <col min="4" max="4" width="22.625" style="55" customWidth="1"/>
    <col min="5" max="5" width="5.625" style="101" customWidth="1"/>
    <col min="6" max="6" width="9.625" style="55" customWidth="1"/>
    <col min="7" max="7" width="22.625" style="55" customWidth="1"/>
    <col min="8" max="8" width="5.625" style="101" customWidth="1"/>
    <col min="9" max="9" width="9.625" style="55" customWidth="1"/>
    <col min="10" max="10" width="22.625" style="55" customWidth="1"/>
    <col min="11" max="11" width="5.625" style="101" customWidth="1"/>
    <col min="12" max="12" width="9.625" style="55" customWidth="1"/>
    <col min="13" max="13" width="22.625" style="55" customWidth="1"/>
    <col min="14" max="14" width="5.625" style="101" customWidth="1"/>
    <col min="15" max="15" width="9.625" style="55" customWidth="1"/>
    <col min="16" max="16" width="22.625" style="55" customWidth="1"/>
    <col min="17" max="17" width="5.625" style="101" customWidth="1"/>
    <col min="18" max="18" width="9.625" style="55" customWidth="1"/>
    <col min="19" max="19" width="22.625" style="55" customWidth="1"/>
    <col min="20" max="20" width="5.625" style="101" customWidth="1"/>
    <col min="21" max="21" width="9.625" style="55" customWidth="1"/>
    <col min="22" max="22" width="5.25390625" style="109" customWidth="1"/>
    <col min="23" max="23" width="11.75390625" style="106" customWidth="1"/>
    <col min="24" max="24" width="11.25390625" style="107" customWidth="1"/>
    <col min="25" max="25" width="6.625" style="110" customWidth="1"/>
    <col min="26" max="26" width="6.625" style="55" customWidth="1"/>
    <col min="27" max="27" width="6.00390625" style="28" hidden="1" customWidth="1"/>
    <col min="28" max="28" width="5.50390625" style="29" hidden="1" customWidth="1"/>
    <col min="29" max="29" width="7.75390625" style="28" hidden="1" customWidth="1"/>
    <col min="30" max="30" width="8.00390625" style="28" hidden="1" customWidth="1"/>
    <col min="31" max="31" width="7.875" style="28" hidden="1" customWidth="1"/>
    <col min="32" max="32" width="7.50390625" style="28" hidden="1" customWidth="1"/>
    <col min="33" max="16384" width="9.00390625" style="55" customWidth="1"/>
  </cols>
  <sheetData>
    <row r="1" spans="2:28" s="15" customFormat="1" ht="38.25">
      <c r="B1" s="279" t="s">
        <v>248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4"/>
      <c r="AB1" s="16"/>
    </row>
    <row r="2" spans="2:28" s="15" customFormat="1" ht="13.5" customHeight="1">
      <c r="B2" s="280"/>
      <c r="C2" s="281"/>
      <c r="D2" s="281"/>
      <c r="E2" s="281"/>
      <c r="F2" s="281"/>
      <c r="G2" s="281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28" s="28" customFormat="1" ht="32.25" customHeight="1" thickBot="1">
      <c r="B3" s="113" t="s">
        <v>37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99">
      <c r="B4" s="30" t="s">
        <v>0</v>
      </c>
      <c r="C4" s="31" t="s">
        <v>1</v>
      </c>
      <c r="D4" s="32" t="s">
        <v>2</v>
      </c>
      <c r="E4" s="33" t="s">
        <v>36</v>
      </c>
      <c r="F4" s="32"/>
      <c r="G4" s="32" t="s">
        <v>3</v>
      </c>
      <c r="H4" s="33" t="s">
        <v>36</v>
      </c>
      <c r="I4" s="32"/>
      <c r="J4" s="32" t="s">
        <v>4</v>
      </c>
      <c r="K4" s="33" t="s">
        <v>36</v>
      </c>
      <c r="L4" s="34"/>
      <c r="M4" s="32" t="s">
        <v>4</v>
      </c>
      <c r="N4" s="33" t="s">
        <v>36</v>
      </c>
      <c r="O4" s="32"/>
      <c r="P4" s="32" t="s">
        <v>4</v>
      </c>
      <c r="Q4" s="33" t="s">
        <v>36</v>
      </c>
      <c r="R4" s="32"/>
      <c r="S4" s="35" t="s">
        <v>5</v>
      </c>
      <c r="T4" s="33" t="s">
        <v>36</v>
      </c>
      <c r="U4" s="32"/>
      <c r="V4" s="115" t="s">
        <v>39</v>
      </c>
      <c r="W4" s="36" t="s">
        <v>6</v>
      </c>
      <c r="X4" s="37" t="s">
        <v>13</v>
      </c>
      <c r="Y4" s="38" t="s">
        <v>14</v>
      </c>
      <c r="Z4" s="39"/>
      <c r="AA4" s="40"/>
      <c r="AB4" s="41"/>
      <c r="AC4" s="42"/>
      <c r="AD4" s="42"/>
      <c r="AE4" s="42"/>
      <c r="AF4" s="42"/>
    </row>
    <row r="5" spans="2:32" s="49" customFormat="1" ht="64.5" customHeight="1">
      <c r="B5" s="44">
        <v>1</v>
      </c>
      <c r="C5" s="272"/>
      <c r="D5" s="45" t="str">
        <f>'1-2月菜單'!A21</f>
        <v>香Q白飯</v>
      </c>
      <c r="E5" s="45" t="s">
        <v>15</v>
      </c>
      <c r="F5" s="2" t="s">
        <v>16</v>
      </c>
      <c r="G5" s="45" t="str">
        <f>'1-2月菜單'!A22</f>
        <v>巴比Q烤豬排</v>
      </c>
      <c r="H5" s="45" t="s">
        <v>257</v>
      </c>
      <c r="I5" s="2" t="s">
        <v>16</v>
      </c>
      <c r="J5" s="45" t="str">
        <f>'1-2月菜單'!A23</f>
        <v>清蒸肉圓(加)</v>
      </c>
      <c r="K5" s="45" t="s">
        <v>271</v>
      </c>
      <c r="L5" s="2" t="s">
        <v>16</v>
      </c>
      <c r="M5" s="45" t="str">
        <f>'1-2月菜單'!A24</f>
        <v>金菇海帶根</v>
      </c>
      <c r="N5" s="45" t="s">
        <v>92</v>
      </c>
      <c r="O5" s="2" t="s">
        <v>16</v>
      </c>
      <c r="P5" s="45" t="str">
        <f>'1-2月菜單'!A25</f>
        <v>深色青菜</v>
      </c>
      <c r="Q5" s="45" t="s">
        <v>18</v>
      </c>
      <c r="R5" s="2" t="s">
        <v>16</v>
      </c>
      <c r="S5" s="45" t="str">
        <f>'1-2月菜單'!A26</f>
        <v>玉米濃湯(芶)</v>
      </c>
      <c r="T5" s="45" t="s">
        <v>17</v>
      </c>
      <c r="U5" s="2" t="s">
        <v>16</v>
      </c>
      <c r="V5" s="273"/>
      <c r="W5" s="46" t="s">
        <v>7</v>
      </c>
      <c r="X5" s="47" t="s">
        <v>64</v>
      </c>
      <c r="Y5" s="93">
        <v>5.1</v>
      </c>
      <c r="Z5" s="28"/>
      <c r="AA5" s="28"/>
      <c r="AB5" s="29"/>
      <c r="AC5" s="28" t="s">
        <v>19</v>
      </c>
      <c r="AD5" s="28" t="s">
        <v>20</v>
      </c>
      <c r="AE5" s="28" t="s">
        <v>21</v>
      </c>
      <c r="AF5" s="28" t="s">
        <v>22</v>
      </c>
    </row>
    <row r="6" spans="2:32" ht="27.75" customHeight="1">
      <c r="B6" s="50" t="s">
        <v>8</v>
      </c>
      <c r="C6" s="272"/>
      <c r="D6" s="7" t="s">
        <v>55</v>
      </c>
      <c r="E6" s="7"/>
      <c r="F6" s="7">
        <v>110</v>
      </c>
      <c r="G6" s="7" t="s">
        <v>261</v>
      </c>
      <c r="H6" s="8"/>
      <c r="I6" s="7">
        <v>60</v>
      </c>
      <c r="J6" s="7" t="s">
        <v>272</v>
      </c>
      <c r="K6" s="7"/>
      <c r="L6" s="7">
        <v>30</v>
      </c>
      <c r="M6" s="7" t="s">
        <v>197</v>
      </c>
      <c r="N6" s="7"/>
      <c r="O6" s="7">
        <v>20</v>
      </c>
      <c r="P6" s="7" t="s">
        <v>62</v>
      </c>
      <c r="Q6" s="7"/>
      <c r="R6" s="7">
        <v>100</v>
      </c>
      <c r="S6" s="5" t="s">
        <v>90</v>
      </c>
      <c r="T6" s="132"/>
      <c r="U6" s="6">
        <v>20</v>
      </c>
      <c r="V6" s="274"/>
      <c r="W6" s="51" t="s">
        <v>127</v>
      </c>
      <c r="X6" s="52" t="s">
        <v>65</v>
      </c>
      <c r="Y6" s="92">
        <v>2.2</v>
      </c>
      <c r="Z6" s="27"/>
      <c r="AA6" s="54" t="s">
        <v>23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75" customHeight="1">
      <c r="B7" s="50">
        <v>16</v>
      </c>
      <c r="C7" s="272"/>
      <c r="D7" s="7"/>
      <c r="E7" s="7"/>
      <c r="F7" s="7"/>
      <c r="G7" s="7"/>
      <c r="H7" s="8"/>
      <c r="I7" s="7"/>
      <c r="J7" s="7"/>
      <c r="K7" s="7"/>
      <c r="L7" s="7"/>
      <c r="M7" s="7" t="s">
        <v>198</v>
      </c>
      <c r="N7" s="61"/>
      <c r="O7" s="7">
        <v>50</v>
      </c>
      <c r="P7" s="7"/>
      <c r="Q7" s="7"/>
      <c r="R7" s="7"/>
      <c r="S7" s="5" t="s">
        <v>61</v>
      </c>
      <c r="T7" s="6"/>
      <c r="U7" s="6">
        <v>2</v>
      </c>
      <c r="V7" s="274"/>
      <c r="W7" s="56" t="s">
        <v>9</v>
      </c>
      <c r="X7" s="57" t="s">
        <v>66</v>
      </c>
      <c r="Y7" s="92">
        <v>1.8</v>
      </c>
      <c r="Z7" s="28"/>
      <c r="AA7" s="58" t="s">
        <v>24</v>
      </c>
      <c r="AB7" s="29">
        <v>2</v>
      </c>
      <c r="AC7" s="59">
        <f>AB7*7</f>
        <v>14</v>
      </c>
      <c r="AD7" s="29">
        <f>AB7*5</f>
        <v>10</v>
      </c>
      <c r="AE7" s="29" t="s">
        <v>25</v>
      </c>
      <c r="AF7" s="60">
        <f>AC7*4+AD7*9</f>
        <v>146</v>
      </c>
    </row>
    <row r="8" spans="2:32" ht="27.75" customHeight="1">
      <c r="B8" s="50" t="s">
        <v>10</v>
      </c>
      <c r="C8" s="272"/>
      <c r="D8" s="7"/>
      <c r="E8" s="61"/>
      <c r="F8" s="7"/>
      <c r="G8" s="7"/>
      <c r="H8" s="61"/>
      <c r="I8" s="7"/>
      <c r="J8" s="7"/>
      <c r="K8" s="61"/>
      <c r="L8" s="7"/>
      <c r="M8" s="8"/>
      <c r="N8" s="61"/>
      <c r="O8" s="7"/>
      <c r="P8" s="7"/>
      <c r="Q8" s="61"/>
      <c r="R8" s="7"/>
      <c r="S8" s="5" t="s">
        <v>202</v>
      </c>
      <c r="T8" s="12"/>
      <c r="U8" s="6">
        <v>20</v>
      </c>
      <c r="V8" s="274"/>
      <c r="W8" s="51" t="s">
        <v>128</v>
      </c>
      <c r="X8" s="57" t="s">
        <v>67</v>
      </c>
      <c r="Y8" s="92">
        <v>2.3</v>
      </c>
      <c r="Z8" s="27"/>
      <c r="AA8" s="28" t="s">
        <v>26</v>
      </c>
      <c r="AB8" s="29">
        <v>1.5</v>
      </c>
      <c r="AC8" s="29">
        <f>AB8*1</f>
        <v>1.5</v>
      </c>
      <c r="AD8" s="29" t="s">
        <v>25</v>
      </c>
      <c r="AE8" s="29">
        <f>AB8*5</f>
        <v>7.5</v>
      </c>
      <c r="AF8" s="29">
        <f>AC8*4+AE8*4</f>
        <v>36</v>
      </c>
    </row>
    <row r="9" spans="2:32" ht="27.75" customHeight="1">
      <c r="B9" s="276" t="s">
        <v>31</v>
      </c>
      <c r="C9" s="272"/>
      <c r="D9" s="8"/>
      <c r="E9" s="8"/>
      <c r="F9" s="7"/>
      <c r="G9" s="7"/>
      <c r="H9" s="61"/>
      <c r="I9" s="7"/>
      <c r="J9" s="7"/>
      <c r="K9" s="61"/>
      <c r="L9" s="7"/>
      <c r="M9" s="8"/>
      <c r="N9" s="61"/>
      <c r="O9" s="7"/>
      <c r="P9" s="7"/>
      <c r="Q9" s="61"/>
      <c r="R9" s="7"/>
      <c r="S9" s="8"/>
      <c r="T9" s="61"/>
      <c r="U9" s="7"/>
      <c r="V9" s="274"/>
      <c r="W9" s="56" t="s">
        <v>11</v>
      </c>
      <c r="X9" s="57" t="s">
        <v>68</v>
      </c>
      <c r="Y9" s="92">
        <v>0</v>
      </c>
      <c r="Z9" s="28"/>
      <c r="AA9" s="28" t="s">
        <v>28</v>
      </c>
      <c r="AB9" s="29">
        <v>2.5</v>
      </c>
      <c r="AC9" s="29"/>
      <c r="AD9" s="29">
        <f>AB9*5</f>
        <v>12.5</v>
      </c>
      <c r="AE9" s="29" t="s">
        <v>25</v>
      </c>
      <c r="AF9" s="29">
        <f>AD9*9</f>
        <v>112.5</v>
      </c>
    </row>
    <row r="10" spans="2:31" ht="27.75" customHeight="1">
      <c r="B10" s="276"/>
      <c r="C10" s="272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274"/>
      <c r="W10" s="51" t="s">
        <v>101</v>
      </c>
      <c r="X10" s="112" t="s">
        <v>69</v>
      </c>
      <c r="Y10" s="92">
        <v>0</v>
      </c>
      <c r="Z10" s="27"/>
      <c r="AA10" s="28" t="s">
        <v>29</v>
      </c>
      <c r="AE10" s="28">
        <f>AB10*15</f>
        <v>0</v>
      </c>
    </row>
    <row r="11" spans="2:32" ht="27.75" customHeight="1">
      <c r="B11" s="64" t="s">
        <v>30</v>
      </c>
      <c r="C11" s="65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274"/>
      <c r="W11" s="56" t="s">
        <v>12</v>
      </c>
      <c r="X11" s="66"/>
      <c r="Y11" s="92"/>
      <c r="Z11" s="28"/>
      <c r="AC11" s="28">
        <f>SUM(AC6:AC10)</f>
        <v>27.5</v>
      </c>
      <c r="AD11" s="28">
        <f>SUM(AD6:AD10)</f>
        <v>22.5</v>
      </c>
      <c r="AE11" s="28">
        <f>SUM(AE6:AE10)</f>
        <v>97.5</v>
      </c>
      <c r="AF11" s="28">
        <f>AC11*4+AD11*9+AE11*4</f>
        <v>702.5</v>
      </c>
    </row>
    <row r="12" spans="2:31" ht="27.75" customHeight="1" thickBot="1">
      <c r="B12" s="67"/>
      <c r="C12" s="68"/>
      <c r="D12" s="61"/>
      <c r="E12" s="61"/>
      <c r="F12" s="7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275"/>
      <c r="W12" s="97" t="s">
        <v>129</v>
      </c>
      <c r="X12" s="98"/>
      <c r="Y12" s="99"/>
      <c r="Z12" s="27"/>
      <c r="AC12" s="69">
        <f>AC11*4/AF11</f>
        <v>0.15658362989323843</v>
      </c>
      <c r="AD12" s="69">
        <f>AD11*9/AF11</f>
        <v>0.28825622775800713</v>
      </c>
      <c r="AE12" s="69">
        <f>AE11*4/AF11</f>
        <v>0.5551601423487544</v>
      </c>
    </row>
    <row r="13" spans="2:32" s="49" customFormat="1" ht="27.75" customHeight="1">
      <c r="B13" s="44">
        <v>1</v>
      </c>
      <c r="C13" s="272"/>
      <c r="D13" s="45" t="str">
        <f>'1-2月菜單'!E21</f>
        <v>五穀飯</v>
      </c>
      <c r="E13" s="45" t="s">
        <v>15</v>
      </c>
      <c r="F13" s="45"/>
      <c r="G13" s="45" t="str">
        <f>'1-2月菜單'!E22</f>
        <v>五香雞翅</v>
      </c>
      <c r="H13" s="45" t="s">
        <v>235</v>
      </c>
      <c r="I13" s="45"/>
      <c r="J13" s="45" t="str">
        <f>'1-2月菜單'!E23</f>
        <v>什錦肉燥(豆)</v>
      </c>
      <c r="K13" s="45" t="s">
        <v>92</v>
      </c>
      <c r="L13" s="45"/>
      <c r="M13" s="45" t="str">
        <f>'1-2月菜單'!E24</f>
        <v>蒟蒻花椰</v>
      </c>
      <c r="N13" s="45" t="s">
        <v>201</v>
      </c>
      <c r="O13" s="45"/>
      <c r="P13" s="45" t="str">
        <f>'1-2月菜單'!E25</f>
        <v>淺色青菜</v>
      </c>
      <c r="Q13" s="45" t="s">
        <v>18</v>
      </c>
      <c r="R13" s="45"/>
      <c r="S13" s="45" t="str">
        <f>'1-2月菜單'!E26</f>
        <v>榨菜肉絲湯(醃)/乳品</v>
      </c>
      <c r="T13" s="45" t="s">
        <v>17</v>
      </c>
      <c r="U13" s="45"/>
      <c r="V13" s="273" t="s">
        <v>268</v>
      </c>
      <c r="W13" s="46" t="s">
        <v>7</v>
      </c>
      <c r="X13" s="47" t="s">
        <v>64</v>
      </c>
      <c r="Y13" s="48">
        <v>6.2</v>
      </c>
      <c r="Z13" s="28"/>
      <c r="AA13" s="28"/>
      <c r="AB13" s="29"/>
      <c r="AC13" s="28" t="s">
        <v>19</v>
      </c>
      <c r="AD13" s="28" t="s">
        <v>20</v>
      </c>
      <c r="AE13" s="28" t="s">
        <v>21</v>
      </c>
      <c r="AF13" s="28" t="s">
        <v>22</v>
      </c>
    </row>
    <row r="14" spans="2:32" ht="27.75" customHeight="1">
      <c r="B14" s="50" t="s">
        <v>8</v>
      </c>
      <c r="C14" s="272"/>
      <c r="D14" s="7" t="s">
        <v>55</v>
      </c>
      <c r="E14" s="7"/>
      <c r="F14" s="7">
        <v>90</v>
      </c>
      <c r="G14" s="7" t="s">
        <v>223</v>
      </c>
      <c r="H14" s="8"/>
      <c r="I14" s="7">
        <v>60</v>
      </c>
      <c r="J14" s="8" t="s">
        <v>206</v>
      </c>
      <c r="K14" s="129"/>
      <c r="L14" s="8">
        <v>40</v>
      </c>
      <c r="M14" s="8" t="s">
        <v>207</v>
      </c>
      <c r="N14" s="7"/>
      <c r="O14" s="7">
        <v>60</v>
      </c>
      <c r="P14" s="7" t="s">
        <v>63</v>
      </c>
      <c r="Q14" s="7"/>
      <c r="R14" s="7">
        <v>100</v>
      </c>
      <c r="S14" s="130" t="s">
        <v>94</v>
      </c>
      <c r="T14" s="7"/>
      <c r="U14" s="7">
        <v>20</v>
      </c>
      <c r="V14" s="274"/>
      <c r="W14" s="51" t="s">
        <v>82</v>
      </c>
      <c r="X14" s="52" t="s">
        <v>65</v>
      </c>
      <c r="Y14" s="53">
        <v>2.5</v>
      </c>
      <c r="Z14" s="27"/>
      <c r="AA14" s="54" t="s">
        <v>23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75" customHeight="1">
      <c r="B15" s="50">
        <v>17</v>
      </c>
      <c r="C15" s="272"/>
      <c r="D15" s="7" t="s">
        <v>56</v>
      </c>
      <c r="E15" s="7"/>
      <c r="F15" s="7">
        <v>20</v>
      </c>
      <c r="G15" s="7"/>
      <c r="H15" s="8"/>
      <c r="I15" s="7"/>
      <c r="J15" s="8" t="s">
        <v>205</v>
      </c>
      <c r="K15" s="7"/>
      <c r="L15" s="8">
        <v>15</v>
      </c>
      <c r="M15" s="8" t="s">
        <v>208</v>
      </c>
      <c r="N15" s="7"/>
      <c r="O15" s="7">
        <v>10</v>
      </c>
      <c r="P15" s="7"/>
      <c r="Q15" s="7"/>
      <c r="R15" s="7"/>
      <c r="S15" s="7" t="s">
        <v>203</v>
      </c>
      <c r="T15" s="7"/>
      <c r="U15" s="7">
        <v>8</v>
      </c>
      <c r="V15" s="274"/>
      <c r="W15" s="56" t="s">
        <v>9</v>
      </c>
      <c r="X15" s="57" t="s">
        <v>66</v>
      </c>
      <c r="Y15" s="53">
        <v>1.8</v>
      </c>
      <c r="Z15" s="28"/>
      <c r="AA15" s="58" t="s">
        <v>24</v>
      </c>
      <c r="AB15" s="29">
        <v>2</v>
      </c>
      <c r="AC15" s="59">
        <f>AB15*7</f>
        <v>14</v>
      </c>
      <c r="AD15" s="29">
        <f>AB15*5</f>
        <v>10</v>
      </c>
      <c r="AE15" s="29" t="s">
        <v>25</v>
      </c>
      <c r="AF15" s="60">
        <f>AC15*4+AD15*9</f>
        <v>146</v>
      </c>
    </row>
    <row r="16" spans="2:32" ht="27.75" customHeight="1">
      <c r="B16" s="50" t="s">
        <v>10</v>
      </c>
      <c r="C16" s="272"/>
      <c r="D16" s="61"/>
      <c r="E16" s="61"/>
      <c r="F16" s="7"/>
      <c r="G16" s="7"/>
      <c r="H16" s="61"/>
      <c r="I16" s="7"/>
      <c r="J16" s="8"/>
      <c r="K16" s="61"/>
      <c r="L16" s="8"/>
      <c r="M16" s="8"/>
      <c r="N16" s="61"/>
      <c r="O16" s="7"/>
      <c r="P16" s="7"/>
      <c r="Q16" s="61"/>
      <c r="R16" s="7"/>
      <c r="S16" s="7"/>
      <c r="T16" s="111"/>
      <c r="U16" s="111"/>
      <c r="V16" s="274"/>
      <c r="W16" s="51" t="s">
        <v>83</v>
      </c>
      <c r="X16" s="57" t="s">
        <v>67</v>
      </c>
      <c r="Y16" s="53">
        <v>2.6</v>
      </c>
      <c r="Z16" s="27"/>
      <c r="AA16" s="28" t="s">
        <v>26</v>
      </c>
      <c r="AB16" s="29">
        <v>1.7</v>
      </c>
      <c r="AC16" s="29">
        <f>AB16*1</f>
        <v>1.7</v>
      </c>
      <c r="AD16" s="29" t="s">
        <v>25</v>
      </c>
      <c r="AE16" s="29">
        <f>AB16*5</f>
        <v>8.5</v>
      </c>
      <c r="AF16" s="29">
        <f>AC16*4+AE16*4</f>
        <v>40.8</v>
      </c>
    </row>
    <row r="17" spans="2:32" ht="27.75" customHeight="1">
      <c r="B17" s="276" t="s">
        <v>33</v>
      </c>
      <c r="C17" s="272"/>
      <c r="D17" s="61"/>
      <c r="E17" s="61"/>
      <c r="F17" s="7"/>
      <c r="G17" s="7"/>
      <c r="H17" s="61"/>
      <c r="I17" s="7"/>
      <c r="J17" s="8"/>
      <c r="K17" s="61"/>
      <c r="L17" s="8"/>
      <c r="M17" s="8"/>
      <c r="N17" s="61"/>
      <c r="O17" s="7"/>
      <c r="P17" s="7"/>
      <c r="Q17" s="61"/>
      <c r="R17" s="7"/>
      <c r="S17" s="111"/>
      <c r="T17" s="111"/>
      <c r="U17" s="111"/>
      <c r="V17" s="274"/>
      <c r="W17" s="56" t="s">
        <v>11</v>
      </c>
      <c r="X17" s="57" t="s">
        <v>68</v>
      </c>
      <c r="Y17" s="53">
        <v>0</v>
      </c>
      <c r="Z17" s="28"/>
      <c r="AA17" s="28" t="s">
        <v>28</v>
      </c>
      <c r="AB17" s="29">
        <v>2.5</v>
      </c>
      <c r="AC17" s="29"/>
      <c r="AD17" s="29">
        <f>AB17*5</f>
        <v>12.5</v>
      </c>
      <c r="AE17" s="29" t="s">
        <v>25</v>
      </c>
      <c r="AF17" s="29">
        <f>AD17*9</f>
        <v>112.5</v>
      </c>
    </row>
    <row r="18" spans="2:31" ht="27.75" customHeight="1">
      <c r="B18" s="276"/>
      <c r="C18" s="272"/>
      <c r="D18" s="61"/>
      <c r="E18" s="61"/>
      <c r="F18" s="7"/>
      <c r="G18" s="7"/>
      <c r="H18" s="61"/>
      <c r="I18" s="7"/>
      <c r="J18" s="7"/>
      <c r="K18" s="61"/>
      <c r="L18" s="7"/>
      <c r="M18" s="8"/>
      <c r="N18" s="61"/>
      <c r="O18" s="7"/>
      <c r="P18" s="7"/>
      <c r="Q18" s="61"/>
      <c r="R18" s="7"/>
      <c r="S18" s="111"/>
      <c r="T18" s="111"/>
      <c r="U18" s="111"/>
      <c r="V18" s="274"/>
      <c r="W18" s="51" t="s">
        <v>84</v>
      </c>
      <c r="X18" s="112" t="s">
        <v>69</v>
      </c>
      <c r="Y18" s="53">
        <v>1</v>
      </c>
      <c r="Z18" s="27"/>
      <c r="AA18" s="28" t="s">
        <v>29</v>
      </c>
      <c r="AB18" s="29">
        <v>1</v>
      </c>
      <c r="AE18" s="28">
        <f>AB18*15</f>
        <v>15</v>
      </c>
    </row>
    <row r="19" spans="2:32" ht="27.75" customHeight="1">
      <c r="B19" s="64" t="s">
        <v>30</v>
      </c>
      <c r="C19" s="65"/>
      <c r="D19" s="61"/>
      <c r="E19" s="61"/>
      <c r="F19" s="7"/>
      <c r="G19" s="7"/>
      <c r="H19" s="61"/>
      <c r="I19" s="7"/>
      <c r="J19" s="7"/>
      <c r="K19" s="61"/>
      <c r="L19" s="7"/>
      <c r="M19" s="7"/>
      <c r="N19" s="61"/>
      <c r="O19" s="7"/>
      <c r="P19" s="7"/>
      <c r="Q19" s="61"/>
      <c r="R19" s="7"/>
      <c r="S19" s="8"/>
      <c r="T19" s="111"/>
      <c r="U19" s="111"/>
      <c r="V19" s="274"/>
      <c r="W19" s="56" t="s">
        <v>12</v>
      </c>
      <c r="X19" s="66"/>
      <c r="Y19" s="53"/>
      <c r="Z19" s="28"/>
      <c r="AC19" s="28">
        <f>SUM(AC14:AC18)</f>
        <v>28.099999999999998</v>
      </c>
      <c r="AD19" s="28">
        <f>SUM(AD14:AD18)</f>
        <v>22.5</v>
      </c>
      <c r="AE19" s="28">
        <f>SUM(AE14:AE18)</f>
        <v>116.5</v>
      </c>
      <c r="AF19" s="28">
        <f>AC19*4+AD19*9+AE19*4</f>
        <v>780.9</v>
      </c>
    </row>
    <row r="20" spans="2:31" ht="27.7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275"/>
      <c r="W20" s="51" t="s">
        <v>294</v>
      </c>
      <c r="X20" s="73"/>
      <c r="Y20" s="53"/>
      <c r="Z20" s="27"/>
      <c r="AC20" s="69">
        <f>AC19*4/AF19</f>
        <v>0.14393648354462799</v>
      </c>
      <c r="AD20" s="69">
        <f>AD19*9/AF19</f>
        <v>0.25931617364579335</v>
      </c>
      <c r="AE20" s="69">
        <f>AE19*4/AF19</f>
        <v>0.5967473428095788</v>
      </c>
    </row>
    <row r="21" spans="2:32" s="49" customFormat="1" ht="27.75" customHeight="1">
      <c r="B21" s="74">
        <v>1</v>
      </c>
      <c r="C21" s="272"/>
      <c r="D21" s="45" t="str">
        <f>'1-2月菜單'!I21</f>
        <v>香Q白飯</v>
      </c>
      <c r="E21" s="1" t="s">
        <v>15</v>
      </c>
      <c r="F21" s="45"/>
      <c r="G21" s="45" t="str">
        <f>'1-2月菜單'!I22</f>
        <v>蔥爆肉片</v>
      </c>
      <c r="H21" s="45" t="s">
        <v>130</v>
      </c>
      <c r="I21" s="45"/>
      <c r="J21" s="45" t="str">
        <f>'1-2月菜單'!I23</f>
        <v>糖醋鴿蛋</v>
      </c>
      <c r="K21" s="45" t="s">
        <v>92</v>
      </c>
      <c r="L21" s="45"/>
      <c r="M21" s="45" t="str">
        <f>'1-2月菜單'!I24</f>
        <v>香酥魚柳條(加)(炸)(海)</v>
      </c>
      <c r="N21" s="45" t="s">
        <v>216</v>
      </c>
      <c r="O21" s="45"/>
      <c r="P21" s="45" t="str">
        <f>'1-2月菜單'!I25</f>
        <v>深色青菜</v>
      </c>
      <c r="Q21" s="45" t="s">
        <v>18</v>
      </c>
      <c r="R21" s="45"/>
      <c r="S21" s="45" t="str">
        <f>'1-2月菜單'!I26</f>
        <v>海芽豆腐湯(豆)</v>
      </c>
      <c r="T21" s="45" t="s">
        <v>17</v>
      </c>
      <c r="U21" s="45"/>
      <c r="V21" s="273"/>
      <c r="W21" s="46" t="s">
        <v>7</v>
      </c>
      <c r="X21" s="47" t="s">
        <v>64</v>
      </c>
      <c r="Y21" s="133">
        <v>5.2</v>
      </c>
      <c r="Z21" s="28"/>
      <c r="AA21" s="28"/>
      <c r="AB21" s="29"/>
      <c r="AC21" s="28" t="s">
        <v>19</v>
      </c>
      <c r="AD21" s="28" t="s">
        <v>20</v>
      </c>
      <c r="AE21" s="28" t="s">
        <v>21</v>
      </c>
      <c r="AF21" s="28" t="s">
        <v>22</v>
      </c>
    </row>
    <row r="22" spans="2:32" s="79" customFormat="1" ht="27.75" customHeight="1">
      <c r="B22" s="75" t="s">
        <v>8</v>
      </c>
      <c r="C22" s="272"/>
      <c r="D22" s="7" t="s">
        <v>55</v>
      </c>
      <c r="E22" s="7"/>
      <c r="F22" s="7">
        <v>110</v>
      </c>
      <c r="G22" s="7" t="s">
        <v>210</v>
      </c>
      <c r="H22" s="129"/>
      <c r="I22" s="7">
        <v>60</v>
      </c>
      <c r="J22" s="7" t="s">
        <v>212</v>
      </c>
      <c r="K22" s="7"/>
      <c r="L22" s="7">
        <v>40</v>
      </c>
      <c r="M22" s="7" t="s">
        <v>217</v>
      </c>
      <c r="N22" s="7"/>
      <c r="O22" s="7">
        <v>20</v>
      </c>
      <c r="P22" s="7" t="s">
        <v>62</v>
      </c>
      <c r="Q22" s="7"/>
      <c r="R22" s="7">
        <v>110</v>
      </c>
      <c r="S22" s="6" t="s">
        <v>58</v>
      </c>
      <c r="T22" s="6"/>
      <c r="U22" s="6">
        <v>15</v>
      </c>
      <c r="V22" s="274"/>
      <c r="W22" s="51" t="s">
        <v>116</v>
      </c>
      <c r="X22" s="52" t="s">
        <v>65</v>
      </c>
      <c r="Y22" s="92">
        <v>2.3</v>
      </c>
      <c r="Z22" s="76"/>
      <c r="AA22" s="77" t="s">
        <v>23</v>
      </c>
      <c r="AB22" s="78">
        <v>6.2</v>
      </c>
      <c r="AC22" s="78">
        <f>AB22*2</f>
        <v>12.4</v>
      </c>
      <c r="AD22" s="78"/>
      <c r="AE22" s="78">
        <f>AB22*15</f>
        <v>93</v>
      </c>
      <c r="AF22" s="78">
        <f>AC22*4+AE22*4</f>
        <v>421.6</v>
      </c>
    </row>
    <row r="23" spans="2:32" s="79" customFormat="1" ht="27.75" customHeight="1">
      <c r="B23" s="75">
        <v>18</v>
      </c>
      <c r="C23" s="272"/>
      <c r="D23" s="7"/>
      <c r="E23" s="7"/>
      <c r="F23" s="7"/>
      <c r="G23" s="7" t="s">
        <v>209</v>
      </c>
      <c r="H23" s="7"/>
      <c r="I23" s="7">
        <v>5</v>
      </c>
      <c r="J23" s="7" t="s">
        <v>213</v>
      </c>
      <c r="K23" s="7"/>
      <c r="L23" s="7">
        <v>5</v>
      </c>
      <c r="M23" s="7"/>
      <c r="N23" s="7"/>
      <c r="O23" s="7"/>
      <c r="P23" s="7"/>
      <c r="Q23" s="7"/>
      <c r="R23" s="7"/>
      <c r="S23" s="6" t="s">
        <v>211</v>
      </c>
      <c r="T23" s="6"/>
      <c r="U23" s="6">
        <v>5</v>
      </c>
      <c r="V23" s="274"/>
      <c r="W23" s="56" t="s">
        <v>9</v>
      </c>
      <c r="X23" s="57" t="s">
        <v>66</v>
      </c>
      <c r="Y23" s="92">
        <v>1.7</v>
      </c>
      <c r="Z23" s="80"/>
      <c r="AA23" s="81" t="s">
        <v>24</v>
      </c>
      <c r="AB23" s="78">
        <v>2.1</v>
      </c>
      <c r="AC23" s="82">
        <f>AB23*7</f>
        <v>14.700000000000001</v>
      </c>
      <c r="AD23" s="78">
        <f>AB23*5</f>
        <v>10.5</v>
      </c>
      <c r="AE23" s="78" t="s">
        <v>25</v>
      </c>
      <c r="AF23" s="83">
        <f>AC23*4+AD23*9</f>
        <v>153.3</v>
      </c>
    </row>
    <row r="24" spans="2:32" s="79" customFormat="1" ht="27.75" customHeight="1">
      <c r="B24" s="75" t="s">
        <v>10</v>
      </c>
      <c r="C24" s="272"/>
      <c r="D24" s="7"/>
      <c r="E24" s="61"/>
      <c r="F24" s="7"/>
      <c r="G24" s="7"/>
      <c r="H24" s="61"/>
      <c r="I24" s="7"/>
      <c r="J24" s="7" t="s">
        <v>214</v>
      </c>
      <c r="K24" s="61"/>
      <c r="L24" s="7">
        <v>5</v>
      </c>
      <c r="M24" s="7"/>
      <c r="N24" s="61"/>
      <c r="O24" s="7"/>
      <c r="P24" s="7"/>
      <c r="Q24" s="61"/>
      <c r="R24" s="7"/>
      <c r="S24" s="8"/>
      <c r="T24" s="61"/>
      <c r="U24" s="7"/>
      <c r="V24" s="274"/>
      <c r="W24" s="51" t="s">
        <v>97</v>
      </c>
      <c r="X24" s="57" t="s">
        <v>67</v>
      </c>
      <c r="Y24" s="92">
        <v>2.3</v>
      </c>
      <c r="Z24" s="76"/>
      <c r="AA24" s="84" t="s">
        <v>26</v>
      </c>
      <c r="AB24" s="78">
        <v>1.6</v>
      </c>
      <c r="AC24" s="78">
        <f>AB24*1</f>
        <v>1.6</v>
      </c>
      <c r="AD24" s="78" t="s">
        <v>25</v>
      </c>
      <c r="AE24" s="78">
        <f>AB24*5</f>
        <v>8</v>
      </c>
      <c r="AF24" s="78">
        <f>AC24*4+AE24*4</f>
        <v>38.4</v>
      </c>
    </row>
    <row r="25" spans="2:32" s="79" customFormat="1" ht="27.75" customHeight="1">
      <c r="B25" s="277" t="s">
        <v>34</v>
      </c>
      <c r="C25" s="272"/>
      <c r="D25" s="8"/>
      <c r="E25" s="8"/>
      <c r="F25" s="7"/>
      <c r="G25" s="7"/>
      <c r="H25" s="61"/>
      <c r="I25" s="7"/>
      <c r="J25" s="7" t="s">
        <v>215</v>
      </c>
      <c r="K25" s="61"/>
      <c r="L25" s="7">
        <v>10</v>
      </c>
      <c r="M25" s="7"/>
      <c r="N25" s="61"/>
      <c r="O25" s="7"/>
      <c r="P25" s="7"/>
      <c r="Q25" s="61"/>
      <c r="R25" s="7"/>
      <c r="S25" s="7"/>
      <c r="T25" s="61"/>
      <c r="U25" s="7"/>
      <c r="V25" s="274"/>
      <c r="W25" s="56" t="s">
        <v>11</v>
      </c>
      <c r="X25" s="57" t="s">
        <v>68</v>
      </c>
      <c r="Y25" s="92">
        <v>1</v>
      </c>
      <c r="Z25" s="80"/>
      <c r="AA25" s="84" t="s">
        <v>28</v>
      </c>
      <c r="AB25" s="78">
        <v>2.5</v>
      </c>
      <c r="AC25" s="78"/>
      <c r="AD25" s="78">
        <f>AB25*5</f>
        <v>12.5</v>
      </c>
      <c r="AE25" s="78" t="s">
        <v>25</v>
      </c>
      <c r="AF25" s="78">
        <f>AD25*9</f>
        <v>112.5</v>
      </c>
    </row>
    <row r="26" spans="2:32" s="79" customFormat="1" ht="27.75" customHeight="1">
      <c r="B26" s="277"/>
      <c r="C26" s="272"/>
      <c r="D26" s="8"/>
      <c r="E26" s="8"/>
      <c r="F26" s="8"/>
      <c r="G26" s="85"/>
      <c r="H26" s="61"/>
      <c r="I26" s="7"/>
      <c r="J26" s="7"/>
      <c r="K26" s="61"/>
      <c r="L26" s="7"/>
      <c r="M26" s="7"/>
      <c r="N26" s="61"/>
      <c r="O26" s="7"/>
      <c r="P26" s="7"/>
      <c r="Q26" s="61"/>
      <c r="R26" s="7"/>
      <c r="S26" s="7"/>
      <c r="T26" s="61"/>
      <c r="U26" s="7"/>
      <c r="V26" s="274"/>
      <c r="W26" s="51" t="s">
        <v>117</v>
      </c>
      <c r="X26" s="112" t="s">
        <v>69</v>
      </c>
      <c r="Y26" s="92">
        <v>0</v>
      </c>
      <c r="Z26" s="76"/>
      <c r="AA26" s="84" t="s">
        <v>29</v>
      </c>
      <c r="AB26" s="78"/>
      <c r="AC26" s="84"/>
      <c r="AD26" s="84"/>
      <c r="AE26" s="84">
        <f>AB26*15</f>
        <v>0</v>
      </c>
      <c r="AF26" s="84"/>
    </row>
    <row r="27" spans="2:32" s="79" customFormat="1" ht="27.75" customHeight="1">
      <c r="B27" s="86" t="s">
        <v>30</v>
      </c>
      <c r="C27" s="87"/>
      <c r="D27" s="7"/>
      <c r="E27" s="61"/>
      <c r="F27" s="7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74"/>
      <c r="W27" s="56" t="s">
        <v>12</v>
      </c>
      <c r="X27" s="66"/>
      <c r="Y27" s="92"/>
      <c r="Z27" s="80"/>
      <c r="AA27" s="84"/>
      <c r="AB27" s="78"/>
      <c r="AC27" s="84">
        <f>SUM(AC22:AC26)</f>
        <v>28.700000000000003</v>
      </c>
      <c r="AD27" s="84">
        <f>SUM(AD22:AD26)</f>
        <v>23</v>
      </c>
      <c r="AE27" s="84">
        <f>SUM(AE22:AE26)</f>
        <v>101</v>
      </c>
      <c r="AF27" s="84">
        <f>AC27*4+AD27*9+AE27*4</f>
        <v>725.8</v>
      </c>
    </row>
    <row r="28" spans="2:32" s="79" customFormat="1" ht="27.75" customHeight="1" thickBot="1">
      <c r="B28" s="88"/>
      <c r="C28" s="89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75"/>
      <c r="W28" s="51" t="s">
        <v>118</v>
      </c>
      <c r="X28" s="62"/>
      <c r="Y28" s="92"/>
      <c r="Z28" s="76"/>
      <c r="AA28" s="80"/>
      <c r="AB28" s="90"/>
      <c r="AC28" s="91">
        <f>AC27*4/AF27</f>
        <v>0.15817029484706532</v>
      </c>
      <c r="AD28" s="91">
        <f>AD27*9/AF27</f>
        <v>0.28520253513364563</v>
      </c>
      <c r="AE28" s="91">
        <f>AE27*4/AF27</f>
        <v>0.5566271700192891</v>
      </c>
      <c r="AF28" s="80"/>
    </row>
    <row r="29" spans="2:32" s="49" customFormat="1" ht="27.75" customHeight="1">
      <c r="B29" s="44">
        <v>1</v>
      </c>
      <c r="C29" s="272"/>
      <c r="D29" s="45" t="str">
        <f>'1-2月菜單'!M21</f>
        <v>地瓜飯</v>
      </c>
      <c r="E29" s="45" t="s">
        <v>15</v>
      </c>
      <c r="F29" s="45"/>
      <c r="G29" s="45" t="str">
        <f>'1-2月菜單'!M22</f>
        <v>芝麻雞腿</v>
      </c>
      <c r="H29" s="45" t="s">
        <v>32</v>
      </c>
      <c r="I29" s="45"/>
      <c r="J29" s="45" t="str">
        <f>'1-2月菜單'!M23</f>
        <v>日式湯咖哩</v>
      </c>
      <c r="K29" s="45" t="s">
        <v>17</v>
      </c>
      <c r="L29" s="45"/>
      <c r="M29" s="45" t="str">
        <f>'1-2月菜單'!M24</f>
        <v>四季豆炒肉絲</v>
      </c>
      <c r="N29" s="45" t="s">
        <v>17</v>
      </c>
      <c r="O29" s="45"/>
      <c r="P29" s="45" t="str">
        <f>'1-2月菜單'!M25</f>
        <v>淺色青菜</v>
      </c>
      <c r="Q29" s="45" t="s">
        <v>18</v>
      </c>
      <c r="R29" s="45"/>
      <c r="S29" s="45" t="str">
        <f>'1-2月菜單'!M26</f>
        <v>土瓶蒸湯</v>
      </c>
      <c r="T29" s="45" t="s">
        <v>17</v>
      </c>
      <c r="U29" s="45"/>
      <c r="V29" s="273"/>
      <c r="W29" s="3" t="s">
        <v>7</v>
      </c>
      <c r="X29" s="47" t="s">
        <v>64</v>
      </c>
      <c r="Y29" s="4">
        <v>5.2</v>
      </c>
      <c r="Z29" s="28"/>
      <c r="AA29" s="28"/>
      <c r="AB29" s="29"/>
      <c r="AC29" s="28" t="s">
        <v>19</v>
      </c>
      <c r="AD29" s="28" t="s">
        <v>20</v>
      </c>
      <c r="AE29" s="28" t="s">
        <v>21</v>
      </c>
      <c r="AF29" s="28" t="s">
        <v>22</v>
      </c>
    </row>
    <row r="30" spans="2:32" ht="27.75" customHeight="1">
      <c r="B30" s="50" t="s">
        <v>8</v>
      </c>
      <c r="C30" s="272"/>
      <c r="D30" s="7" t="s">
        <v>55</v>
      </c>
      <c r="E30" s="7"/>
      <c r="F30" s="7">
        <v>110</v>
      </c>
      <c r="G30" s="7" t="s">
        <v>93</v>
      </c>
      <c r="H30" s="8"/>
      <c r="I30" s="7">
        <v>2</v>
      </c>
      <c r="J30" s="8" t="s">
        <v>224</v>
      </c>
      <c r="K30" s="8"/>
      <c r="L30" s="8">
        <v>30</v>
      </c>
      <c r="M30" s="7" t="s">
        <v>225</v>
      </c>
      <c r="N30" s="7"/>
      <c r="O30" s="7">
        <v>60</v>
      </c>
      <c r="P30" s="7" t="s">
        <v>50</v>
      </c>
      <c r="Q30" s="7"/>
      <c r="R30" s="7">
        <v>100</v>
      </c>
      <c r="S30" s="8" t="s">
        <v>226</v>
      </c>
      <c r="T30" s="7"/>
      <c r="U30" s="7">
        <v>15</v>
      </c>
      <c r="V30" s="274"/>
      <c r="W30" s="9" t="s">
        <v>99</v>
      </c>
      <c r="X30" s="52" t="s">
        <v>65</v>
      </c>
      <c r="Y30" s="10">
        <v>2.3</v>
      </c>
      <c r="Z30" s="27"/>
      <c r="AA30" s="54" t="s">
        <v>23</v>
      </c>
      <c r="AB30" s="29">
        <v>6</v>
      </c>
      <c r="AC30" s="29">
        <f>AB30*2</f>
        <v>12</v>
      </c>
      <c r="AD30" s="29"/>
      <c r="AE30" s="29">
        <f>AB30*15</f>
        <v>90</v>
      </c>
      <c r="AF30" s="29">
        <f>AC30*4+AE30*4</f>
        <v>408</v>
      </c>
    </row>
    <row r="31" spans="2:32" ht="27.75" customHeight="1">
      <c r="B31" s="50">
        <v>19</v>
      </c>
      <c r="C31" s="272"/>
      <c r="D31" s="7" t="s">
        <v>57</v>
      </c>
      <c r="E31" s="7"/>
      <c r="F31" s="7">
        <v>20</v>
      </c>
      <c r="G31" s="7" t="s">
        <v>222</v>
      </c>
      <c r="H31" s="8"/>
      <c r="I31" s="7">
        <v>60</v>
      </c>
      <c r="J31" s="8" t="s">
        <v>213</v>
      </c>
      <c r="K31" s="8"/>
      <c r="L31" s="8">
        <v>20</v>
      </c>
      <c r="M31" s="7" t="s">
        <v>203</v>
      </c>
      <c r="N31" s="7"/>
      <c r="O31" s="7">
        <v>10</v>
      </c>
      <c r="P31" s="7"/>
      <c r="Q31" s="7"/>
      <c r="R31" s="7"/>
      <c r="S31" s="8" t="s">
        <v>227</v>
      </c>
      <c r="T31" s="7"/>
      <c r="U31" s="7">
        <v>5</v>
      </c>
      <c r="V31" s="274"/>
      <c r="W31" s="11" t="s">
        <v>9</v>
      </c>
      <c r="X31" s="57" t="s">
        <v>66</v>
      </c>
      <c r="Y31" s="10">
        <v>2</v>
      </c>
      <c r="Z31" s="28"/>
      <c r="AA31" s="58" t="s">
        <v>24</v>
      </c>
      <c r="AB31" s="29">
        <v>2</v>
      </c>
      <c r="AC31" s="59">
        <f>AB31*7</f>
        <v>14</v>
      </c>
      <c r="AD31" s="29">
        <f>AB31*5</f>
        <v>10</v>
      </c>
      <c r="AE31" s="29" t="s">
        <v>25</v>
      </c>
      <c r="AF31" s="60">
        <f>AC31*4+AD31*9</f>
        <v>146</v>
      </c>
    </row>
    <row r="32" spans="2:32" ht="27.75" customHeight="1">
      <c r="B32" s="50" t="s">
        <v>10</v>
      </c>
      <c r="C32" s="272"/>
      <c r="D32" s="7"/>
      <c r="E32" s="61"/>
      <c r="F32" s="7"/>
      <c r="G32" s="7"/>
      <c r="H32" s="61"/>
      <c r="I32" s="7"/>
      <c r="J32" s="8"/>
      <c r="K32" s="8"/>
      <c r="L32" s="8"/>
      <c r="M32" s="7"/>
      <c r="N32" s="61"/>
      <c r="O32" s="7"/>
      <c r="P32" s="7"/>
      <c r="Q32" s="61"/>
      <c r="R32" s="7"/>
      <c r="S32" s="7" t="s">
        <v>228</v>
      </c>
      <c r="T32" s="8"/>
      <c r="U32" s="7">
        <v>3</v>
      </c>
      <c r="V32" s="274"/>
      <c r="W32" s="9" t="s">
        <v>100</v>
      </c>
      <c r="X32" s="57" t="s">
        <v>67</v>
      </c>
      <c r="Y32" s="10">
        <v>2.2</v>
      </c>
      <c r="Z32" s="27"/>
      <c r="AA32" s="28" t="s">
        <v>26</v>
      </c>
      <c r="AB32" s="29">
        <v>1.8</v>
      </c>
      <c r="AC32" s="29">
        <f>AB32*1</f>
        <v>1.8</v>
      </c>
      <c r="AD32" s="29" t="s">
        <v>25</v>
      </c>
      <c r="AE32" s="29">
        <f>AB32*5</f>
        <v>9</v>
      </c>
      <c r="AF32" s="29">
        <f>AC32*4+AE32*4</f>
        <v>43.2</v>
      </c>
    </row>
    <row r="33" spans="2:32" ht="27.75" customHeight="1">
      <c r="B33" s="276" t="s">
        <v>35</v>
      </c>
      <c r="C33" s="272"/>
      <c r="D33" s="8"/>
      <c r="E33" s="8"/>
      <c r="F33" s="7"/>
      <c r="G33" s="7"/>
      <c r="H33" s="61"/>
      <c r="I33" s="7"/>
      <c r="J33" s="8"/>
      <c r="K33" s="8"/>
      <c r="L33" s="8"/>
      <c r="M33" s="7"/>
      <c r="N33" s="61"/>
      <c r="O33" s="7"/>
      <c r="P33" s="7"/>
      <c r="Q33" s="61"/>
      <c r="R33" s="7"/>
      <c r="S33" s="8"/>
      <c r="T33" s="61"/>
      <c r="U33" s="7"/>
      <c r="V33" s="274"/>
      <c r="W33" s="11" t="s">
        <v>11</v>
      </c>
      <c r="X33" s="57" t="s">
        <v>68</v>
      </c>
      <c r="Y33" s="10">
        <v>0</v>
      </c>
      <c r="Z33" s="28"/>
      <c r="AA33" s="28" t="s">
        <v>28</v>
      </c>
      <c r="AB33" s="29">
        <v>2.5</v>
      </c>
      <c r="AC33" s="29"/>
      <c r="AD33" s="29">
        <f>AB33*5</f>
        <v>12.5</v>
      </c>
      <c r="AE33" s="29" t="s">
        <v>25</v>
      </c>
      <c r="AF33" s="29">
        <f>AD33*9</f>
        <v>112.5</v>
      </c>
    </row>
    <row r="34" spans="2:31" ht="27.75" customHeight="1">
      <c r="B34" s="276"/>
      <c r="C34" s="272"/>
      <c r="D34" s="61"/>
      <c r="E34" s="61"/>
      <c r="F34" s="7"/>
      <c r="G34" s="7"/>
      <c r="H34" s="61"/>
      <c r="I34" s="7"/>
      <c r="J34" s="8"/>
      <c r="K34" s="61"/>
      <c r="L34" s="8"/>
      <c r="M34" s="7"/>
      <c r="N34" s="61"/>
      <c r="O34" s="7"/>
      <c r="P34" s="7"/>
      <c r="Q34" s="61"/>
      <c r="R34" s="7"/>
      <c r="S34" s="8"/>
      <c r="T34" s="61"/>
      <c r="U34" s="7"/>
      <c r="V34" s="274"/>
      <c r="W34" s="9" t="s">
        <v>101</v>
      </c>
      <c r="X34" s="112" t="s">
        <v>69</v>
      </c>
      <c r="Y34" s="10">
        <v>0</v>
      </c>
      <c r="Z34" s="27"/>
      <c r="AA34" s="28" t="s">
        <v>29</v>
      </c>
      <c r="AB34" s="29">
        <v>1</v>
      </c>
      <c r="AE34" s="28">
        <f>AB34*15</f>
        <v>15</v>
      </c>
    </row>
    <row r="35" spans="2:32" ht="27.75" customHeight="1">
      <c r="B35" s="64" t="s">
        <v>30</v>
      </c>
      <c r="C35" s="65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61"/>
      <c r="U35" s="7"/>
      <c r="V35" s="274"/>
      <c r="W35" s="11" t="s">
        <v>12</v>
      </c>
      <c r="X35" s="66"/>
      <c r="Y35" s="10"/>
      <c r="Z35" s="28"/>
      <c r="AC35" s="28">
        <f>SUM(AC30:AC34)</f>
        <v>27.8</v>
      </c>
      <c r="AD35" s="28">
        <f>SUM(AD30:AD34)</f>
        <v>22.5</v>
      </c>
      <c r="AE35" s="28">
        <f>SUM(AE30:AE34)</f>
        <v>114</v>
      </c>
      <c r="AF35" s="28">
        <f>AC35*4+AD35*9+AE35*4</f>
        <v>769.7</v>
      </c>
    </row>
    <row r="36" spans="2:31" ht="27.7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275"/>
      <c r="W36" s="9" t="s">
        <v>102</v>
      </c>
      <c r="X36" s="73"/>
      <c r="Y36" s="10"/>
      <c r="Z36" s="27"/>
      <c r="AC36" s="69">
        <f>AC35*4/AF35</f>
        <v>0.14447187215798363</v>
      </c>
      <c r="AD36" s="69">
        <f>AD35*9/AF35</f>
        <v>0.26308951539560865</v>
      </c>
      <c r="AE36" s="69">
        <f>AE35*4/AF35</f>
        <v>0.5924386124464076</v>
      </c>
    </row>
    <row r="37" spans="2:32" s="49" customFormat="1" ht="27.75" customHeight="1">
      <c r="B37" s="44"/>
      <c r="C37" s="272"/>
      <c r="D37" s="45">
        <f>'1-2月菜單'!Q21</f>
        <v>0</v>
      </c>
      <c r="E37" s="45"/>
      <c r="F37" s="45"/>
      <c r="G37" s="45">
        <f>'1-2月菜單'!Q22</f>
        <v>0</v>
      </c>
      <c r="H37" s="45"/>
      <c r="I37" s="45"/>
      <c r="J37" s="45">
        <f>'1-2月菜單'!Q23</f>
        <v>0</v>
      </c>
      <c r="K37" s="45"/>
      <c r="L37" s="45"/>
      <c r="M37" s="45">
        <f>'1-2月菜單'!Q24</f>
        <v>0</v>
      </c>
      <c r="N37" s="45"/>
      <c r="O37" s="45"/>
      <c r="P37" s="45">
        <f>'1-2月菜單'!Q25</f>
        <v>0</v>
      </c>
      <c r="Q37" s="45"/>
      <c r="R37" s="45"/>
      <c r="S37" s="45">
        <f>'1-2月菜單'!Q26</f>
        <v>0</v>
      </c>
      <c r="T37" s="45"/>
      <c r="U37" s="45"/>
      <c r="V37" s="273"/>
      <c r="W37" s="3" t="s">
        <v>7</v>
      </c>
      <c r="X37" s="47" t="s">
        <v>64</v>
      </c>
      <c r="Y37" s="4"/>
      <c r="Z37" s="28"/>
      <c r="AA37" s="28"/>
      <c r="AB37" s="29"/>
      <c r="AC37" s="28" t="s">
        <v>19</v>
      </c>
      <c r="AD37" s="28" t="s">
        <v>20</v>
      </c>
      <c r="AE37" s="28" t="s">
        <v>21</v>
      </c>
      <c r="AF37" s="28" t="s">
        <v>22</v>
      </c>
    </row>
    <row r="38" spans="2:32" ht="27.75" customHeight="1">
      <c r="B38" s="50" t="s">
        <v>8</v>
      </c>
      <c r="C38" s="272"/>
      <c r="D38" s="7"/>
      <c r="E38" s="7"/>
      <c r="F38" s="7"/>
      <c r="G38" s="7"/>
      <c r="H38" s="8"/>
      <c r="I38" s="7"/>
      <c r="J38" s="8"/>
      <c r="K38" s="7"/>
      <c r="L38" s="8"/>
      <c r="M38" s="7"/>
      <c r="N38" s="8"/>
      <c r="O38" s="7"/>
      <c r="P38" s="7"/>
      <c r="Q38" s="7"/>
      <c r="R38" s="7"/>
      <c r="S38" s="8"/>
      <c r="T38" s="8"/>
      <c r="U38" s="8"/>
      <c r="V38" s="274"/>
      <c r="W38" s="9" t="s">
        <v>290</v>
      </c>
      <c r="X38" s="52" t="s">
        <v>65</v>
      </c>
      <c r="Y38" s="10"/>
      <c r="Z38" s="27"/>
      <c r="AA38" s="54" t="s">
        <v>23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75" customHeight="1">
      <c r="B39" s="50"/>
      <c r="C39" s="272"/>
      <c r="D39" s="7"/>
      <c r="E39" s="7"/>
      <c r="F39" s="7"/>
      <c r="G39" s="7"/>
      <c r="H39" s="8"/>
      <c r="I39" s="7"/>
      <c r="J39" s="8"/>
      <c r="K39" s="7"/>
      <c r="L39" s="8"/>
      <c r="M39" s="7"/>
      <c r="N39" s="8"/>
      <c r="O39" s="7"/>
      <c r="P39" s="7"/>
      <c r="Q39" s="7"/>
      <c r="R39" s="7"/>
      <c r="S39" s="8"/>
      <c r="T39" s="8"/>
      <c r="U39" s="8"/>
      <c r="V39" s="274"/>
      <c r="W39" s="11" t="s">
        <v>9</v>
      </c>
      <c r="X39" s="57" t="s">
        <v>66</v>
      </c>
      <c r="Y39" s="10"/>
      <c r="Z39" s="28"/>
      <c r="AA39" s="58" t="s">
        <v>24</v>
      </c>
      <c r="AB39" s="29">
        <v>2.3</v>
      </c>
      <c r="AC39" s="59">
        <f>AB39*7</f>
        <v>16.099999999999998</v>
      </c>
      <c r="AD39" s="29">
        <f>AB39*5</f>
        <v>11.5</v>
      </c>
      <c r="AE39" s="29" t="s">
        <v>25</v>
      </c>
      <c r="AF39" s="60">
        <f>AC39*4+AD39*9</f>
        <v>167.89999999999998</v>
      </c>
    </row>
    <row r="40" spans="2:32" ht="27.75" customHeight="1">
      <c r="B40" s="50" t="s">
        <v>10</v>
      </c>
      <c r="C40" s="272"/>
      <c r="D40" s="7"/>
      <c r="E40" s="61"/>
      <c r="F40" s="7"/>
      <c r="G40" s="7"/>
      <c r="H40" s="8"/>
      <c r="I40" s="7"/>
      <c r="J40" s="8"/>
      <c r="K40" s="61"/>
      <c r="L40" s="8"/>
      <c r="M40" s="7"/>
      <c r="N40" s="8"/>
      <c r="O40" s="7"/>
      <c r="P40" s="7"/>
      <c r="Q40" s="8"/>
      <c r="R40" s="7"/>
      <c r="S40" s="8"/>
      <c r="T40" s="8"/>
      <c r="U40" s="8"/>
      <c r="V40" s="274"/>
      <c r="W40" s="9" t="s">
        <v>291</v>
      </c>
      <c r="X40" s="57" t="s">
        <v>67</v>
      </c>
      <c r="Y40" s="10"/>
      <c r="Z40" s="27"/>
      <c r="AA40" s="28" t="s">
        <v>26</v>
      </c>
      <c r="AB40" s="29">
        <v>1.6</v>
      </c>
      <c r="AC40" s="29">
        <f>AB40*1</f>
        <v>1.6</v>
      </c>
      <c r="AD40" s="29" t="s">
        <v>25</v>
      </c>
      <c r="AE40" s="29">
        <f>AB40*5</f>
        <v>8</v>
      </c>
      <c r="AF40" s="29">
        <f>AC40*4+AE40*4</f>
        <v>38.4</v>
      </c>
    </row>
    <row r="41" spans="2:32" ht="27.75" customHeight="1">
      <c r="B41" s="276" t="s">
        <v>27</v>
      </c>
      <c r="C41" s="272"/>
      <c r="D41" s="8"/>
      <c r="E41" s="8"/>
      <c r="F41" s="7"/>
      <c r="G41" s="7"/>
      <c r="H41" s="8"/>
      <c r="I41" s="7"/>
      <c r="J41" s="8"/>
      <c r="K41" s="61"/>
      <c r="L41" s="8"/>
      <c r="M41" s="7"/>
      <c r="N41" s="8"/>
      <c r="O41" s="7"/>
      <c r="P41" s="7"/>
      <c r="Q41" s="8"/>
      <c r="R41" s="7"/>
      <c r="S41" s="8"/>
      <c r="T41" s="8"/>
      <c r="U41" s="8"/>
      <c r="V41" s="274"/>
      <c r="W41" s="11" t="s">
        <v>11</v>
      </c>
      <c r="X41" s="57" t="s">
        <v>68</v>
      </c>
      <c r="Y41" s="10"/>
      <c r="Z41" s="28"/>
      <c r="AA41" s="28" t="s">
        <v>28</v>
      </c>
      <c r="AB41" s="29">
        <v>2.5</v>
      </c>
      <c r="AC41" s="29"/>
      <c r="AD41" s="29">
        <f>AB41*5</f>
        <v>12.5</v>
      </c>
      <c r="AE41" s="29" t="s">
        <v>25</v>
      </c>
      <c r="AF41" s="29">
        <f>AD41*9</f>
        <v>112.5</v>
      </c>
    </row>
    <row r="42" spans="2:31" ht="27.75" customHeight="1">
      <c r="B42" s="276"/>
      <c r="C42" s="272"/>
      <c r="D42" s="61"/>
      <c r="E42" s="61"/>
      <c r="F42" s="7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274"/>
      <c r="W42" s="9" t="s">
        <v>291</v>
      </c>
      <c r="X42" s="112" t="s">
        <v>69</v>
      </c>
      <c r="Y42" s="10"/>
      <c r="Z42" s="27"/>
      <c r="AA42" s="28" t="s">
        <v>29</v>
      </c>
      <c r="AE42" s="28">
        <f>AB42*15</f>
        <v>0</v>
      </c>
    </row>
    <row r="43" spans="2:32" ht="27.75" customHeight="1">
      <c r="B43" s="64" t="s">
        <v>30</v>
      </c>
      <c r="C43" s="65"/>
      <c r="D43" s="61"/>
      <c r="E43" s="61"/>
      <c r="F43" s="7"/>
      <c r="G43" s="7"/>
      <c r="H43" s="61"/>
      <c r="I43" s="7"/>
      <c r="J43" s="8"/>
      <c r="K43" s="61"/>
      <c r="L43" s="8"/>
      <c r="M43" s="7"/>
      <c r="N43" s="61"/>
      <c r="O43" s="7"/>
      <c r="P43" s="7"/>
      <c r="Q43" s="61"/>
      <c r="R43" s="7"/>
      <c r="S43" s="8"/>
      <c r="T43" s="61"/>
      <c r="U43" s="8"/>
      <c r="V43" s="274"/>
      <c r="W43" s="11" t="s">
        <v>12</v>
      </c>
      <c r="X43" s="66"/>
      <c r="Y43" s="10"/>
      <c r="Z43" s="28"/>
      <c r="AC43" s="28">
        <f>SUM(AC38:AC42)</f>
        <v>29.7</v>
      </c>
      <c r="AD43" s="28">
        <f>SUM(AD38:AD42)</f>
        <v>24</v>
      </c>
      <c r="AE43" s="28">
        <f>SUM(AE38:AE42)</f>
        <v>98</v>
      </c>
      <c r="AF43" s="28">
        <f>AC43*4+AD43*9+AE43*4</f>
        <v>726.8</v>
      </c>
    </row>
    <row r="44" spans="2:31" ht="27.75" customHeight="1" thickBot="1">
      <c r="B44" s="94"/>
      <c r="C44" s="68"/>
      <c r="D44" s="95"/>
      <c r="E44" s="95"/>
      <c r="F44" s="96"/>
      <c r="G44" s="96"/>
      <c r="H44" s="95"/>
      <c r="I44" s="96"/>
      <c r="J44" s="96"/>
      <c r="K44" s="95"/>
      <c r="L44" s="96"/>
      <c r="M44" s="96"/>
      <c r="N44" s="95"/>
      <c r="O44" s="96"/>
      <c r="P44" s="96"/>
      <c r="Q44" s="95"/>
      <c r="R44" s="96"/>
      <c r="S44" s="96"/>
      <c r="T44" s="95"/>
      <c r="U44" s="96"/>
      <c r="V44" s="275"/>
      <c r="W44" s="9" t="s">
        <v>292</v>
      </c>
      <c r="X44" s="62"/>
      <c r="Y44" s="10"/>
      <c r="Z44" s="27"/>
      <c r="AC44" s="69">
        <f>AC43*4/AF43</f>
        <v>0.16345624656026417</v>
      </c>
      <c r="AD44" s="69">
        <f>AD43*9/AF43</f>
        <v>0.2971931755641167</v>
      </c>
      <c r="AE44" s="69">
        <f>AE43*4/AF43</f>
        <v>0.5393505778756192</v>
      </c>
    </row>
    <row r="45" spans="2:32" s="103" customFormat="1" ht="21.75" customHeight="1">
      <c r="B45" s="100"/>
      <c r="C45" s="28"/>
      <c r="D45" s="139" t="s">
        <v>243</v>
      </c>
      <c r="E45" s="101"/>
      <c r="F45" s="55"/>
      <c r="G45" s="139" t="s">
        <v>244</v>
      </c>
      <c r="H45" s="101"/>
      <c r="I45" s="55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102"/>
      <c r="AA45" s="84"/>
      <c r="AB45" s="78"/>
      <c r="AC45" s="84"/>
      <c r="AD45" s="84"/>
      <c r="AE45" s="84"/>
      <c r="AF45" s="84"/>
    </row>
    <row r="46" spans="2:25" ht="20.25">
      <c r="B46" s="78"/>
      <c r="C46" s="103"/>
      <c r="D46" s="249"/>
      <c r="E46" s="249"/>
      <c r="F46" s="278"/>
      <c r="G46" s="278"/>
      <c r="H46" s="104"/>
      <c r="I46" s="28"/>
      <c r="J46" s="28"/>
      <c r="K46" s="104"/>
      <c r="L46" s="28"/>
      <c r="N46" s="104"/>
      <c r="O46" s="28"/>
      <c r="Q46" s="104"/>
      <c r="R46" s="28"/>
      <c r="T46" s="104"/>
      <c r="U46" s="28"/>
      <c r="V46" s="105"/>
      <c r="Y46" s="108"/>
    </row>
    <row r="47" ht="20.25">
      <c r="Y47" s="108"/>
    </row>
    <row r="48" ht="20.25">
      <c r="Y48" s="108"/>
    </row>
    <row r="49" ht="21" thickBot="1">
      <c r="Y49" s="108"/>
    </row>
    <row r="50" spans="2:32" s="103" customFormat="1" ht="21.75" customHeight="1">
      <c r="B50" s="100"/>
      <c r="C50" s="28"/>
      <c r="D50" s="55"/>
      <c r="E50" s="101"/>
      <c r="F50" s="55"/>
      <c r="G50" s="55"/>
      <c r="H50" s="101"/>
      <c r="I50" s="55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102"/>
      <c r="AA50" s="84"/>
      <c r="AB50" s="78"/>
      <c r="AC50" s="84"/>
      <c r="AD50" s="84"/>
      <c r="AE50" s="84"/>
      <c r="AF50" s="84"/>
    </row>
    <row r="51" spans="2:25" ht="20.25">
      <c r="B51" s="78"/>
      <c r="C51" s="103"/>
      <c r="D51" s="249"/>
      <c r="E51" s="249"/>
      <c r="F51" s="278"/>
      <c r="G51" s="278"/>
      <c r="H51" s="104"/>
      <c r="I51" s="28"/>
      <c r="J51" s="28"/>
      <c r="K51" s="104"/>
      <c r="L51" s="28"/>
      <c r="N51" s="104"/>
      <c r="O51" s="28"/>
      <c r="Q51" s="104"/>
      <c r="R51" s="28"/>
      <c r="T51" s="104"/>
      <c r="U51" s="28"/>
      <c r="V51" s="105"/>
      <c r="Y51" s="108"/>
    </row>
    <row r="52" ht="20.25">
      <c r="Y52" s="108"/>
    </row>
    <row r="53" ht="20.25">
      <c r="Y53" s="108"/>
    </row>
    <row r="54" ht="20.25">
      <c r="Y54" s="108"/>
    </row>
    <row r="55" ht="20.25">
      <c r="Y55" s="108"/>
    </row>
    <row r="56" ht="20.25">
      <c r="Y56" s="108"/>
    </row>
    <row r="57" ht="20.25">
      <c r="Y57" s="108"/>
    </row>
  </sheetData>
  <sheetProtection/>
  <mergeCells count="21">
    <mergeCell ref="D51:G51"/>
    <mergeCell ref="C29:C34"/>
    <mergeCell ref="V29:V36"/>
    <mergeCell ref="C21:C26"/>
    <mergeCell ref="V21:V28"/>
    <mergeCell ref="J50:Y50"/>
    <mergeCell ref="B25:B26"/>
    <mergeCell ref="D46:G46"/>
    <mergeCell ref="B33:B34"/>
    <mergeCell ref="C37:C42"/>
    <mergeCell ref="V37:V44"/>
    <mergeCell ref="B41:B42"/>
    <mergeCell ref="J45:Y45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2"/>
  <sheetViews>
    <sheetView zoomScale="60" zoomScaleNormal="60" zoomScalePageLayoutView="0" workbookViewId="0" topLeftCell="A22">
      <selection activeCell="K18" sqref="K18"/>
    </sheetView>
  </sheetViews>
  <sheetFormatPr defaultColWidth="9.00390625" defaultRowHeight="16.5"/>
  <cols>
    <col min="1" max="1" width="1.875" style="147" customWidth="1"/>
    <col min="2" max="2" width="4.875" style="166" customWidth="1"/>
    <col min="3" max="3" width="0" style="147" hidden="1" customWidth="1"/>
    <col min="4" max="4" width="22.625" style="147" customWidth="1"/>
    <col min="5" max="5" width="5.625" style="168" customWidth="1"/>
    <col min="6" max="6" width="9.625" style="147" customWidth="1"/>
    <col min="7" max="7" width="22.625" style="147" customWidth="1"/>
    <col min="8" max="8" width="5.625" style="168" customWidth="1"/>
    <col min="9" max="9" width="9.625" style="147" customWidth="1"/>
    <col min="10" max="10" width="22.625" style="147" customWidth="1"/>
    <col min="11" max="11" width="5.625" style="168" customWidth="1"/>
    <col min="12" max="12" width="9.625" style="147" customWidth="1"/>
    <col min="13" max="13" width="22.625" style="147" customWidth="1"/>
    <col min="14" max="14" width="5.625" style="168" customWidth="1"/>
    <col min="15" max="15" width="9.625" style="147" customWidth="1"/>
    <col min="16" max="16" width="22.625" style="147" customWidth="1"/>
    <col min="17" max="17" width="5.625" style="168" customWidth="1"/>
    <col min="18" max="18" width="9.625" style="147" customWidth="1"/>
    <col min="19" max="19" width="22.625" style="147" customWidth="1"/>
    <col min="20" max="20" width="5.625" style="168" customWidth="1"/>
    <col min="21" max="21" width="9.625" style="147" customWidth="1"/>
    <col min="22" max="22" width="5.25390625" style="172" customWidth="1"/>
    <col min="23" max="23" width="11.75390625" style="106" customWidth="1"/>
    <col min="24" max="24" width="11.25390625" style="107" customWidth="1"/>
    <col min="25" max="25" width="6.625" style="110" customWidth="1"/>
    <col min="26" max="26" width="6.625" style="147" customWidth="1"/>
    <col min="27" max="27" width="6.00390625" style="140" hidden="1" customWidth="1"/>
    <col min="28" max="28" width="5.50390625" style="141" hidden="1" customWidth="1"/>
    <col min="29" max="29" width="7.75390625" style="140" hidden="1" customWidth="1"/>
    <col min="30" max="30" width="8.00390625" style="140" hidden="1" customWidth="1"/>
    <col min="31" max="31" width="7.875" style="140" hidden="1" customWidth="1"/>
    <col min="32" max="32" width="7.50390625" style="140" hidden="1" customWidth="1"/>
    <col min="33" max="16384" width="9.00390625" style="147" customWidth="1"/>
  </cols>
  <sheetData>
    <row r="1" spans="2:28" s="140" customFormat="1" ht="38.25">
      <c r="B1" s="279" t="s">
        <v>303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4"/>
      <c r="AB1" s="141"/>
    </row>
    <row r="2" spans="2:28" s="140" customFormat="1" ht="9.75" customHeight="1">
      <c r="B2" s="280"/>
      <c r="C2" s="281"/>
      <c r="D2" s="281"/>
      <c r="E2" s="281"/>
      <c r="F2" s="281"/>
      <c r="G2" s="281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41"/>
    </row>
    <row r="3" spans="2:28" s="140" customFormat="1" ht="31.5" customHeight="1" thickBot="1">
      <c r="B3" s="113" t="s">
        <v>304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T3" s="143"/>
      <c r="U3" s="143"/>
      <c r="V3" s="144"/>
      <c r="W3" s="24"/>
      <c r="X3" s="25"/>
      <c r="Y3" s="26"/>
      <c r="Z3" s="145"/>
      <c r="AB3" s="141"/>
    </row>
    <row r="4" spans="2:32" s="43" customFormat="1" ht="99">
      <c r="B4" s="30" t="s">
        <v>0</v>
      </c>
      <c r="C4" s="31" t="s">
        <v>1</v>
      </c>
      <c r="D4" s="32" t="s">
        <v>2</v>
      </c>
      <c r="E4" s="33" t="s">
        <v>305</v>
      </c>
      <c r="F4" s="32"/>
      <c r="G4" s="32" t="s">
        <v>3</v>
      </c>
      <c r="H4" s="33" t="s">
        <v>305</v>
      </c>
      <c r="I4" s="32"/>
      <c r="J4" s="32" t="s">
        <v>4</v>
      </c>
      <c r="K4" s="33" t="s">
        <v>305</v>
      </c>
      <c r="L4" s="34"/>
      <c r="M4" s="32" t="s">
        <v>4</v>
      </c>
      <c r="N4" s="33" t="s">
        <v>305</v>
      </c>
      <c r="O4" s="32"/>
      <c r="P4" s="32" t="s">
        <v>4</v>
      </c>
      <c r="Q4" s="33" t="s">
        <v>305</v>
      </c>
      <c r="R4" s="32"/>
      <c r="S4" s="35" t="s">
        <v>5</v>
      </c>
      <c r="T4" s="33" t="s">
        <v>305</v>
      </c>
      <c r="U4" s="32"/>
      <c r="V4" s="115" t="s">
        <v>306</v>
      </c>
      <c r="W4" s="36" t="s">
        <v>6</v>
      </c>
      <c r="X4" s="37" t="s">
        <v>307</v>
      </c>
      <c r="Y4" s="38" t="s">
        <v>308</v>
      </c>
      <c r="Z4" s="39"/>
      <c r="AA4" s="146"/>
      <c r="AB4" s="141"/>
      <c r="AC4" s="140"/>
      <c r="AD4" s="140"/>
      <c r="AE4" s="140"/>
      <c r="AF4" s="140"/>
    </row>
    <row r="5" spans="2:32" s="49" customFormat="1" ht="64.5" customHeight="1">
      <c r="B5" s="44">
        <v>2</v>
      </c>
      <c r="C5" s="272"/>
      <c r="D5" s="45" t="str">
        <f>'[1]2月菜單'!A3</f>
        <v>香Q白飯</v>
      </c>
      <c r="E5" s="45" t="s">
        <v>15</v>
      </c>
      <c r="F5" s="2" t="s">
        <v>16</v>
      </c>
      <c r="G5" s="45" t="str">
        <f>'[1]2月菜單'!A4</f>
        <v>菲力雞排</v>
      </c>
      <c r="H5" s="45" t="s">
        <v>112</v>
      </c>
      <c r="I5" s="2" t="s">
        <v>16</v>
      </c>
      <c r="J5" s="45" t="str">
        <f>'[1]2月菜單'!A5</f>
        <v>海結滷米血</v>
      </c>
      <c r="K5" s="45" t="s">
        <v>309</v>
      </c>
      <c r="L5" s="2" t="s">
        <v>310</v>
      </c>
      <c r="M5" s="45" t="str">
        <f>'[1]2月菜單'!A6</f>
        <v>香芋條(加)(炸)</v>
      </c>
      <c r="N5" s="45" t="s">
        <v>311</v>
      </c>
      <c r="O5" s="2" t="s">
        <v>310</v>
      </c>
      <c r="P5" s="45" t="str">
        <f>'[1]2月菜單'!A7</f>
        <v>深色青菜</v>
      </c>
      <c r="Q5" s="45" t="s">
        <v>312</v>
      </c>
      <c r="R5" s="2" t="s">
        <v>310</v>
      </c>
      <c r="S5" s="45" t="str">
        <f>'[1]2月菜單'!A8</f>
        <v>蘿蔔玉米湯</v>
      </c>
      <c r="T5" s="45" t="s">
        <v>313</v>
      </c>
      <c r="U5" s="2" t="s">
        <v>310</v>
      </c>
      <c r="V5" s="273"/>
      <c r="W5" s="46" t="s">
        <v>7</v>
      </c>
      <c r="X5" s="47" t="s">
        <v>64</v>
      </c>
      <c r="Y5" s="48">
        <v>5.4</v>
      </c>
      <c r="Z5" s="140"/>
      <c r="AA5" s="140"/>
      <c r="AB5" s="141"/>
      <c r="AC5" s="140" t="s">
        <v>314</v>
      </c>
      <c r="AD5" s="140" t="s">
        <v>315</v>
      </c>
      <c r="AE5" s="140" t="s">
        <v>316</v>
      </c>
      <c r="AF5" s="140" t="s">
        <v>317</v>
      </c>
    </row>
    <row r="6" spans="2:32" ht="27.75" customHeight="1">
      <c r="B6" s="50" t="s">
        <v>8</v>
      </c>
      <c r="C6" s="272"/>
      <c r="D6" s="7" t="s">
        <v>55</v>
      </c>
      <c r="E6" s="8"/>
      <c r="F6" s="7">
        <v>110</v>
      </c>
      <c r="G6" s="7" t="s">
        <v>318</v>
      </c>
      <c r="H6" s="8"/>
      <c r="I6" s="7">
        <v>60</v>
      </c>
      <c r="J6" s="7" t="s">
        <v>319</v>
      </c>
      <c r="K6" s="8"/>
      <c r="L6" s="7">
        <v>45</v>
      </c>
      <c r="M6" s="7" t="s">
        <v>320</v>
      </c>
      <c r="N6" s="7"/>
      <c r="O6" s="7">
        <v>25</v>
      </c>
      <c r="P6" s="7" t="s">
        <v>321</v>
      </c>
      <c r="Q6" s="7"/>
      <c r="R6" s="7">
        <v>100</v>
      </c>
      <c r="S6" s="8" t="s">
        <v>322</v>
      </c>
      <c r="T6" s="7"/>
      <c r="U6" s="7">
        <v>35</v>
      </c>
      <c r="V6" s="274"/>
      <c r="W6" s="51" t="s">
        <v>323</v>
      </c>
      <c r="X6" s="52" t="s">
        <v>65</v>
      </c>
      <c r="Y6" s="53">
        <v>2</v>
      </c>
      <c r="Z6" s="145"/>
      <c r="AA6" s="146" t="s">
        <v>324</v>
      </c>
      <c r="AB6" s="141">
        <v>6</v>
      </c>
      <c r="AC6" s="141">
        <f>AB6*2</f>
        <v>12</v>
      </c>
      <c r="AD6" s="141"/>
      <c r="AE6" s="141">
        <f>AB6*15</f>
        <v>90</v>
      </c>
      <c r="AF6" s="141">
        <f>AC6*4+AE6*4</f>
        <v>408</v>
      </c>
    </row>
    <row r="7" spans="2:32" ht="27.75" customHeight="1">
      <c r="B7" s="50">
        <v>6</v>
      </c>
      <c r="C7" s="272"/>
      <c r="D7" s="7"/>
      <c r="E7" s="8"/>
      <c r="F7" s="8"/>
      <c r="G7" s="7"/>
      <c r="H7" s="8"/>
      <c r="I7" s="7"/>
      <c r="J7" s="7" t="s">
        <v>325</v>
      </c>
      <c r="K7" s="8"/>
      <c r="L7" s="7">
        <v>20</v>
      </c>
      <c r="M7" s="7"/>
      <c r="N7" s="7"/>
      <c r="O7" s="7"/>
      <c r="P7" s="7"/>
      <c r="Q7" s="7"/>
      <c r="R7" s="7"/>
      <c r="S7" s="8" t="s">
        <v>326</v>
      </c>
      <c r="T7" s="7"/>
      <c r="U7" s="7">
        <v>5</v>
      </c>
      <c r="V7" s="274"/>
      <c r="W7" s="56" t="s">
        <v>9</v>
      </c>
      <c r="X7" s="57" t="s">
        <v>66</v>
      </c>
      <c r="Y7" s="53">
        <v>2</v>
      </c>
      <c r="Z7" s="140"/>
      <c r="AA7" s="148" t="s">
        <v>327</v>
      </c>
      <c r="AB7" s="141">
        <v>2</v>
      </c>
      <c r="AC7" s="149">
        <f>AB7*7</f>
        <v>14</v>
      </c>
      <c r="AD7" s="141">
        <f>AB7*5</f>
        <v>10</v>
      </c>
      <c r="AE7" s="141" t="s">
        <v>328</v>
      </c>
      <c r="AF7" s="150">
        <f>AC7*4+AD7*9</f>
        <v>146</v>
      </c>
    </row>
    <row r="8" spans="2:32" ht="27.75" customHeight="1">
      <c r="B8" s="50" t="s">
        <v>10</v>
      </c>
      <c r="C8" s="272"/>
      <c r="D8" s="8"/>
      <c r="E8" s="8"/>
      <c r="F8" s="8"/>
      <c r="G8" s="7"/>
      <c r="H8" s="61"/>
      <c r="I8" s="7"/>
      <c r="J8" s="7"/>
      <c r="K8" s="61"/>
      <c r="L8" s="7"/>
      <c r="M8" s="7"/>
      <c r="N8" s="61"/>
      <c r="O8" s="7"/>
      <c r="P8" s="7"/>
      <c r="Q8" s="61"/>
      <c r="R8" s="7"/>
      <c r="S8" s="8"/>
      <c r="T8" s="61"/>
      <c r="U8" s="7"/>
      <c r="V8" s="274"/>
      <c r="W8" s="51" t="s">
        <v>329</v>
      </c>
      <c r="X8" s="57" t="s">
        <v>67</v>
      </c>
      <c r="Y8" s="53">
        <v>2.2</v>
      </c>
      <c r="Z8" s="145"/>
      <c r="AA8" s="140" t="s">
        <v>330</v>
      </c>
      <c r="AB8" s="141">
        <v>1.7</v>
      </c>
      <c r="AC8" s="141">
        <f>AB8*1</f>
        <v>1.7</v>
      </c>
      <c r="AD8" s="141" t="s">
        <v>331</v>
      </c>
      <c r="AE8" s="141">
        <f>AB8*5</f>
        <v>8.5</v>
      </c>
      <c r="AF8" s="141">
        <f>AC8*4+AE8*4</f>
        <v>40.8</v>
      </c>
    </row>
    <row r="9" spans="2:32" ht="27.75" customHeight="1">
      <c r="B9" s="276" t="s">
        <v>31</v>
      </c>
      <c r="C9" s="272"/>
      <c r="D9" s="8"/>
      <c r="E9" s="8"/>
      <c r="F9" s="8"/>
      <c r="G9" s="7"/>
      <c r="H9" s="61"/>
      <c r="I9" s="7"/>
      <c r="J9" s="7"/>
      <c r="K9" s="61"/>
      <c r="L9" s="7"/>
      <c r="M9" s="7"/>
      <c r="N9" s="61"/>
      <c r="O9" s="7"/>
      <c r="P9" s="7"/>
      <c r="Q9" s="61"/>
      <c r="R9" s="7"/>
      <c r="S9" s="8"/>
      <c r="T9" s="61"/>
      <c r="U9" s="7"/>
      <c r="V9" s="274"/>
      <c r="W9" s="56" t="s">
        <v>11</v>
      </c>
      <c r="X9" s="57" t="s">
        <v>68</v>
      </c>
      <c r="Y9" s="53">
        <v>0</v>
      </c>
      <c r="Z9" s="140"/>
      <c r="AA9" s="140" t="s">
        <v>28</v>
      </c>
      <c r="AB9" s="141">
        <v>2.5</v>
      </c>
      <c r="AC9" s="141"/>
      <c r="AD9" s="141">
        <f>AB9*5</f>
        <v>12.5</v>
      </c>
      <c r="AE9" s="141" t="s">
        <v>332</v>
      </c>
      <c r="AF9" s="141">
        <f>AD9*9</f>
        <v>112.5</v>
      </c>
    </row>
    <row r="10" spans="2:31" ht="27.75" customHeight="1">
      <c r="B10" s="276"/>
      <c r="C10" s="272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274"/>
      <c r="W10" s="51" t="s">
        <v>333</v>
      </c>
      <c r="X10" s="112" t="s">
        <v>69</v>
      </c>
      <c r="Y10" s="63">
        <v>0</v>
      </c>
      <c r="Z10" s="145"/>
      <c r="AA10" s="140" t="s">
        <v>334</v>
      </c>
      <c r="AE10" s="140">
        <f>AB10*15</f>
        <v>0</v>
      </c>
    </row>
    <row r="11" spans="2:32" ht="27.75" customHeight="1">
      <c r="B11" s="151" t="s">
        <v>335</v>
      </c>
      <c r="C11" s="152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274"/>
      <c r="W11" s="56" t="s">
        <v>12</v>
      </c>
      <c r="X11" s="66"/>
      <c r="Y11" s="53"/>
      <c r="Z11" s="140"/>
      <c r="AC11" s="140">
        <f>SUM(AC6:AC10)</f>
        <v>27.7</v>
      </c>
      <c r="AD11" s="140">
        <f>SUM(AD6:AD10)</f>
        <v>22.5</v>
      </c>
      <c r="AE11" s="140">
        <f>SUM(AE6:AE10)</f>
        <v>98.5</v>
      </c>
      <c r="AF11" s="140">
        <f>AC11*4+AD11*9+AE11*4</f>
        <v>707.3</v>
      </c>
    </row>
    <row r="12" spans="2:31" ht="27.75" customHeight="1">
      <c r="B12" s="153"/>
      <c r="C12" s="154"/>
      <c r="D12" s="7"/>
      <c r="E12" s="61"/>
      <c r="F12" s="7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275"/>
      <c r="W12" s="51" t="s">
        <v>336</v>
      </c>
      <c r="X12" s="73"/>
      <c r="Y12" s="63"/>
      <c r="Z12" s="145"/>
      <c r="AC12" s="155">
        <f>AC11*4/AF11</f>
        <v>0.1566520571186201</v>
      </c>
      <c r="AD12" s="155">
        <f>AD11*9/AF11</f>
        <v>0.28630001413827233</v>
      </c>
      <c r="AE12" s="155">
        <f>AE11*4/AF11</f>
        <v>0.5570479287431076</v>
      </c>
    </row>
    <row r="13" spans="2:32" s="49" customFormat="1" ht="27.75" customHeight="1">
      <c r="B13" s="44">
        <v>2</v>
      </c>
      <c r="C13" s="272"/>
      <c r="D13" s="45" t="str">
        <f>'[1]2月菜單'!E3</f>
        <v>五穀飯</v>
      </c>
      <c r="E13" s="45" t="s">
        <v>337</v>
      </c>
      <c r="F13" s="45"/>
      <c r="G13" s="45" t="str">
        <f>'[1]2月菜單'!E4</f>
        <v>鐵板豬排</v>
      </c>
      <c r="H13" s="45" t="s">
        <v>338</v>
      </c>
      <c r="I13" s="45"/>
      <c r="J13" s="45" t="str">
        <f>'[1]2月菜單'!E5</f>
        <v>番茄炒蛋</v>
      </c>
      <c r="K13" s="45" t="s">
        <v>338</v>
      </c>
      <c r="L13" s="45"/>
      <c r="M13" s="45" t="str">
        <f>'[1]2月菜單'!E6</f>
        <v>白醬洋芋</v>
      </c>
      <c r="N13" s="156" t="s">
        <v>338</v>
      </c>
      <c r="O13" s="45"/>
      <c r="P13" s="45" t="str">
        <f>'[1]2月菜單'!E7</f>
        <v>淺色青菜</v>
      </c>
      <c r="Q13" s="45" t="s">
        <v>18</v>
      </c>
      <c r="R13" s="45"/>
      <c r="S13" s="45" t="str">
        <f>'[1]2月菜單'!E8</f>
        <v>筍絲肉絲湯/乳品</v>
      </c>
      <c r="T13" s="45" t="s">
        <v>17</v>
      </c>
      <c r="U13" s="45"/>
      <c r="V13" s="273" t="s">
        <v>268</v>
      </c>
      <c r="W13" s="46" t="s">
        <v>7</v>
      </c>
      <c r="X13" s="47" t="s">
        <v>64</v>
      </c>
      <c r="Y13" s="48">
        <v>5.1</v>
      </c>
      <c r="Z13" s="140"/>
      <c r="AA13" s="140"/>
      <c r="AB13" s="141"/>
      <c r="AC13" s="140" t="s">
        <v>19</v>
      </c>
      <c r="AD13" s="140" t="s">
        <v>20</v>
      </c>
      <c r="AE13" s="140" t="s">
        <v>21</v>
      </c>
      <c r="AF13" s="140" t="s">
        <v>22</v>
      </c>
    </row>
    <row r="14" spans="2:32" ht="27.75" customHeight="1">
      <c r="B14" s="50" t="s">
        <v>8</v>
      </c>
      <c r="C14" s="272"/>
      <c r="D14" s="7" t="s">
        <v>55</v>
      </c>
      <c r="E14" s="7"/>
      <c r="F14" s="7">
        <v>90</v>
      </c>
      <c r="G14" s="7" t="s">
        <v>339</v>
      </c>
      <c r="H14" s="8"/>
      <c r="I14" s="7">
        <v>60</v>
      </c>
      <c r="J14" s="7" t="s">
        <v>340</v>
      </c>
      <c r="K14" s="61"/>
      <c r="L14" s="7">
        <v>40</v>
      </c>
      <c r="M14" s="157" t="s">
        <v>80</v>
      </c>
      <c r="N14" s="127"/>
      <c r="O14" s="125">
        <v>30</v>
      </c>
      <c r="P14" s="7" t="s">
        <v>48</v>
      </c>
      <c r="Q14" s="7"/>
      <c r="R14" s="7">
        <v>100</v>
      </c>
      <c r="S14" s="8" t="s">
        <v>341</v>
      </c>
      <c r="T14" s="7"/>
      <c r="U14" s="7">
        <v>30</v>
      </c>
      <c r="V14" s="274"/>
      <c r="W14" s="51" t="s">
        <v>119</v>
      </c>
      <c r="X14" s="52" t="s">
        <v>65</v>
      </c>
      <c r="Y14" s="53">
        <v>2.2</v>
      </c>
      <c r="Z14" s="145"/>
      <c r="AA14" s="146" t="s">
        <v>23</v>
      </c>
      <c r="AB14" s="141">
        <v>6.2</v>
      </c>
      <c r="AC14" s="141">
        <f>AB14*2</f>
        <v>12.4</v>
      </c>
      <c r="AD14" s="141"/>
      <c r="AE14" s="141">
        <f>AB14*15</f>
        <v>93</v>
      </c>
      <c r="AF14" s="141">
        <f>AC14*4+AE14*4</f>
        <v>421.6</v>
      </c>
    </row>
    <row r="15" spans="2:32" ht="27.75" customHeight="1">
      <c r="B15" s="50">
        <v>7</v>
      </c>
      <c r="C15" s="272"/>
      <c r="D15" s="7" t="s">
        <v>56</v>
      </c>
      <c r="E15" s="7"/>
      <c r="F15" s="7">
        <v>20</v>
      </c>
      <c r="G15" s="7"/>
      <c r="H15" s="8"/>
      <c r="I15" s="7"/>
      <c r="J15" s="7" t="s">
        <v>342</v>
      </c>
      <c r="K15" s="7"/>
      <c r="L15" s="7">
        <v>30</v>
      </c>
      <c r="M15" s="157" t="s">
        <v>343</v>
      </c>
      <c r="N15" s="128"/>
      <c r="O15" s="125">
        <v>20</v>
      </c>
      <c r="P15" s="7"/>
      <c r="Q15" s="7"/>
      <c r="R15" s="7"/>
      <c r="S15" s="8" t="s">
        <v>344</v>
      </c>
      <c r="T15" s="61"/>
      <c r="U15" s="7">
        <v>8</v>
      </c>
      <c r="V15" s="274"/>
      <c r="W15" s="56" t="s">
        <v>9</v>
      </c>
      <c r="X15" s="57" t="s">
        <v>66</v>
      </c>
      <c r="Y15" s="53">
        <v>2</v>
      </c>
      <c r="Z15" s="140"/>
      <c r="AA15" s="148" t="s">
        <v>24</v>
      </c>
      <c r="AB15" s="141">
        <v>2.1</v>
      </c>
      <c r="AC15" s="149">
        <f>AB15*7</f>
        <v>14.700000000000001</v>
      </c>
      <c r="AD15" s="141">
        <f>AB15*5</f>
        <v>10.5</v>
      </c>
      <c r="AE15" s="141" t="s">
        <v>25</v>
      </c>
      <c r="AF15" s="150">
        <f>AC15*4+AD15*9</f>
        <v>153.3</v>
      </c>
    </row>
    <row r="16" spans="2:32" ht="27.75" customHeight="1">
      <c r="B16" s="50" t="s">
        <v>10</v>
      </c>
      <c r="C16" s="272"/>
      <c r="D16" s="61"/>
      <c r="E16" s="61"/>
      <c r="F16" s="7"/>
      <c r="G16" s="7"/>
      <c r="H16" s="61"/>
      <c r="I16" s="7"/>
      <c r="J16" s="7"/>
      <c r="K16" s="61"/>
      <c r="L16" s="7"/>
      <c r="M16" s="157" t="s">
        <v>61</v>
      </c>
      <c r="N16" s="158"/>
      <c r="O16" s="125">
        <v>10</v>
      </c>
      <c r="P16" s="7"/>
      <c r="Q16" s="61"/>
      <c r="R16" s="7"/>
      <c r="S16" s="8"/>
      <c r="T16" s="61"/>
      <c r="U16" s="7"/>
      <c r="V16" s="274"/>
      <c r="W16" s="51" t="s">
        <v>345</v>
      </c>
      <c r="X16" s="57" t="s">
        <v>67</v>
      </c>
      <c r="Y16" s="53">
        <v>2.1</v>
      </c>
      <c r="Z16" s="145"/>
      <c r="AA16" s="140" t="s">
        <v>26</v>
      </c>
      <c r="AB16" s="141">
        <v>1.8</v>
      </c>
      <c r="AC16" s="141">
        <f>AB16*1</f>
        <v>1.8</v>
      </c>
      <c r="AD16" s="141" t="s">
        <v>25</v>
      </c>
      <c r="AE16" s="141">
        <f>AB16*5</f>
        <v>9</v>
      </c>
      <c r="AF16" s="141">
        <f>AC16*4+AE16*4</f>
        <v>43.2</v>
      </c>
    </row>
    <row r="17" spans="2:32" ht="27.75" customHeight="1">
      <c r="B17" s="276" t="s">
        <v>346</v>
      </c>
      <c r="C17" s="272"/>
      <c r="D17" s="61"/>
      <c r="E17" s="61"/>
      <c r="F17" s="7"/>
      <c r="G17" s="7"/>
      <c r="H17" s="61"/>
      <c r="I17" s="7"/>
      <c r="J17" s="8"/>
      <c r="K17" s="61"/>
      <c r="L17" s="7"/>
      <c r="N17" s="159"/>
      <c r="P17" s="7"/>
      <c r="Q17" s="61"/>
      <c r="R17" s="7"/>
      <c r="S17" s="8"/>
      <c r="T17" s="61"/>
      <c r="U17" s="7"/>
      <c r="V17" s="274"/>
      <c r="W17" s="56" t="s">
        <v>11</v>
      </c>
      <c r="X17" s="57" t="s">
        <v>68</v>
      </c>
      <c r="Y17" s="53">
        <v>0</v>
      </c>
      <c r="Z17" s="140"/>
      <c r="AA17" s="140" t="s">
        <v>347</v>
      </c>
      <c r="AB17" s="141">
        <v>2.5</v>
      </c>
      <c r="AC17" s="141"/>
      <c r="AD17" s="141">
        <f>AB17*5</f>
        <v>12.5</v>
      </c>
      <c r="AE17" s="141" t="s">
        <v>348</v>
      </c>
      <c r="AF17" s="141">
        <f>AD17*9</f>
        <v>112.5</v>
      </c>
    </row>
    <row r="18" spans="2:31" ht="27.75" customHeight="1">
      <c r="B18" s="276"/>
      <c r="C18" s="272"/>
      <c r="D18" s="61"/>
      <c r="E18" s="61"/>
      <c r="F18" s="7"/>
      <c r="G18" s="7"/>
      <c r="H18" s="61"/>
      <c r="I18" s="7"/>
      <c r="J18" s="8"/>
      <c r="K18" s="8"/>
      <c r="L18" s="8"/>
      <c r="M18" s="126"/>
      <c r="N18" s="158"/>
      <c r="O18" s="125"/>
      <c r="P18" s="7"/>
      <c r="Q18" s="61"/>
      <c r="R18" s="7"/>
      <c r="S18" s="8"/>
      <c r="T18" s="61"/>
      <c r="U18" s="7"/>
      <c r="V18" s="274"/>
      <c r="W18" s="51" t="s">
        <v>120</v>
      </c>
      <c r="X18" s="112" t="s">
        <v>69</v>
      </c>
      <c r="Y18" s="63">
        <v>1</v>
      </c>
      <c r="Z18" s="145"/>
      <c r="AA18" s="140" t="s">
        <v>349</v>
      </c>
      <c r="AB18" s="141">
        <v>1</v>
      </c>
      <c r="AE18" s="140">
        <f>AB18*15</f>
        <v>15</v>
      </c>
    </row>
    <row r="19" spans="2:32" ht="27.75" customHeight="1">
      <c r="B19" s="151" t="s">
        <v>350</v>
      </c>
      <c r="C19" s="152"/>
      <c r="D19" s="61"/>
      <c r="E19" s="61"/>
      <c r="F19" s="7"/>
      <c r="G19" s="7"/>
      <c r="H19" s="61"/>
      <c r="I19" s="7"/>
      <c r="J19" s="8"/>
      <c r="K19" s="8"/>
      <c r="L19" s="8"/>
      <c r="M19" s="157"/>
      <c r="N19" s="158"/>
      <c r="O19" s="125"/>
      <c r="P19" s="7"/>
      <c r="Q19" s="61"/>
      <c r="R19" s="7"/>
      <c r="S19" s="7"/>
      <c r="T19" s="61"/>
      <c r="U19" s="7"/>
      <c r="V19" s="274"/>
      <c r="W19" s="56" t="s">
        <v>12</v>
      </c>
      <c r="X19" s="66"/>
      <c r="Y19" s="53"/>
      <c r="Z19" s="140"/>
      <c r="AC19" s="140">
        <f>SUM(AC14:AC18)</f>
        <v>28.900000000000002</v>
      </c>
      <c r="AD19" s="140">
        <f>SUM(AD14:AD18)</f>
        <v>23</v>
      </c>
      <c r="AE19" s="140">
        <f>SUM(AE14:AE18)</f>
        <v>117</v>
      </c>
      <c r="AF19" s="140">
        <f>AC19*4+AD19*9+AE19*4</f>
        <v>790.6</v>
      </c>
    </row>
    <row r="20" spans="2:31" ht="27.75" customHeight="1">
      <c r="B20" s="153"/>
      <c r="C20" s="154"/>
      <c r="D20" s="61"/>
      <c r="E20" s="61"/>
      <c r="F20" s="7"/>
      <c r="G20" s="7"/>
      <c r="H20" s="61"/>
      <c r="I20" s="7"/>
      <c r="J20" s="7"/>
      <c r="K20" s="61"/>
      <c r="L20" s="7"/>
      <c r="M20" s="157"/>
      <c r="N20" s="160"/>
      <c r="O20" s="125"/>
      <c r="P20" s="7"/>
      <c r="Q20" s="61"/>
      <c r="R20" s="7"/>
      <c r="S20" s="7"/>
      <c r="T20" s="61"/>
      <c r="U20" s="7"/>
      <c r="V20" s="275"/>
      <c r="W20" s="51" t="s">
        <v>351</v>
      </c>
      <c r="X20" s="62"/>
      <c r="Y20" s="63"/>
      <c r="Z20" s="145"/>
      <c r="AC20" s="155">
        <f>AC19*4/AF19</f>
        <v>0.1462180622312168</v>
      </c>
      <c r="AD20" s="155">
        <f>AD19*9/AF19</f>
        <v>0.2618264609157602</v>
      </c>
      <c r="AE20" s="155">
        <f>AE19*4/AF19</f>
        <v>0.591955476853023</v>
      </c>
    </row>
    <row r="21" spans="2:32" s="49" customFormat="1" ht="27.75" customHeight="1">
      <c r="B21" s="74">
        <v>2</v>
      </c>
      <c r="C21" s="272"/>
      <c r="D21" s="45" t="str">
        <f>'[1]2月菜單'!I3</f>
        <v>香Q白飯</v>
      </c>
      <c r="E21" s="1" t="s">
        <v>352</v>
      </c>
      <c r="F21" s="45"/>
      <c r="G21" s="45" t="str">
        <f>'[1]2月菜單'!I4</f>
        <v>蘋果西打雞翅</v>
      </c>
      <c r="H21" s="45" t="s">
        <v>353</v>
      </c>
      <c r="I21" s="45"/>
      <c r="J21" s="45" t="str">
        <f>'[1]2月菜單'!I5</f>
        <v>黃瓜燴菇</v>
      </c>
      <c r="K21" s="45" t="s">
        <v>338</v>
      </c>
      <c r="L21" s="45"/>
      <c r="M21" s="45" t="str">
        <f>'[1]2月菜單'!I6</f>
        <v>手工肉丸子</v>
      </c>
      <c r="N21" s="161" t="s">
        <v>337</v>
      </c>
      <c r="O21" s="45"/>
      <c r="P21" s="45" t="str">
        <f>'[1]2月菜單'!I7</f>
        <v>深色青菜</v>
      </c>
      <c r="Q21" s="45" t="s">
        <v>354</v>
      </c>
      <c r="R21" s="45"/>
      <c r="S21" s="45" t="str">
        <f>'[1]2月菜單'!I8</f>
        <v>味噌豆腐湯(豆)</v>
      </c>
      <c r="T21" s="45" t="s">
        <v>338</v>
      </c>
      <c r="U21" s="45"/>
      <c r="V21" s="273"/>
      <c r="W21" s="46" t="s">
        <v>7</v>
      </c>
      <c r="X21" s="47" t="s">
        <v>64</v>
      </c>
      <c r="Y21" s="48">
        <v>5.2</v>
      </c>
      <c r="Z21" s="140"/>
      <c r="AA21" s="140"/>
      <c r="AB21" s="141"/>
      <c r="AC21" s="140" t="s">
        <v>355</v>
      </c>
      <c r="AD21" s="140" t="s">
        <v>356</v>
      </c>
      <c r="AE21" s="140" t="s">
        <v>357</v>
      </c>
      <c r="AF21" s="140" t="s">
        <v>358</v>
      </c>
    </row>
    <row r="22" spans="2:32" s="79" customFormat="1" ht="27.75" customHeight="1">
      <c r="B22" s="75" t="s">
        <v>8</v>
      </c>
      <c r="C22" s="272"/>
      <c r="D22" s="7" t="s">
        <v>55</v>
      </c>
      <c r="E22" s="8"/>
      <c r="F22" s="7">
        <v>110</v>
      </c>
      <c r="G22" s="7" t="s">
        <v>359</v>
      </c>
      <c r="H22" s="7"/>
      <c r="I22" s="7">
        <v>40</v>
      </c>
      <c r="J22" s="7" t="s">
        <v>360</v>
      </c>
      <c r="K22" s="7"/>
      <c r="L22" s="7">
        <v>60</v>
      </c>
      <c r="M22" s="8" t="s">
        <v>361</v>
      </c>
      <c r="N22" s="8"/>
      <c r="O22" s="8">
        <v>25</v>
      </c>
      <c r="P22" s="7" t="s">
        <v>362</v>
      </c>
      <c r="Q22" s="7"/>
      <c r="R22" s="7">
        <v>110</v>
      </c>
      <c r="S22" s="7" t="s">
        <v>363</v>
      </c>
      <c r="T22" s="7"/>
      <c r="U22" s="7">
        <v>2</v>
      </c>
      <c r="V22" s="274"/>
      <c r="W22" s="51" t="s">
        <v>116</v>
      </c>
      <c r="X22" s="52" t="s">
        <v>65</v>
      </c>
      <c r="Y22" s="53">
        <v>2.1</v>
      </c>
      <c r="Z22" s="76"/>
      <c r="AA22" s="146" t="s">
        <v>364</v>
      </c>
      <c r="AB22" s="141">
        <v>6.2</v>
      </c>
      <c r="AC22" s="141">
        <f>AB22*2</f>
        <v>12.4</v>
      </c>
      <c r="AD22" s="141"/>
      <c r="AE22" s="141">
        <f>AB22*15</f>
        <v>93</v>
      </c>
      <c r="AF22" s="141">
        <f>AC22*4+AE22*4</f>
        <v>421.6</v>
      </c>
    </row>
    <row r="23" spans="2:32" s="79" customFormat="1" ht="27.75" customHeight="1">
      <c r="B23" s="75">
        <v>8</v>
      </c>
      <c r="C23" s="272"/>
      <c r="D23" s="7"/>
      <c r="E23" s="8"/>
      <c r="F23" s="8"/>
      <c r="G23" s="7"/>
      <c r="H23" s="7"/>
      <c r="I23" s="7"/>
      <c r="J23" s="7" t="s">
        <v>365</v>
      </c>
      <c r="K23" s="7"/>
      <c r="L23" s="7">
        <v>10</v>
      </c>
      <c r="M23" s="7" t="s">
        <v>366</v>
      </c>
      <c r="N23" s="7"/>
      <c r="O23" s="7">
        <v>2</v>
      </c>
      <c r="P23" s="7"/>
      <c r="Q23" s="7"/>
      <c r="R23" s="7"/>
      <c r="S23" s="7" t="s">
        <v>367</v>
      </c>
      <c r="T23" s="7"/>
      <c r="U23" s="7">
        <v>30</v>
      </c>
      <c r="V23" s="274"/>
      <c r="W23" s="56" t="s">
        <v>9</v>
      </c>
      <c r="X23" s="57" t="s">
        <v>66</v>
      </c>
      <c r="Y23" s="53">
        <v>1.8</v>
      </c>
      <c r="Z23" s="80"/>
      <c r="AA23" s="148" t="s">
        <v>368</v>
      </c>
      <c r="AB23" s="141">
        <v>2.2</v>
      </c>
      <c r="AC23" s="149">
        <f>AB23*7</f>
        <v>15.400000000000002</v>
      </c>
      <c r="AD23" s="141">
        <f>AB23*5</f>
        <v>11</v>
      </c>
      <c r="AE23" s="141" t="s">
        <v>332</v>
      </c>
      <c r="AF23" s="150">
        <f>AC23*4+AD23*9</f>
        <v>160.60000000000002</v>
      </c>
    </row>
    <row r="24" spans="2:32" s="79" customFormat="1" ht="27.75" customHeight="1">
      <c r="B24" s="75" t="s">
        <v>10</v>
      </c>
      <c r="C24" s="272"/>
      <c r="D24" s="8"/>
      <c r="E24" s="8"/>
      <c r="F24" s="8"/>
      <c r="G24" s="7"/>
      <c r="H24" s="61"/>
      <c r="I24" s="7"/>
      <c r="J24" s="7"/>
      <c r="K24" s="61"/>
      <c r="L24" s="7"/>
      <c r="M24" s="7"/>
      <c r="N24" s="61"/>
      <c r="O24" s="7"/>
      <c r="P24" s="7"/>
      <c r="Q24" s="61"/>
      <c r="R24" s="7"/>
      <c r="S24" s="8"/>
      <c r="T24" s="61"/>
      <c r="U24" s="7"/>
      <c r="V24" s="274"/>
      <c r="W24" s="51" t="s">
        <v>97</v>
      </c>
      <c r="X24" s="57" t="s">
        <v>67</v>
      </c>
      <c r="Y24" s="53">
        <v>2.3</v>
      </c>
      <c r="Z24" s="76"/>
      <c r="AA24" s="140" t="s">
        <v>369</v>
      </c>
      <c r="AB24" s="141">
        <v>1.6</v>
      </c>
      <c r="AC24" s="141">
        <f>AB24*1</f>
        <v>1.6</v>
      </c>
      <c r="AD24" s="141" t="s">
        <v>332</v>
      </c>
      <c r="AE24" s="141">
        <f>AB24*5</f>
        <v>8</v>
      </c>
      <c r="AF24" s="141">
        <f>AC24*4+AE24*4</f>
        <v>38.4</v>
      </c>
    </row>
    <row r="25" spans="2:32" s="79" customFormat="1" ht="27.75" customHeight="1">
      <c r="B25" s="277" t="s">
        <v>370</v>
      </c>
      <c r="C25" s="272"/>
      <c r="D25" s="8"/>
      <c r="E25" s="8"/>
      <c r="F25" s="8"/>
      <c r="G25" s="7"/>
      <c r="H25" s="61"/>
      <c r="I25" s="7"/>
      <c r="J25" s="7"/>
      <c r="K25" s="61"/>
      <c r="L25" s="7"/>
      <c r="M25" s="7"/>
      <c r="N25" s="61"/>
      <c r="O25" s="7"/>
      <c r="P25" s="7"/>
      <c r="Q25" s="61"/>
      <c r="R25" s="7"/>
      <c r="S25" s="7"/>
      <c r="T25" s="61"/>
      <c r="U25" s="7"/>
      <c r="V25" s="274"/>
      <c r="W25" s="56" t="s">
        <v>11</v>
      </c>
      <c r="X25" s="57" t="s">
        <v>68</v>
      </c>
      <c r="Y25" s="53">
        <v>0</v>
      </c>
      <c r="Z25" s="80"/>
      <c r="AA25" s="140" t="s">
        <v>371</v>
      </c>
      <c r="AB25" s="141">
        <v>2.5</v>
      </c>
      <c r="AC25" s="141"/>
      <c r="AD25" s="141">
        <f>AB25*5</f>
        <v>12.5</v>
      </c>
      <c r="AE25" s="141" t="s">
        <v>332</v>
      </c>
      <c r="AF25" s="141">
        <f>AD25*9</f>
        <v>112.5</v>
      </c>
    </row>
    <row r="26" spans="2:32" s="79" customFormat="1" ht="27.75" customHeight="1">
      <c r="B26" s="277"/>
      <c r="C26" s="272"/>
      <c r="D26" s="8"/>
      <c r="E26" s="8"/>
      <c r="F26" s="8"/>
      <c r="G26" s="85"/>
      <c r="H26" s="61"/>
      <c r="I26" s="7"/>
      <c r="J26" s="7"/>
      <c r="K26" s="61"/>
      <c r="L26" s="7"/>
      <c r="M26" s="7"/>
      <c r="N26" s="61"/>
      <c r="O26" s="7"/>
      <c r="P26" s="7"/>
      <c r="Q26" s="61"/>
      <c r="R26" s="7"/>
      <c r="S26" s="7"/>
      <c r="T26" s="61"/>
      <c r="U26" s="7"/>
      <c r="V26" s="274"/>
      <c r="W26" s="51" t="s">
        <v>117</v>
      </c>
      <c r="X26" s="112" t="s">
        <v>69</v>
      </c>
      <c r="Y26" s="53">
        <v>0</v>
      </c>
      <c r="Z26" s="76"/>
      <c r="AA26" s="140" t="s">
        <v>334</v>
      </c>
      <c r="AB26" s="141"/>
      <c r="AC26" s="140"/>
      <c r="AD26" s="140"/>
      <c r="AE26" s="140">
        <f>AB26*15</f>
        <v>0</v>
      </c>
      <c r="AF26" s="140"/>
    </row>
    <row r="27" spans="2:32" s="79" customFormat="1" ht="27.75" customHeight="1">
      <c r="B27" s="151" t="s">
        <v>335</v>
      </c>
      <c r="C27" s="87"/>
      <c r="D27" s="7"/>
      <c r="E27" s="61"/>
      <c r="F27" s="7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74"/>
      <c r="W27" s="56" t="s">
        <v>12</v>
      </c>
      <c r="X27" s="66"/>
      <c r="Y27" s="53"/>
      <c r="Z27" s="80"/>
      <c r="AA27" s="140"/>
      <c r="AB27" s="141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79" customFormat="1" ht="27.75" customHeight="1" thickBot="1">
      <c r="B28" s="162"/>
      <c r="C28" s="89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75"/>
      <c r="W28" s="51" t="s">
        <v>372</v>
      </c>
      <c r="X28" s="73"/>
      <c r="Y28" s="53"/>
      <c r="Z28" s="76"/>
      <c r="AA28" s="80"/>
      <c r="AB28" s="90"/>
      <c r="AC28" s="155">
        <f>AC27*4/AF27</f>
        <v>0.16041467739735374</v>
      </c>
      <c r="AD28" s="155">
        <f>AD27*9/AF27</f>
        <v>0.2885008866457509</v>
      </c>
      <c r="AE28" s="155">
        <f>AE27*4/AF27</f>
        <v>0.5510844359568954</v>
      </c>
      <c r="AF28" s="80"/>
    </row>
    <row r="29" spans="2:32" s="49" customFormat="1" ht="27.75" customHeight="1">
      <c r="B29" s="44">
        <v>2</v>
      </c>
      <c r="C29" s="272"/>
      <c r="D29" s="45" t="str">
        <f>'[1]2月菜單'!M3</f>
        <v>地瓜飯</v>
      </c>
      <c r="E29" s="45" t="s">
        <v>337</v>
      </c>
      <c r="F29" s="45"/>
      <c r="G29" s="45" t="str">
        <f>'[1]2月菜單'!M4</f>
        <v>香酥鱈魚(加)(炸)(海)</v>
      </c>
      <c r="H29" s="45" t="s">
        <v>373</v>
      </c>
      <c r="I29" s="45"/>
      <c r="J29" s="45" t="str">
        <f>'[1]2月菜單'!M5</f>
        <v>佛跳牆</v>
      </c>
      <c r="K29" s="45" t="s">
        <v>338</v>
      </c>
      <c r="L29" s="45"/>
      <c r="M29" s="45" t="str">
        <f>'[1]2月菜單'!M6</f>
        <v>蔥花蛋</v>
      </c>
      <c r="N29" s="156" t="s">
        <v>374</v>
      </c>
      <c r="O29" s="156"/>
      <c r="P29" s="45" t="str">
        <f>'[1]2月菜單'!M7</f>
        <v>淺色青菜</v>
      </c>
      <c r="Q29" s="45" t="s">
        <v>354</v>
      </c>
      <c r="R29" s="45"/>
      <c r="S29" s="45" t="str">
        <f>'[1]2月菜單'!M8</f>
        <v>元氣補湯</v>
      </c>
      <c r="T29" s="45" t="s">
        <v>338</v>
      </c>
      <c r="U29" s="45"/>
      <c r="V29" s="273"/>
      <c r="W29" s="46" t="s">
        <v>7</v>
      </c>
      <c r="X29" s="47" t="s">
        <v>64</v>
      </c>
      <c r="Y29" s="48">
        <v>5.3</v>
      </c>
      <c r="Z29" s="140"/>
      <c r="AA29" s="140"/>
      <c r="AB29" s="141"/>
      <c r="AC29" s="140" t="s">
        <v>355</v>
      </c>
      <c r="AD29" s="140" t="s">
        <v>356</v>
      </c>
      <c r="AE29" s="140" t="s">
        <v>357</v>
      </c>
      <c r="AF29" s="140" t="s">
        <v>358</v>
      </c>
    </row>
    <row r="30" spans="2:32" ht="27.75" customHeight="1">
      <c r="B30" s="50" t="s">
        <v>8</v>
      </c>
      <c r="C30" s="272"/>
      <c r="D30" s="7" t="s">
        <v>55</v>
      </c>
      <c r="E30" s="7"/>
      <c r="F30" s="7">
        <v>100</v>
      </c>
      <c r="G30" s="7" t="s">
        <v>375</v>
      </c>
      <c r="H30" s="7"/>
      <c r="I30" s="7"/>
      <c r="J30" s="5" t="s">
        <v>376</v>
      </c>
      <c r="K30" s="6"/>
      <c r="L30" s="5">
        <v>20</v>
      </c>
      <c r="M30" s="5" t="s">
        <v>377</v>
      </c>
      <c r="N30" s="132"/>
      <c r="O30" s="5">
        <v>40</v>
      </c>
      <c r="P30" s="7" t="s">
        <v>378</v>
      </c>
      <c r="Q30" s="7"/>
      <c r="R30" s="7">
        <v>100</v>
      </c>
      <c r="S30" s="130" t="s">
        <v>379</v>
      </c>
      <c r="T30" s="7"/>
      <c r="U30" s="7">
        <v>20</v>
      </c>
      <c r="V30" s="274"/>
      <c r="W30" s="51" t="s">
        <v>380</v>
      </c>
      <c r="X30" s="52" t="s">
        <v>65</v>
      </c>
      <c r="Y30" s="53">
        <v>2.1</v>
      </c>
      <c r="Z30" s="145"/>
      <c r="AA30" s="146" t="s">
        <v>381</v>
      </c>
      <c r="AB30" s="141">
        <v>6.2</v>
      </c>
      <c r="AC30" s="141">
        <f>AB30*2</f>
        <v>12.4</v>
      </c>
      <c r="AD30" s="141"/>
      <c r="AE30" s="141">
        <f>AB30*15</f>
        <v>93</v>
      </c>
      <c r="AF30" s="141">
        <f>AC30*4+AE30*4</f>
        <v>421.6</v>
      </c>
    </row>
    <row r="31" spans="2:32" ht="27.75" customHeight="1">
      <c r="B31" s="50">
        <v>9</v>
      </c>
      <c r="C31" s="272"/>
      <c r="D31" s="7" t="s">
        <v>57</v>
      </c>
      <c r="E31" s="7"/>
      <c r="F31" s="7">
        <v>20</v>
      </c>
      <c r="G31" s="7"/>
      <c r="H31" s="7"/>
      <c r="I31" s="7"/>
      <c r="J31" s="5" t="s">
        <v>382</v>
      </c>
      <c r="K31" s="12"/>
      <c r="L31" s="5">
        <v>8</v>
      </c>
      <c r="M31" s="5" t="s">
        <v>366</v>
      </c>
      <c r="N31" s="5"/>
      <c r="O31" s="5">
        <v>3</v>
      </c>
      <c r="P31" s="7"/>
      <c r="Q31" s="7"/>
      <c r="R31" s="7"/>
      <c r="S31" s="7" t="s">
        <v>383</v>
      </c>
      <c r="T31" s="7"/>
      <c r="U31" s="7">
        <v>2</v>
      </c>
      <c r="V31" s="274"/>
      <c r="W31" s="56" t="s">
        <v>9</v>
      </c>
      <c r="X31" s="57" t="s">
        <v>66</v>
      </c>
      <c r="Y31" s="53">
        <v>2</v>
      </c>
      <c r="Z31" s="140"/>
      <c r="AA31" s="148" t="s">
        <v>384</v>
      </c>
      <c r="AB31" s="141">
        <v>2.1</v>
      </c>
      <c r="AC31" s="149">
        <f>AB31*7</f>
        <v>14.700000000000001</v>
      </c>
      <c r="AD31" s="141">
        <f>AB31*5</f>
        <v>10.5</v>
      </c>
      <c r="AE31" s="141" t="s">
        <v>332</v>
      </c>
      <c r="AF31" s="150">
        <f>AC31*4+AD31*9</f>
        <v>153.3</v>
      </c>
    </row>
    <row r="32" spans="2:32" ht="27.75" customHeight="1">
      <c r="B32" s="50" t="s">
        <v>10</v>
      </c>
      <c r="C32" s="272"/>
      <c r="D32" s="7"/>
      <c r="E32" s="61"/>
      <c r="F32" s="7"/>
      <c r="G32" s="7"/>
      <c r="H32" s="61"/>
      <c r="I32" s="7"/>
      <c r="J32" s="5" t="s">
        <v>385</v>
      </c>
      <c r="K32" s="6"/>
      <c r="L32" s="5">
        <v>5</v>
      </c>
      <c r="M32" s="7"/>
      <c r="N32" s="12"/>
      <c r="O32" s="7"/>
      <c r="P32" s="7"/>
      <c r="Q32" s="61"/>
      <c r="R32" s="7"/>
      <c r="S32" s="8" t="s">
        <v>386</v>
      </c>
      <c r="T32" s="7"/>
      <c r="U32" s="7">
        <v>10</v>
      </c>
      <c r="V32" s="274"/>
      <c r="W32" s="51" t="s">
        <v>387</v>
      </c>
      <c r="X32" s="57" t="s">
        <v>67</v>
      </c>
      <c r="Y32" s="53">
        <v>2.2</v>
      </c>
      <c r="Z32" s="145"/>
      <c r="AA32" s="140" t="s">
        <v>369</v>
      </c>
      <c r="AB32" s="141">
        <v>1.5</v>
      </c>
      <c r="AC32" s="141">
        <f>AB32*1</f>
        <v>1.5</v>
      </c>
      <c r="AD32" s="141" t="s">
        <v>332</v>
      </c>
      <c r="AE32" s="141">
        <f>AB32*5</f>
        <v>7.5</v>
      </c>
      <c r="AF32" s="141">
        <f>AC32*4+AE32*4</f>
        <v>36</v>
      </c>
    </row>
    <row r="33" spans="2:32" ht="27.75" customHeight="1">
      <c r="B33" s="276" t="s">
        <v>388</v>
      </c>
      <c r="C33" s="272"/>
      <c r="D33" s="6"/>
      <c r="E33" s="12"/>
      <c r="F33" s="6"/>
      <c r="G33" s="7"/>
      <c r="H33" s="61"/>
      <c r="I33" s="7"/>
      <c r="J33" s="5" t="s">
        <v>389</v>
      </c>
      <c r="K33" s="6"/>
      <c r="L33" s="5">
        <v>35</v>
      </c>
      <c r="M33" s="5"/>
      <c r="N33" s="5"/>
      <c r="O33" s="5"/>
      <c r="P33" s="7"/>
      <c r="Q33" s="61"/>
      <c r="R33" s="7"/>
      <c r="S33" s="8"/>
      <c r="T33" s="7"/>
      <c r="U33" s="7"/>
      <c r="V33" s="274"/>
      <c r="W33" s="56" t="s">
        <v>11</v>
      </c>
      <c r="X33" s="57" t="s">
        <v>68</v>
      </c>
      <c r="Y33" s="53">
        <v>0</v>
      </c>
      <c r="Z33" s="140"/>
      <c r="AA33" s="140" t="s">
        <v>371</v>
      </c>
      <c r="AB33" s="141">
        <v>2.5</v>
      </c>
      <c r="AC33" s="141"/>
      <c r="AD33" s="141">
        <f>AB33*5</f>
        <v>12.5</v>
      </c>
      <c r="AE33" s="141" t="s">
        <v>332</v>
      </c>
      <c r="AF33" s="141">
        <f>AD33*9</f>
        <v>112.5</v>
      </c>
    </row>
    <row r="34" spans="2:31" ht="27.75" customHeight="1">
      <c r="B34" s="276"/>
      <c r="C34" s="272"/>
      <c r="D34" s="12"/>
      <c r="E34" s="12"/>
      <c r="F34" s="6"/>
      <c r="G34" s="7"/>
      <c r="H34" s="61"/>
      <c r="I34" s="7"/>
      <c r="J34" s="8" t="s">
        <v>390</v>
      </c>
      <c r="K34" s="61"/>
      <c r="L34" s="8">
        <v>1</v>
      </c>
      <c r="M34" s="8"/>
      <c r="N34" s="61"/>
      <c r="O34" s="8"/>
      <c r="P34" s="7"/>
      <c r="Q34" s="61"/>
      <c r="R34" s="7"/>
      <c r="S34" s="8"/>
      <c r="T34" s="61"/>
      <c r="U34" s="7"/>
      <c r="V34" s="274"/>
      <c r="W34" s="51" t="s">
        <v>391</v>
      </c>
      <c r="X34" s="112" t="s">
        <v>69</v>
      </c>
      <c r="Y34" s="53">
        <v>0</v>
      </c>
      <c r="Z34" s="145"/>
      <c r="AA34" s="140" t="s">
        <v>334</v>
      </c>
      <c r="AB34" s="141">
        <v>1</v>
      </c>
      <c r="AE34" s="140">
        <f>AB34*15</f>
        <v>15</v>
      </c>
    </row>
    <row r="35" spans="2:32" ht="27.75" customHeight="1">
      <c r="B35" s="151" t="s">
        <v>335</v>
      </c>
      <c r="C35" s="152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7"/>
      <c r="U35" s="7"/>
      <c r="V35" s="274"/>
      <c r="W35" s="56" t="s">
        <v>12</v>
      </c>
      <c r="X35" s="66"/>
      <c r="Y35" s="53"/>
      <c r="Z35" s="140"/>
      <c r="AC35" s="140">
        <f>SUM(AC30:AC34)</f>
        <v>28.6</v>
      </c>
      <c r="AD35" s="140">
        <f>SUM(AD30:AD34)</f>
        <v>23</v>
      </c>
      <c r="AE35" s="140">
        <f>SUM(AE30:AE34)</f>
        <v>115.5</v>
      </c>
      <c r="AF35" s="140">
        <f>AC35*4+AD35*9+AE35*4</f>
        <v>783.4</v>
      </c>
    </row>
    <row r="36" spans="2:31" ht="27.75" customHeight="1">
      <c r="B36" s="153"/>
      <c r="C36" s="154"/>
      <c r="D36" s="61"/>
      <c r="E36" s="61"/>
      <c r="F36" s="7"/>
      <c r="G36" s="7"/>
      <c r="H36" s="61"/>
      <c r="I36" s="7"/>
      <c r="J36" s="7"/>
      <c r="K36" s="61"/>
      <c r="L36" s="7"/>
      <c r="M36" s="157"/>
      <c r="N36" s="160"/>
      <c r="O36" s="163"/>
      <c r="P36" s="125"/>
      <c r="Q36" s="61"/>
      <c r="R36" s="7"/>
      <c r="S36" s="7"/>
      <c r="T36" s="61"/>
      <c r="U36" s="7"/>
      <c r="V36" s="275"/>
      <c r="W36" s="51" t="s">
        <v>392</v>
      </c>
      <c r="X36" s="62"/>
      <c r="Y36" s="53"/>
      <c r="Z36" s="145"/>
      <c r="AC36" s="155">
        <f>AC35*4/AF35</f>
        <v>0.14603012509573654</v>
      </c>
      <c r="AD36" s="155">
        <f>AD35*9/AF35</f>
        <v>0.2642328312484044</v>
      </c>
      <c r="AE36" s="155">
        <f>AE35*4/AF35</f>
        <v>0.5897370436558591</v>
      </c>
    </row>
    <row r="37" spans="2:32" s="49" customFormat="1" ht="27.75" customHeight="1">
      <c r="B37" s="44">
        <v>2</v>
      </c>
      <c r="C37" s="272"/>
      <c r="D37" s="45" t="str">
        <f>'[1]2月菜單'!Q3</f>
        <v>義大利麵</v>
      </c>
      <c r="E37" s="45" t="s">
        <v>337</v>
      </c>
      <c r="F37" s="45"/>
      <c r="G37" s="45" t="str">
        <f>'[1]2月菜單'!Q4</f>
        <v>芝麻雞腿</v>
      </c>
      <c r="H37" s="45" t="s">
        <v>393</v>
      </c>
      <c r="I37" s="45"/>
      <c r="J37" s="45" t="str">
        <f>'[1]2月菜單'!Q5</f>
        <v>吉野家燒肉</v>
      </c>
      <c r="K37" s="45" t="s">
        <v>374</v>
      </c>
      <c r="L37" s="45"/>
      <c r="M37" s="45" t="str">
        <f>'[1]2月菜單'!Q6</f>
        <v>香蒸銀絲卷</v>
      </c>
      <c r="N37" s="161" t="s">
        <v>337</v>
      </c>
      <c r="O37" s="161"/>
      <c r="P37" s="45" t="str">
        <f>'[1]2月菜單'!Q7</f>
        <v>深色青菜</v>
      </c>
      <c r="Q37" s="45" t="s">
        <v>354</v>
      </c>
      <c r="R37" s="45"/>
      <c r="S37" s="45" t="str">
        <f>'[1]2月菜單'!Q8</f>
        <v>酸辣湯(豆)(芶)(醃)</v>
      </c>
      <c r="T37" s="45" t="s">
        <v>338</v>
      </c>
      <c r="U37" s="45"/>
      <c r="V37" s="273"/>
      <c r="W37" s="3" t="s">
        <v>7</v>
      </c>
      <c r="X37" s="47" t="s">
        <v>64</v>
      </c>
      <c r="Y37" s="4">
        <v>5.3</v>
      </c>
      <c r="Z37" s="140"/>
      <c r="AA37" s="140"/>
      <c r="AB37" s="141"/>
      <c r="AC37" s="140" t="s">
        <v>355</v>
      </c>
      <c r="AD37" s="140" t="s">
        <v>356</v>
      </c>
      <c r="AE37" s="140" t="s">
        <v>357</v>
      </c>
      <c r="AF37" s="140" t="s">
        <v>358</v>
      </c>
    </row>
    <row r="38" spans="2:32" ht="27.75" customHeight="1">
      <c r="B38" s="50" t="s">
        <v>8</v>
      </c>
      <c r="C38" s="272"/>
      <c r="D38" s="7" t="s">
        <v>394</v>
      </c>
      <c r="E38" s="7"/>
      <c r="F38" s="7">
        <v>110</v>
      </c>
      <c r="G38" s="7" t="s">
        <v>395</v>
      </c>
      <c r="H38" s="8"/>
      <c r="I38" s="7">
        <v>60</v>
      </c>
      <c r="J38" s="7" t="s">
        <v>396</v>
      </c>
      <c r="K38" s="7"/>
      <c r="L38" s="7">
        <v>15</v>
      </c>
      <c r="M38" s="7" t="s">
        <v>397</v>
      </c>
      <c r="N38" s="8"/>
      <c r="O38" s="7">
        <v>30</v>
      </c>
      <c r="P38" s="7" t="s">
        <v>398</v>
      </c>
      <c r="Q38" s="8"/>
      <c r="R38" s="7">
        <v>100</v>
      </c>
      <c r="S38" s="8" t="s">
        <v>58</v>
      </c>
      <c r="T38" s="7"/>
      <c r="U38" s="7">
        <v>10</v>
      </c>
      <c r="V38" s="274"/>
      <c r="W38" s="9" t="s">
        <v>122</v>
      </c>
      <c r="X38" s="52" t="s">
        <v>65</v>
      </c>
      <c r="Y38" s="10">
        <v>2.2</v>
      </c>
      <c r="Z38" s="145"/>
      <c r="AA38" s="146" t="s">
        <v>381</v>
      </c>
      <c r="AB38" s="141">
        <v>6</v>
      </c>
      <c r="AC38" s="141">
        <f>AB38*2</f>
        <v>12</v>
      </c>
      <c r="AD38" s="141"/>
      <c r="AE38" s="141">
        <f>AB38*15</f>
        <v>90</v>
      </c>
      <c r="AF38" s="141">
        <f>AC38*4+AE38*4</f>
        <v>408</v>
      </c>
    </row>
    <row r="39" spans="2:32" ht="27.75" customHeight="1">
      <c r="B39" s="50">
        <v>10</v>
      </c>
      <c r="C39" s="272"/>
      <c r="D39" s="7" t="s">
        <v>399</v>
      </c>
      <c r="E39" s="7"/>
      <c r="F39" s="7">
        <v>10</v>
      </c>
      <c r="G39" s="7" t="s">
        <v>400</v>
      </c>
      <c r="H39" s="8"/>
      <c r="I39" s="7">
        <v>2</v>
      </c>
      <c r="J39" s="7" t="s">
        <v>401</v>
      </c>
      <c r="K39" s="7"/>
      <c r="L39" s="7">
        <v>40</v>
      </c>
      <c r="M39" s="7"/>
      <c r="N39" s="8"/>
      <c r="O39" s="7"/>
      <c r="P39" s="7"/>
      <c r="Q39" s="8"/>
      <c r="R39" s="7"/>
      <c r="S39" s="8" t="s">
        <v>89</v>
      </c>
      <c r="T39" s="7"/>
      <c r="U39" s="7">
        <v>3</v>
      </c>
      <c r="V39" s="274"/>
      <c r="W39" s="11" t="s">
        <v>9</v>
      </c>
      <c r="X39" s="57" t="s">
        <v>66</v>
      </c>
      <c r="Y39" s="10">
        <v>1.8</v>
      </c>
      <c r="Z39" s="140"/>
      <c r="AA39" s="148" t="s">
        <v>384</v>
      </c>
      <c r="AB39" s="141">
        <v>2.2</v>
      </c>
      <c r="AC39" s="149">
        <f>AB39*7</f>
        <v>15.400000000000002</v>
      </c>
      <c r="AD39" s="141">
        <f>AB39*5</f>
        <v>11</v>
      </c>
      <c r="AE39" s="141" t="s">
        <v>332</v>
      </c>
      <c r="AF39" s="150">
        <f>AC39*4+AD39*9</f>
        <v>160.60000000000002</v>
      </c>
    </row>
    <row r="40" spans="2:32" ht="27.75" customHeight="1">
      <c r="B40" s="50" t="s">
        <v>10</v>
      </c>
      <c r="C40" s="272"/>
      <c r="D40" s="7" t="s">
        <v>402</v>
      </c>
      <c r="E40" s="12"/>
      <c r="F40" s="6">
        <v>2</v>
      </c>
      <c r="G40" s="7"/>
      <c r="H40" s="8"/>
      <c r="I40" s="7"/>
      <c r="J40" s="7" t="s">
        <v>399</v>
      </c>
      <c r="K40" s="61"/>
      <c r="L40" s="7">
        <v>15</v>
      </c>
      <c r="M40" s="7"/>
      <c r="N40" s="8"/>
      <c r="O40" s="7"/>
      <c r="P40" s="7"/>
      <c r="Q40" s="8"/>
      <c r="R40" s="7"/>
      <c r="S40" s="7" t="s">
        <v>377</v>
      </c>
      <c r="T40" s="8"/>
      <c r="U40" s="7">
        <v>15</v>
      </c>
      <c r="V40" s="274"/>
      <c r="W40" s="9" t="s">
        <v>123</v>
      </c>
      <c r="X40" s="57" t="s">
        <v>67</v>
      </c>
      <c r="Y40" s="10">
        <v>2.5</v>
      </c>
      <c r="Z40" s="145"/>
      <c r="AA40" s="140" t="s">
        <v>369</v>
      </c>
      <c r="AB40" s="141">
        <v>1.7</v>
      </c>
      <c r="AC40" s="141">
        <f>AB40*1</f>
        <v>1.7</v>
      </c>
      <c r="AD40" s="141" t="s">
        <v>332</v>
      </c>
      <c r="AE40" s="141">
        <f>AB40*5</f>
        <v>8.5</v>
      </c>
      <c r="AF40" s="141">
        <f>AC40*4+AE40*4</f>
        <v>40.8</v>
      </c>
    </row>
    <row r="41" spans="2:32" ht="27.75" customHeight="1">
      <c r="B41" s="276" t="s">
        <v>403</v>
      </c>
      <c r="C41" s="272"/>
      <c r="D41" s="12"/>
      <c r="E41" s="12"/>
      <c r="F41" s="6"/>
      <c r="G41" s="7"/>
      <c r="H41" s="8"/>
      <c r="I41" s="7"/>
      <c r="J41" s="7"/>
      <c r="K41" s="61"/>
      <c r="L41" s="7"/>
      <c r="M41" s="7"/>
      <c r="N41" s="8"/>
      <c r="O41" s="7"/>
      <c r="P41" s="7"/>
      <c r="Q41" s="8"/>
      <c r="R41" s="7"/>
      <c r="S41" s="8" t="s">
        <v>404</v>
      </c>
      <c r="T41" s="61"/>
      <c r="U41" s="7">
        <v>10</v>
      </c>
      <c r="V41" s="274"/>
      <c r="W41" s="11" t="s">
        <v>11</v>
      </c>
      <c r="X41" s="57" t="s">
        <v>68</v>
      </c>
      <c r="Y41" s="10">
        <v>0</v>
      </c>
      <c r="Z41" s="140"/>
      <c r="AA41" s="140" t="s">
        <v>371</v>
      </c>
      <c r="AB41" s="141">
        <v>2.5</v>
      </c>
      <c r="AC41" s="141"/>
      <c r="AD41" s="141">
        <f>AB41*5</f>
        <v>12.5</v>
      </c>
      <c r="AE41" s="141" t="s">
        <v>332</v>
      </c>
      <c r="AF41" s="141">
        <f>AD41*9</f>
        <v>112.5</v>
      </c>
    </row>
    <row r="42" spans="2:31" ht="27.75" customHeight="1">
      <c r="B42" s="276"/>
      <c r="C42" s="272"/>
      <c r="D42" s="61"/>
      <c r="E42" s="61"/>
      <c r="F42" s="7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126" t="s">
        <v>385</v>
      </c>
      <c r="T42" s="158"/>
      <c r="U42" s="125">
        <v>5</v>
      </c>
      <c r="V42" s="274"/>
      <c r="W42" s="9" t="s">
        <v>101</v>
      </c>
      <c r="X42" s="112" t="s">
        <v>69</v>
      </c>
      <c r="Y42" s="164">
        <v>0</v>
      </c>
      <c r="Z42" s="145"/>
      <c r="AA42" s="140" t="s">
        <v>334</v>
      </c>
      <c r="AE42" s="140">
        <f>AB42*15</f>
        <v>0</v>
      </c>
    </row>
    <row r="43" spans="2:32" ht="27.75" customHeight="1">
      <c r="B43" s="151" t="s">
        <v>335</v>
      </c>
      <c r="C43" s="152"/>
      <c r="D43" s="61"/>
      <c r="E43" s="61"/>
      <c r="F43" s="7"/>
      <c r="G43" s="7"/>
      <c r="H43" s="61"/>
      <c r="I43" s="7"/>
      <c r="J43" s="7"/>
      <c r="K43" s="61"/>
      <c r="L43" s="7"/>
      <c r="M43" s="7"/>
      <c r="N43" s="61"/>
      <c r="O43" s="7"/>
      <c r="P43" s="7"/>
      <c r="Q43" s="61"/>
      <c r="R43" s="7"/>
      <c r="S43" s="8"/>
      <c r="T43" s="61"/>
      <c r="U43" s="8"/>
      <c r="V43" s="274"/>
      <c r="W43" s="11" t="s">
        <v>12</v>
      </c>
      <c r="X43" s="66"/>
      <c r="Y43" s="10"/>
      <c r="Z43" s="140"/>
      <c r="AC43" s="140">
        <f>SUM(AC38:AC42)</f>
        <v>29.1</v>
      </c>
      <c r="AD43" s="140">
        <f>SUM(AD38:AD42)</f>
        <v>23.5</v>
      </c>
      <c r="AE43" s="140">
        <f>SUM(AE38:AE42)</f>
        <v>98.5</v>
      </c>
      <c r="AF43" s="140">
        <f>AC43*4+AD43*9+AE43*4</f>
        <v>721.9</v>
      </c>
    </row>
    <row r="44" spans="2:31" ht="27.75" customHeight="1" thickBot="1">
      <c r="B44" s="165"/>
      <c r="C44" s="154"/>
      <c r="D44" s="95"/>
      <c r="E44" s="95"/>
      <c r="F44" s="96"/>
      <c r="G44" s="96"/>
      <c r="H44" s="95"/>
      <c r="I44" s="96"/>
      <c r="J44" s="96"/>
      <c r="K44" s="95"/>
      <c r="L44" s="96"/>
      <c r="M44" s="96"/>
      <c r="N44" s="95"/>
      <c r="O44" s="96"/>
      <c r="P44" s="96"/>
      <c r="Q44" s="95"/>
      <c r="R44" s="96"/>
      <c r="S44" s="96"/>
      <c r="T44" s="95"/>
      <c r="U44" s="96"/>
      <c r="V44" s="275"/>
      <c r="W44" s="9" t="s">
        <v>405</v>
      </c>
      <c r="X44" s="73"/>
      <c r="Y44" s="164"/>
      <c r="Z44" s="145"/>
      <c r="AC44" s="155">
        <f>AC43*4/AF43</f>
        <v>0.1612411691369996</v>
      </c>
      <c r="AD44" s="155">
        <f>AD43*9/AF43</f>
        <v>0.29297686660202243</v>
      </c>
      <c r="AE44" s="155">
        <f>AE43*4/AF43</f>
        <v>0.545781964260978</v>
      </c>
    </row>
    <row r="45" spans="3:26" ht="21.75" customHeight="1">
      <c r="C45" s="140"/>
      <c r="D45" s="167" t="s">
        <v>406</v>
      </c>
      <c r="G45" s="167" t="s">
        <v>407</v>
      </c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169"/>
    </row>
    <row r="46" spans="2:25" ht="20.25">
      <c r="B46" s="141"/>
      <c r="D46" s="249"/>
      <c r="E46" s="249"/>
      <c r="F46" s="250"/>
      <c r="G46" s="250"/>
      <c r="H46" s="170"/>
      <c r="I46" s="140"/>
      <c r="J46" s="140"/>
      <c r="K46" s="170"/>
      <c r="L46" s="140"/>
      <c r="N46" s="170"/>
      <c r="O46" s="140"/>
      <c r="Q46" s="170"/>
      <c r="R46" s="140"/>
      <c r="T46" s="170"/>
      <c r="U46" s="140"/>
      <c r="V46" s="171"/>
      <c r="Y46" s="108"/>
    </row>
    <row r="47" ht="20.25">
      <c r="Y47" s="108"/>
    </row>
    <row r="48" ht="20.25">
      <c r="Y48" s="108"/>
    </row>
    <row r="49" ht="20.25">
      <c r="Y49" s="108"/>
    </row>
    <row r="50" ht="20.25">
      <c r="Y50" s="108"/>
    </row>
    <row r="51" ht="20.25">
      <c r="Y51" s="108"/>
    </row>
    <row r="52" ht="20.25">
      <c r="Y52" s="10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2"/>
  <sheetViews>
    <sheetView zoomScale="66" zoomScaleNormal="66" zoomScalePageLayoutView="0" workbookViewId="0" topLeftCell="A25">
      <selection activeCell="K11" sqref="K11"/>
    </sheetView>
  </sheetViews>
  <sheetFormatPr defaultColWidth="9.00390625" defaultRowHeight="16.5"/>
  <cols>
    <col min="1" max="1" width="1.875" style="147" customWidth="1"/>
    <col min="2" max="2" width="4.875" style="166" customWidth="1"/>
    <col min="3" max="3" width="0" style="147" hidden="1" customWidth="1"/>
    <col min="4" max="4" width="22.625" style="147" customWidth="1"/>
    <col min="5" max="5" width="5.625" style="168" customWidth="1"/>
    <col min="6" max="6" width="9.625" style="147" customWidth="1"/>
    <col min="7" max="7" width="22.625" style="147" customWidth="1"/>
    <col min="8" max="8" width="5.625" style="168" customWidth="1"/>
    <col min="9" max="9" width="9.625" style="147" customWidth="1"/>
    <col min="10" max="10" width="22.625" style="147" customWidth="1"/>
    <col min="11" max="11" width="5.625" style="168" customWidth="1"/>
    <col min="12" max="12" width="9.625" style="147" customWidth="1"/>
    <col min="13" max="13" width="22.625" style="147" customWidth="1"/>
    <col min="14" max="14" width="5.625" style="168" customWidth="1"/>
    <col min="15" max="15" width="9.625" style="147" customWidth="1"/>
    <col min="16" max="16" width="22.625" style="147" customWidth="1"/>
    <col min="17" max="17" width="5.625" style="168" customWidth="1"/>
    <col min="18" max="18" width="9.625" style="147" customWidth="1"/>
    <col min="19" max="19" width="22.625" style="147" customWidth="1"/>
    <col min="20" max="20" width="5.625" style="168" customWidth="1"/>
    <col min="21" max="21" width="9.625" style="147" customWidth="1"/>
    <col min="22" max="22" width="5.25390625" style="172" customWidth="1"/>
    <col min="23" max="23" width="11.75390625" style="106" customWidth="1"/>
    <col min="24" max="24" width="11.25390625" style="107" customWidth="1"/>
    <col min="25" max="25" width="6.625" style="110" customWidth="1"/>
    <col min="26" max="26" width="6.625" style="147" customWidth="1"/>
    <col min="27" max="27" width="6.00390625" style="140" hidden="1" customWidth="1"/>
    <col min="28" max="28" width="5.50390625" style="141" hidden="1" customWidth="1"/>
    <col min="29" max="29" width="7.75390625" style="140" hidden="1" customWidth="1"/>
    <col min="30" max="30" width="8.00390625" style="140" hidden="1" customWidth="1"/>
    <col min="31" max="31" width="7.875" style="140" hidden="1" customWidth="1"/>
    <col min="32" max="32" width="7.50390625" style="140" hidden="1" customWidth="1"/>
    <col min="33" max="16384" width="9.00390625" style="147" customWidth="1"/>
  </cols>
  <sheetData>
    <row r="1" spans="2:28" s="140" customFormat="1" ht="38.25">
      <c r="B1" s="279" t="s">
        <v>408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4"/>
      <c r="AB1" s="141"/>
    </row>
    <row r="2" spans="2:28" s="140" customFormat="1" ht="13.5" customHeight="1">
      <c r="B2" s="280"/>
      <c r="C2" s="281"/>
      <c r="D2" s="281"/>
      <c r="E2" s="281"/>
      <c r="F2" s="281"/>
      <c r="G2" s="281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41"/>
    </row>
    <row r="3" spans="2:28" s="140" customFormat="1" ht="32.25" customHeight="1" thickBot="1">
      <c r="B3" s="113" t="s">
        <v>304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T3" s="143"/>
      <c r="U3" s="143"/>
      <c r="V3" s="144"/>
      <c r="W3" s="24"/>
      <c r="X3" s="25"/>
      <c r="Y3" s="26"/>
      <c r="Z3" s="145"/>
      <c r="AB3" s="141"/>
    </row>
    <row r="4" spans="2:32" s="43" customFormat="1" ht="99">
      <c r="B4" s="30" t="s">
        <v>0</v>
      </c>
      <c r="C4" s="31" t="s">
        <v>1</v>
      </c>
      <c r="D4" s="32" t="s">
        <v>2</v>
      </c>
      <c r="E4" s="33" t="s">
        <v>305</v>
      </c>
      <c r="F4" s="32"/>
      <c r="G4" s="32" t="s">
        <v>3</v>
      </c>
      <c r="H4" s="33" t="s">
        <v>305</v>
      </c>
      <c r="I4" s="32"/>
      <c r="J4" s="32" t="s">
        <v>4</v>
      </c>
      <c r="K4" s="33" t="s">
        <v>305</v>
      </c>
      <c r="L4" s="34"/>
      <c r="M4" s="32" t="s">
        <v>4</v>
      </c>
      <c r="N4" s="173" t="s">
        <v>305</v>
      </c>
      <c r="O4" s="32"/>
      <c r="P4" s="32" t="s">
        <v>4</v>
      </c>
      <c r="Q4" s="33" t="s">
        <v>305</v>
      </c>
      <c r="R4" s="32"/>
      <c r="S4" s="35" t="s">
        <v>5</v>
      </c>
      <c r="T4" s="33" t="s">
        <v>305</v>
      </c>
      <c r="U4" s="32"/>
      <c r="V4" s="115" t="s">
        <v>306</v>
      </c>
      <c r="W4" s="36" t="s">
        <v>6</v>
      </c>
      <c r="X4" s="37" t="s">
        <v>307</v>
      </c>
      <c r="Y4" s="38" t="s">
        <v>308</v>
      </c>
      <c r="Z4" s="39"/>
      <c r="AA4" s="146"/>
      <c r="AB4" s="141"/>
      <c r="AC4" s="140"/>
      <c r="AD4" s="140"/>
      <c r="AE4" s="140"/>
      <c r="AF4" s="140"/>
    </row>
    <row r="5" spans="2:32" s="49" customFormat="1" ht="64.5" customHeight="1">
      <c r="B5" s="44">
        <v>2</v>
      </c>
      <c r="C5" s="272"/>
      <c r="D5" s="45" t="str">
        <f>'[1]2月菜單'!A12</f>
        <v>香Q白飯</v>
      </c>
      <c r="E5" s="45" t="s">
        <v>15</v>
      </c>
      <c r="F5" s="2" t="s">
        <v>16</v>
      </c>
      <c r="G5" s="45" t="str">
        <f>'[1]2月菜單'!A13</f>
        <v>蠔油雞翅</v>
      </c>
      <c r="H5" s="45" t="s">
        <v>32</v>
      </c>
      <c r="I5" s="2" t="s">
        <v>16</v>
      </c>
      <c r="J5" s="45" t="str">
        <f>'[1]2月菜單'!A14</f>
        <v>塔香杏鮑菇</v>
      </c>
      <c r="K5" s="45" t="s">
        <v>313</v>
      </c>
      <c r="L5" s="2" t="s">
        <v>310</v>
      </c>
      <c r="M5" s="174" t="str">
        <f>'[1]2月菜單'!A15</f>
        <v>三角大薯餅(加)(炸)</v>
      </c>
      <c r="N5" s="175" t="s">
        <v>313</v>
      </c>
      <c r="O5" s="176" t="s">
        <v>310</v>
      </c>
      <c r="P5" s="45" t="str">
        <f>'[1]2月菜單'!A16</f>
        <v>深色青菜</v>
      </c>
      <c r="Q5" s="45" t="s">
        <v>312</v>
      </c>
      <c r="R5" s="2" t="s">
        <v>310</v>
      </c>
      <c r="S5" s="45" t="str">
        <f>'[1]2月菜單'!A17</f>
        <v>芹香冬粉</v>
      </c>
      <c r="T5" s="45" t="s">
        <v>313</v>
      </c>
      <c r="U5" s="2" t="s">
        <v>310</v>
      </c>
      <c r="V5" s="273"/>
      <c r="W5" s="46" t="s">
        <v>7</v>
      </c>
      <c r="X5" s="47" t="s">
        <v>64</v>
      </c>
      <c r="Y5" s="48">
        <v>5.3</v>
      </c>
      <c r="Z5" s="140"/>
      <c r="AA5" s="140"/>
      <c r="AB5" s="141"/>
      <c r="AC5" s="140" t="s">
        <v>314</v>
      </c>
      <c r="AD5" s="140" t="s">
        <v>315</v>
      </c>
      <c r="AE5" s="140" t="s">
        <v>316</v>
      </c>
      <c r="AF5" s="140" t="s">
        <v>317</v>
      </c>
    </row>
    <row r="6" spans="2:32" ht="27.75" customHeight="1">
      <c r="B6" s="50" t="s">
        <v>8</v>
      </c>
      <c r="C6" s="272"/>
      <c r="D6" s="7" t="s">
        <v>55</v>
      </c>
      <c r="E6" s="8"/>
      <c r="F6" s="7">
        <v>110</v>
      </c>
      <c r="G6" s="7" t="s">
        <v>409</v>
      </c>
      <c r="H6" s="8"/>
      <c r="I6" s="7">
        <v>50</v>
      </c>
      <c r="J6" s="7" t="s">
        <v>410</v>
      </c>
      <c r="K6" s="7"/>
      <c r="L6" s="7">
        <v>50</v>
      </c>
      <c r="M6" s="8" t="s">
        <v>411</v>
      </c>
      <c r="N6" s="7"/>
      <c r="O6" s="7">
        <v>30</v>
      </c>
      <c r="P6" s="7" t="s">
        <v>321</v>
      </c>
      <c r="Q6" s="7"/>
      <c r="R6" s="7">
        <v>110</v>
      </c>
      <c r="S6" s="7" t="s">
        <v>412</v>
      </c>
      <c r="T6" s="7"/>
      <c r="U6" s="7">
        <v>20</v>
      </c>
      <c r="V6" s="274"/>
      <c r="W6" s="51" t="s">
        <v>119</v>
      </c>
      <c r="X6" s="52" t="s">
        <v>65</v>
      </c>
      <c r="Y6" s="53">
        <v>2.3</v>
      </c>
      <c r="Z6" s="145"/>
      <c r="AA6" s="146" t="s">
        <v>324</v>
      </c>
      <c r="AB6" s="141">
        <v>6</v>
      </c>
      <c r="AC6" s="141">
        <f>AB6*2</f>
        <v>12</v>
      </c>
      <c r="AD6" s="141"/>
      <c r="AE6" s="141">
        <f>AB6*15</f>
        <v>90</v>
      </c>
      <c r="AF6" s="141">
        <f>AC6*4+AE6*4</f>
        <v>408</v>
      </c>
    </row>
    <row r="7" spans="2:32" ht="27.75" customHeight="1">
      <c r="B7" s="50">
        <v>13</v>
      </c>
      <c r="C7" s="272"/>
      <c r="D7" s="7"/>
      <c r="E7" s="8"/>
      <c r="F7" s="8"/>
      <c r="G7" s="7"/>
      <c r="H7" s="8"/>
      <c r="I7" s="7"/>
      <c r="J7" s="7" t="s">
        <v>413</v>
      </c>
      <c r="K7" s="7"/>
      <c r="L7" s="7">
        <v>15</v>
      </c>
      <c r="M7" s="8"/>
      <c r="N7" s="7"/>
      <c r="O7" s="7"/>
      <c r="P7" s="7"/>
      <c r="Q7" s="7"/>
      <c r="R7" s="7"/>
      <c r="S7" s="8" t="s">
        <v>414</v>
      </c>
      <c r="T7" s="7"/>
      <c r="U7" s="7">
        <v>3</v>
      </c>
      <c r="V7" s="274"/>
      <c r="W7" s="56" t="s">
        <v>9</v>
      </c>
      <c r="X7" s="57" t="s">
        <v>66</v>
      </c>
      <c r="Y7" s="53">
        <v>1.8</v>
      </c>
      <c r="Z7" s="140"/>
      <c r="AA7" s="148" t="s">
        <v>327</v>
      </c>
      <c r="AB7" s="141">
        <v>2</v>
      </c>
      <c r="AC7" s="149">
        <f>AB7*7</f>
        <v>14</v>
      </c>
      <c r="AD7" s="141">
        <f>AB7*5</f>
        <v>10</v>
      </c>
      <c r="AE7" s="141" t="s">
        <v>415</v>
      </c>
      <c r="AF7" s="150">
        <f>AC7*4+AD7*9</f>
        <v>146</v>
      </c>
    </row>
    <row r="8" spans="2:32" ht="27.75" customHeight="1">
      <c r="B8" s="50" t="s">
        <v>10</v>
      </c>
      <c r="C8" s="272"/>
      <c r="D8" s="8"/>
      <c r="E8" s="8"/>
      <c r="F8" s="8"/>
      <c r="G8" s="7"/>
      <c r="H8" s="61"/>
      <c r="I8" s="7"/>
      <c r="J8" s="7" t="s">
        <v>416</v>
      </c>
      <c r="K8" s="61"/>
      <c r="L8" s="7">
        <v>2</v>
      </c>
      <c r="M8" s="8"/>
      <c r="N8" s="61"/>
      <c r="O8" s="7"/>
      <c r="P8" s="7"/>
      <c r="Q8" s="61"/>
      <c r="R8" s="7"/>
      <c r="S8" s="8"/>
      <c r="T8" s="7"/>
      <c r="U8" s="7"/>
      <c r="V8" s="274"/>
      <c r="W8" s="51" t="s">
        <v>100</v>
      </c>
      <c r="X8" s="57" t="s">
        <v>67</v>
      </c>
      <c r="Y8" s="53">
        <v>2.1</v>
      </c>
      <c r="Z8" s="145"/>
      <c r="AA8" s="140" t="s">
        <v>417</v>
      </c>
      <c r="AB8" s="141">
        <v>1.5</v>
      </c>
      <c r="AC8" s="141">
        <f>AB8*1</f>
        <v>1.5</v>
      </c>
      <c r="AD8" s="141" t="s">
        <v>25</v>
      </c>
      <c r="AE8" s="141">
        <f>AB8*5</f>
        <v>7.5</v>
      </c>
      <c r="AF8" s="141">
        <f>AC8*4+AE8*4</f>
        <v>36</v>
      </c>
    </row>
    <row r="9" spans="2:32" ht="27.75" customHeight="1">
      <c r="B9" s="276" t="s">
        <v>418</v>
      </c>
      <c r="C9" s="272"/>
      <c r="D9" s="8"/>
      <c r="E9" s="8"/>
      <c r="F9" s="8"/>
      <c r="G9" s="7"/>
      <c r="H9" s="61"/>
      <c r="I9" s="7"/>
      <c r="J9" s="7"/>
      <c r="K9" s="61"/>
      <c r="L9" s="7"/>
      <c r="M9" s="8"/>
      <c r="N9" s="61"/>
      <c r="O9" s="7"/>
      <c r="P9" s="7"/>
      <c r="Q9" s="61"/>
      <c r="R9" s="7"/>
      <c r="S9" s="8"/>
      <c r="T9" s="61"/>
      <c r="U9" s="7"/>
      <c r="V9" s="274"/>
      <c r="W9" s="56" t="s">
        <v>11</v>
      </c>
      <c r="X9" s="57" t="s">
        <v>68</v>
      </c>
      <c r="Y9" s="53">
        <v>0</v>
      </c>
      <c r="Z9" s="140"/>
      <c r="AA9" s="140" t="s">
        <v>371</v>
      </c>
      <c r="AB9" s="141">
        <v>2.5</v>
      </c>
      <c r="AC9" s="141"/>
      <c r="AD9" s="141">
        <f>AB9*5</f>
        <v>12.5</v>
      </c>
      <c r="AE9" s="141" t="s">
        <v>332</v>
      </c>
      <c r="AF9" s="141">
        <f>AD9*9</f>
        <v>112.5</v>
      </c>
    </row>
    <row r="10" spans="2:31" ht="27.75" customHeight="1">
      <c r="B10" s="276"/>
      <c r="C10" s="272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274"/>
      <c r="W10" s="51" t="s">
        <v>120</v>
      </c>
      <c r="X10" s="112" t="s">
        <v>69</v>
      </c>
      <c r="Y10" s="63">
        <v>0</v>
      </c>
      <c r="Z10" s="145"/>
      <c r="AA10" s="140" t="s">
        <v>334</v>
      </c>
      <c r="AE10" s="140">
        <f>AB10*15</f>
        <v>0</v>
      </c>
    </row>
    <row r="11" spans="2:32" ht="27.75" customHeight="1">
      <c r="B11" s="151" t="s">
        <v>335</v>
      </c>
      <c r="C11" s="152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274"/>
      <c r="W11" s="56" t="s">
        <v>12</v>
      </c>
      <c r="X11" s="66"/>
      <c r="Y11" s="53"/>
      <c r="Z11" s="140"/>
      <c r="AC11" s="140">
        <f>SUM(AC6:AC10)</f>
        <v>27.5</v>
      </c>
      <c r="AD11" s="140">
        <f>SUM(AD6:AD10)</f>
        <v>22.5</v>
      </c>
      <c r="AE11" s="140">
        <f>SUM(AE6:AE10)</f>
        <v>97.5</v>
      </c>
      <c r="AF11" s="140">
        <f>AC11*4+AD11*9+AE11*4</f>
        <v>702.5</v>
      </c>
    </row>
    <row r="12" spans="2:31" ht="27.75" customHeight="1">
      <c r="B12" s="153"/>
      <c r="C12" s="154"/>
      <c r="D12" s="61"/>
      <c r="E12" s="61"/>
      <c r="F12" s="7"/>
      <c r="G12" s="7"/>
      <c r="H12" s="61"/>
      <c r="I12" s="7"/>
      <c r="J12" s="7"/>
      <c r="K12" s="61"/>
      <c r="L12" s="7"/>
      <c r="M12" s="157"/>
      <c r="N12" s="160"/>
      <c r="O12" s="125"/>
      <c r="P12" s="7"/>
      <c r="Q12" s="61"/>
      <c r="R12" s="7"/>
      <c r="S12" s="7"/>
      <c r="T12" s="61"/>
      <c r="U12" s="7"/>
      <c r="V12" s="275"/>
      <c r="W12" s="51" t="s">
        <v>419</v>
      </c>
      <c r="X12" s="73"/>
      <c r="Y12" s="63"/>
      <c r="Z12" s="145"/>
      <c r="AC12" s="155">
        <f>AC11*4/AF11</f>
        <v>0.15658362989323843</v>
      </c>
      <c r="AD12" s="155">
        <f>AD11*9/AF11</f>
        <v>0.28825622775800713</v>
      </c>
      <c r="AE12" s="155">
        <f>AE11*4/AF11</f>
        <v>0.5551601423487544</v>
      </c>
    </row>
    <row r="13" spans="2:32" s="49" customFormat="1" ht="27.75" customHeight="1">
      <c r="B13" s="44">
        <v>2</v>
      </c>
      <c r="C13" s="272"/>
      <c r="D13" s="45" t="str">
        <f>'[1]2月菜單'!E12</f>
        <v>五穀飯</v>
      </c>
      <c r="E13" s="45" t="s">
        <v>337</v>
      </c>
      <c r="F13" s="45"/>
      <c r="G13" s="45" t="str">
        <f>'[1]2月菜單'!E13</f>
        <v>蔥燒豬排</v>
      </c>
      <c r="H13" s="45" t="s">
        <v>338</v>
      </c>
      <c r="I13" s="45"/>
      <c r="J13" s="45" t="str">
        <f>'[1]2月菜單'!E14</f>
        <v>南洋咖哩雞</v>
      </c>
      <c r="K13" s="45" t="s">
        <v>338</v>
      </c>
      <c r="L13" s="45"/>
      <c r="M13" s="45" t="str">
        <f>'[1]2月菜單'!E15</f>
        <v>焗烤玉米</v>
      </c>
      <c r="N13" s="161" t="s">
        <v>338</v>
      </c>
      <c r="O13" s="45"/>
      <c r="P13" s="45" t="str">
        <f>'[1]2月菜單'!E16</f>
        <v>淺色青菜</v>
      </c>
      <c r="Q13" s="45" t="s">
        <v>354</v>
      </c>
      <c r="R13" s="45"/>
      <c r="S13" s="45" t="str">
        <f>'[1]2月菜單'!E17</f>
        <v>黃瓜排骨湯/乳品</v>
      </c>
      <c r="T13" s="45" t="s">
        <v>338</v>
      </c>
      <c r="U13" s="45"/>
      <c r="V13" s="273" t="s">
        <v>420</v>
      </c>
      <c r="W13" s="46" t="s">
        <v>7</v>
      </c>
      <c r="X13" s="47" t="s">
        <v>64</v>
      </c>
      <c r="Y13" s="48">
        <v>5.2</v>
      </c>
      <c r="Z13" s="140"/>
      <c r="AA13" s="140"/>
      <c r="AB13" s="141"/>
      <c r="AC13" s="140" t="s">
        <v>355</v>
      </c>
      <c r="AD13" s="140" t="s">
        <v>356</v>
      </c>
      <c r="AE13" s="140" t="s">
        <v>357</v>
      </c>
      <c r="AF13" s="140" t="s">
        <v>358</v>
      </c>
    </row>
    <row r="14" spans="2:32" ht="27.75" customHeight="1">
      <c r="B14" s="50" t="s">
        <v>8</v>
      </c>
      <c r="C14" s="272"/>
      <c r="D14" s="8" t="s">
        <v>55</v>
      </c>
      <c r="E14" s="8"/>
      <c r="F14" s="8">
        <v>90</v>
      </c>
      <c r="G14" s="7" t="s">
        <v>421</v>
      </c>
      <c r="H14" s="8"/>
      <c r="I14" s="7">
        <v>60</v>
      </c>
      <c r="J14" s="8" t="s">
        <v>422</v>
      </c>
      <c r="K14" s="7"/>
      <c r="L14" s="7">
        <v>20</v>
      </c>
      <c r="M14" s="8" t="s">
        <v>423</v>
      </c>
      <c r="N14" s="7"/>
      <c r="O14" s="7">
        <v>40</v>
      </c>
      <c r="P14" s="7" t="s">
        <v>378</v>
      </c>
      <c r="Q14" s="7"/>
      <c r="R14" s="7">
        <v>100</v>
      </c>
      <c r="S14" s="7" t="s">
        <v>360</v>
      </c>
      <c r="T14" s="8"/>
      <c r="U14" s="7">
        <v>35</v>
      </c>
      <c r="V14" s="274"/>
      <c r="W14" s="51" t="s">
        <v>424</v>
      </c>
      <c r="X14" s="52" t="s">
        <v>65</v>
      </c>
      <c r="Y14" s="53">
        <v>2</v>
      </c>
      <c r="Z14" s="145"/>
      <c r="AA14" s="146" t="s">
        <v>381</v>
      </c>
      <c r="AB14" s="141">
        <v>6.2</v>
      </c>
      <c r="AC14" s="141">
        <f>AB14*2</f>
        <v>12.4</v>
      </c>
      <c r="AD14" s="141"/>
      <c r="AE14" s="141">
        <f>AB14*15</f>
        <v>93</v>
      </c>
      <c r="AF14" s="141">
        <f>AC14*4+AE14*4</f>
        <v>421.6</v>
      </c>
    </row>
    <row r="15" spans="2:32" ht="27.75" customHeight="1">
      <c r="B15" s="50">
        <v>14</v>
      </c>
      <c r="C15" s="272"/>
      <c r="D15" s="8" t="s">
        <v>56</v>
      </c>
      <c r="E15" s="8"/>
      <c r="F15" s="8">
        <v>20</v>
      </c>
      <c r="G15" s="7" t="s">
        <v>366</v>
      </c>
      <c r="H15" s="8"/>
      <c r="I15" s="7">
        <v>3</v>
      </c>
      <c r="J15" s="8" t="s">
        <v>425</v>
      </c>
      <c r="K15" s="7"/>
      <c r="L15" s="7">
        <v>10</v>
      </c>
      <c r="M15" s="8" t="s">
        <v>426</v>
      </c>
      <c r="N15" s="7"/>
      <c r="O15" s="7">
        <v>5</v>
      </c>
      <c r="P15" s="7"/>
      <c r="Q15" s="7"/>
      <c r="R15" s="7"/>
      <c r="S15" s="7" t="s">
        <v>427</v>
      </c>
      <c r="T15" s="8"/>
      <c r="U15" s="7">
        <v>3</v>
      </c>
      <c r="V15" s="274"/>
      <c r="W15" s="56" t="s">
        <v>9</v>
      </c>
      <c r="X15" s="57" t="s">
        <v>66</v>
      </c>
      <c r="Y15" s="53">
        <v>1.8</v>
      </c>
      <c r="Z15" s="140"/>
      <c r="AA15" s="148" t="s">
        <v>384</v>
      </c>
      <c r="AB15" s="141">
        <v>2</v>
      </c>
      <c r="AC15" s="149">
        <f>AB15*7</f>
        <v>14</v>
      </c>
      <c r="AD15" s="141">
        <f>AB15*5</f>
        <v>10</v>
      </c>
      <c r="AE15" s="141" t="s">
        <v>332</v>
      </c>
      <c r="AF15" s="150">
        <f>AC15*4+AD15*9</f>
        <v>146</v>
      </c>
    </row>
    <row r="16" spans="2:32" ht="27.75" customHeight="1">
      <c r="B16" s="50" t="s">
        <v>10</v>
      </c>
      <c r="C16" s="272"/>
      <c r="D16" s="61"/>
      <c r="E16" s="61"/>
      <c r="F16" s="7"/>
      <c r="G16" s="7"/>
      <c r="H16" s="61"/>
      <c r="I16" s="7"/>
      <c r="J16" s="8" t="s">
        <v>399</v>
      </c>
      <c r="K16" s="61"/>
      <c r="L16" s="7">
        <v>25</v>
      </c>
      <c r="M16" s="8" t="s">
        <v>428</v>
      </c>
      <c r="N16" s="61"/>
      <c r="O16" s="7">
        <v>10</v>
      </c>
      <c r="P16" s="7"/>
      <c r="Q16" s="61"/>
      <c r="R16" s="7"/>
      <c r="S16" s="7"/>
      <c r="T16" s="177"/>
      <c r="U16" s="177"/>
      <c r="V16" s="274"/>
      <c r="W16" s="51" t="s">
        <v>429</v>
      </c>
      <c r="X16" s="57" t="s">
        <v>67</v>
      </c>
      <c r="Y16" s="53">
        <v>2.1</v>
      </c>
      <c r="Z16" s="145"/>
      <c r="AA16" s="140" t="s">
        <v>369</v>
      </c>
      <c r="AB16" s="141">
        <v>1.7</v>
      </c>
      <c r="AC16" s="141">
        <f>AB16*1</f>
        <v>1.7</v>
      </c>
      <c r="AD16" s="141" t="s">
        <v>332</v>
      </c>
      <c r="AE16" s="141">
        <f>AB16*5</f>
        <v>8.5</v>
      </c>
      <c r="AF16" s="141">
        <f>AC16*4+AE16*4</f>
        <v>40.8</v>
      </c>
    </row>
    <row r="17" spans="2:32" ht="27.75" customHeight="1">
      <c r="B17" s="276" t="s">
        <v>430</v>
      </c>
      <c r="C17" s="272"/>
      <c r="D17" s="5"/>
      <c r="E17" s="5"/>
      <c r="F17" s="5"/>
      <c r="G17" s="7"/>
      <c r="H17" s="61"/>
      <c r="I17" s="7"/>
      <c r="J17" s="8" t="s">
        <v>431</v>
      </c>
      <c r="K17" s="61"/>
      <c r="L17" s="8">
        <v>15</v>
      </c>
      <c r="M17" s="8"/>
      <c r="N17" s="61"/>
      <c r="O17" s="7"/>
      <c r="P17" s="7"/>
      <c r="Q17" s="61"/>
      <c r="R17" s="7"/>
      <c r="S17" s="177"/>
      <c r="T17" s="177"/>
      <c r="U17" s="177"/>
      <c r="V17" s="274"/>
      <c r="W17" s="56" t="s">
        <v>11</v>
      </c>
      <c r="X17" s="57" t="s">
        <v>68</v>
      </c>
      <c r="Y17" s="53">
        <v>0</v>
      </c>
      <c r="Z17" s="140"/>
      <c r="AA17" s="140" t="s">
        <v>371</v>
      </c>
      <c r="AB17" s="141">
        <v>2.5</v>
      </c>
      <c r="AC17" s="141"/>
      <c r="AD17" s="141">
        <f>AB17*5</f>
        <v>12.5</v>
      </c>
      <c r="AE17" s="141" t="s">
        <v>332</v>
      </c>
      <c r="AF17" s="141">
        <f>AD17*9</f>
        <v>112.5</v>
      </c>
    </row>
    <row r="18" spans="2:31" ht="27.75" customHeight="1">
      <c r="B18" s="276"/>
      <c r="C18" s="272"/>
      <c r="D18" s="61"/>
      <c r="E18" s="61"/>
      <c r="F18" s="7"/>
      <c r="G18" s="7"/>
      <c r="H18" s="61"/>
      <c r="I18" s="7"/>
      <c r="J18" s="7"/>
      <c r="K18" s="61"/>
      <c r="L18" s="7"/>
      <c r="M18" s="8"/>
      <c r="N18" s="61"/>
      <c r="O18" s="7"/>
      <c r="P18" s="7"/>
      <c r="Q18" s="61"/>
      <c r="R18" s="7"/>
      <c r="S18" s="177"/>
      <c r="T18" s="177"/>
      <c r="U18" s="177"/>
      <c r="V18" s="274"/>
      <c r="W18" s="51" t="s">
        <v>432</v>
      </c>
      <c r="X18" s="112" t="s">
        <v>69</v>
      </c>
      <c r="Y18" s="63">
        <v>1</v>
      </c>
      <c r="Z18" s="145"/>
      <c r="AA18" s="140" t="s">
        <v>334</v>
      </c>
      <c r="AB18" s="141">
        <v>1</v>
      </c>
      <c r="AE18" s="140">
        <f>AB18*15</f>
        <v>15</v>
      </c>
    </row>
    <row r="19" spans="2:32" ht="27.75" customHeight="1">
      <c r="B19" s="151" t="s">
        <v>335</v>
      </c>
      <c r="C19" s="152"/>
      <c r="D19" s="61"/>
      <c r="E19" s="61"/>
      <c r="F19" s="7"/>
      <c r="G19" s="7"/>
      <c r="H19" s="61"/>
      <c r="I19" s="7"/>
      <c r="J19" s="7"/>
      <c r="K19" s="61"/>
      <c r="L19" s="7"/>
      <c r="M19" s="7"/>
      <c r="N19" s="61"/>
      <c r="O19" s="7"/>
      <c r="P19" s="7"/>
      <c r="Q19" s="61"/>
      <c r="R19" s="7"/>
      <c r="S19" s="8"/>
      <c r="T19" s="177"/>
      <c r="U19" s="177"/>
      <c r="V19" s="274"/>
      <c r="W19" s="56" t="s">
        <v>12</v>
      </c>
      <c r="X19" s="66"/>
      <c r="Y19" s="53"/>
      <c r="Z19" s="140"/>
      <c r="AC19" s="140">
        <f>SUM(AC14:AC18)</f>
        <v>28.099999999999998</v>
      </c>
      <c r="AD19" s="140">
        <f>SUM(AD14:AD18)</f>
        <v>22.5</v>
      </c>
      <c r="AE19" s="140">
        <f>SUM(AE14:AE18)</f>
        <v>116.5</v>
      </c>
      <c r="AF19" s="140">
        <f>AC19*4+AD19*9+AE19*4</f>
        <v>780.9</v>
      </c>
    </row>
    <row r="20" spans="2:31" ht="27.75" customHeight="1">
      <c r="B20" s="153"/>
      <c r="C20" s="154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275"/>
      <c r="W20" s="51" t="s">
        <v>433</v>
      </c>
      <c r="X20" s="62"/>
      <c r="Y20" s="63"/>
      <c r="Z20" s="145"/>
      <c r="AC20" s="155">
        <f>AC19*4/AF19</f>
        <v>0.14393648354462799</v>
      </c>
      <c r="AD20" s="155">
        <f>AD19*9/AF19</f>
        <v>0.25931617364579335</v>
      </c>
      <c r="AE20" s="155">
        <f>AE19*4/AF19</f>
        <v>0.5967473428095788</v>
      </c>
    </row>
    <row r="21" spans="2:32" s="49" customFormat="1" ht="27.75" customHeight="1">
      <c r="B21" s="74">
        <v>2</v>
      </c>
      <c r="C21" s="272"/>
      <c r="D21" s="45" t="str">
        <f>'[1]2月菜單'!I12</f>
        <v>香Q白飯</v>
      </c>
      <c r="E21" s="1" t="s">
        <v>337</v>
      </c>
      <c r="F21" s="45"/>
      <c r="G21" s="45" t="str">
        <f>'[1]2月菜單'!I13</f>
        <v>醬烤雞腿排</v>
      </c>
      <c r="H21" s="45" t="s">
        <v>338</v>
      </c>
      <c r="I21" s="45"/>
      <c r="J21" s="45" t="str">
        <f>'[1]2月菜單'!I14</f>
        <v>筍乾燒肉(醃)</v>
      </c>
      <c r="K21" s="45" t="s">
        <v>338</v>
      </c>
      <c r="L21" s="45"/>
      <c r="M21" s="45" t="str">
        <f>'[1]2月菜單'!I15</f>
        <v>QQ滷蛋</v>
      </c>
      <c r="N21" s="45" t="s">
        <v>393</v>
      </c>
      <c r="O21" s="45"/>
      <c r="P21" s="45" t="str">
        <f>'[1]2月菜單'!I16</f>
        <v>深色青菜</v>
      </c>
      <c r="Q21" s="45" t="s">
        <v>354</v>
      </c>
      <c r="R21" s="45"/>
      <c r="S21" s="45" t="str">
        <f>'[1]2月菜單'!I17</f>
        <v>海芽豆腐湯(豆)</v>
      </c>
      <c r="T21" s="45" t="s">
        <v>338</v>
      </c>
      <c r="U21" s="45"/>
      <c r="V21" s="273"/>
      <c r="W21" s="46" t="s">
        <v>7</v>
      </c>
      <c r="X21" s="47" t="s">
        <v>64</v>
      </c>
      <c r="Y21" s="48">
        <v>5.3</v>
      </c>
      <c r="Z21" s="140"/>
      <c r="AA21" s="140"/>
      <c r="AB21" s="141"/>
      <c r="AC21" s="140" t="s">
        <v>355</v>
      </c>
      <c r="AD21" s="140" t="s">
        <v>356</v>
      </c>
      <c r="AE21" s="140" t="s">
        <v>357</v>
      </c>
      <c r="AF21" s="140" t="s">
        <v>358</v>
      </c>
    </row>
    <row r="22" spans="2:32" s="79" customFormat="1" ht="27.75" customHeight="1">
      <c r="B22" s="75" t="s">
        <v>8</v>
      </c>
      <c r="C22" s="272"/>
      <c r="D22" s="7" t="s">
        <v>55</v>
      </c>
      <c r="E22" s="7"/>
      <c r="F22" s="7">
        <v>110</v>
      </c>
      <c r="G22" s="7" t="s">
        <v>434</v>
      </c>
      <c r="H22" s="7"/>
      <c r="I22" s="7">
        <v>60</v>
      </c>
      <c r="J22" s="7" t="s">
        <v>435</v>
      </c>
      <c r="K22" s="7"/>
      <c r="L22" s="7">
        <v>50</v>
      </c>
      <c r="M22" s="7" t="s">
        <v>342</v>
      </c>
      <c r="N22" s="7"/>
      <c r="O22" s="7">
        <v>55</v>
      </c>
      <c r="P22" s="7" t="s">
        <v>47</v>
      </c>
      <c r="Q22" s="7"/>
      <c r="R22" s="7">
        <v>110</v>
      </c>
      <c r="S22" s="7" t="s">
        <v>436</v>
      </c>
      <c r="T22" s="7"/>
      <c r="U22" s="7">
        <v>8</v>
      </c>
      <c r="V22" s="274"/>
      <c r="W22" s="51" t="s">
        <v>437</v>
      </c>
      <c r="X22" s="52" t="s">
        <v>65</v>
      </c>
      <c r="Y22" s="53">
        <v>2.2</v>
      </c>
      <c r="Z22" s="76"/>
      <c r="AA22" s="146" t="s">
        <v>381</v>
      </c>
      <c r="AB22" s="141">
        <v>6.2</v>
      </c>
      <c r="AC22" s="141">
        <f>AB22*2</f>
        <v>12.4</v>
      </c>
      <c r="AD22" s="141"/>
      <c r="AE22" s="141">
        <f>AB22*15</f>
        <v>93</v>
      </c>
      <c r="AF22" s="141">
        <f>AC22*4+AE22*4</f>
        <v>421.6</v>
      </c>
    </row>
    <row r="23" spans="2:32" s="79" customFormat="1" ht="27.75" customHeight="1">
      <c r="B23" s="75">
        <v>15</v>
      </c>
      <c r="C23" s="272"/>
      <c r="D23" s="7"/>
      <c r="E23" s="7"/>
      <c r="F23" s="7"/>
      <c r="G23" s="7"/>
      <c r="H23" s="7"/>
      <c r="I23" s="7"/>
      <c r="J23" s="7" t="s">
        <v>396</v>
      </c>
      <c r="K23" s="7"/>
      <c r="L23" s="7">
        <v>15</v>
      </c>
      <c r="M23" s="7"/>
      <c r="N23" s="7"/>
      <c r="O23" s="7"/>
      <c r="P23" s="7"/>
      <c r="Q23" s="7"/>
      <c r="R23" s="7"/>
      <c r="S23" s="7" t="s">
        <v>367</v>
      </c>
      <c r="T23" s="7"/>
      <c r="U23" s="7">
        <v>15</v>
      </c>
      <c r="V23" s="274"/>
      <c r="W23" s="56" t="s">
        <v>9</v>
      </c>
      <c r="X23" s="57" t="s">
        <v>66</v>
      </c>
      <c r="Y23" s="53">
        <v>1.7</v>
      </c>
      <c r="Z23" s="80"/>
      <c r="AA23" s="148" t="s">
        <v>384</v>
      </c>
      <c r="AB23" s="141">
        <v>2.1</v>
      </c>
      <c r="AC23" s="149">
        <f>AB23*7</f>
        <v>14.700000000000001</v>
      </c>
      <c r="AD23" s="141">
        <f>AB23*5</f>
        <v>10.5</v>
      </c>
      <c r="AE23" s="141" t="s">
        <v>332</v>
      </c>
      <c r="AF23" s="150">
        <f>AC23*4+AD23*9</f>
        <v>153.3</v>
      </c>
    </row>
    <row r="24" spans="2:32" s="79" customFormat="1" ht="27.75" customHeight="1">
      <c r="B24" s="75" t="s">
        <v>10</v>
      </c>
      <c r="C24" s="272"/>
      <c r="D24" s="7"/>
      <c r="E24" s="61"/>
      <c r="F24" s="7"/>
      <c r="G24" s="7"/>
      <c r="H24" s="61"/>
      <c r="I24" s="7"/>
      <c r="J24" s="7"/>
      <c r="K24" s="7"/>
      <c r="L24" s="7"/>
      <c r="M24" s="7"/>
      <c r="N24" s="61"/>
      <c r="O24" s="7"/>
      <c r="P24" s="7"/>
      <c r="Q24" s="61"/>
      <c r="R24" s="7"/>
      <c r="S24" s="8"/>
      <c r="T24" s="61"/>
      <c r="U24" s="7"/>
      <c r="V24" s="274"/>
      <c r="W24" s="51" t="s">
        <v>110</v>
      </c>
      <c r="X24" s="57" t="s">
        <v>67</v>
      </c>
      <c r="Y24" s="53">
        <v>2.2</v>
      </c>
      <c r="Z24" s="76"/>
      <c r="AA24" s="140" t="s">
        <v>369</v>
      </c>
      <c r="AB24" s="141">
        <v>1.6</v>
      </c>
      <c r="AC24" s="141">
        <f>AB24*1</f>
        <v>1.6</v>
      </c>
      <c r="AD24" s="141" t="s">
        <v>332</v>
      </c>
      <c r="AE24" s="141">
        <f>AB24*5</f>
        <v>8</v>
      </c>
      <c r="AF24" s="141">
        <f>AC24*4+AE24*4</f>
        <v>38.4</v>
      </c>
    </row>
    <row r="25" spans="2:32" s="79" customFormat="1" ht="27.75" customHeight="1">
      <c r="B25" s="277" t="s">
        <v>370</v>
      </c>
      <c r="C25" s="272"/>
      <c r="D25" s="61"/>
      <c r="E25" s="61"/>
      <c r="F25" s="7"/>
      <c r="G25" s="7"/>
      <c r="H25" s="61"/>
      <c r="I25" s="7"/>
      <c r="J25" s="7"/>
      <c r="K25" s="61"/>
      <c r="L25" s="7"/>
      <c r="M25" s="7"/>
      <c r="N25" s="61"/>
      <c r="O25" s="7"/>
      <c r="P25" s="7"/>
      <c r="Q25" s="61"/>
      <c r="R25" s="7"/>
      <c r="S25" s="7"/>
      <c r="T25" s="61"/>
      <c r="U25" s="7"/>
      <c r="V25" s="274"/>
      <c r="W25" s="56" t="s">
        <v>11</v>
      </c>
      <c r="X25" s="57" t="s">
        <v>68</v>
      </c>
      <c r="Y25" s="53">
        <v>0</v>
      </c>
      <c r="Z25" s="80"/>
      <c r="AA25" s="140" t="s">
        <v>371</v>
      </c>
      <c r="AB25" s="141">
        <v>2.5</v>
      </c>
      <c r="AC25" s="141"/>
      <c r="AD25" s="141">
        <f>AB25*5</f>
        <v>12.5</v>
      </c>
      <c r="AE25" s="141" t="s">
        <v>332</v>
      </c>
      <c r="AF25" s="141">
        <f>AD25*9</f>
        <v>112.5</v>
      </c>
    </row>
    <row r="26" spans="2:32" s="79" customFormat="1" ht="27.75" customHeight="1">
      <c r="B26" s="277"/>
      <c r="C26" s="272"/>
      <c r="D26" s="61"/>
      <c r="E26" s="61"/>
      <c r="F26" s="7"/>
      <c r="G26" s="85"/>
      <c r="H26" s="61"/>
      <c r="I26" s="7"/>
      <c r="J26" s="7"/>
      <c r="K26" s="61"/>
      <c r="L26" s="7"/>
      <c r="M26" s="7"/>
      <c r="N26" s="61"/>
      <c r="O26" s="7"/>
      <c r="P26" s="7"/>
      <c r="Q26" s="61"/>
      <c r="R26" s="7"/>
      <c r="S26" s="7"/>
      <c r="T26" s="61"/>
      <c r="U26" s="7"/>
      <c r="V26" s="274"/>
      <c r="W26" s="51" t="s">
        <v>98</v>
      </c>
      <c r="X26" s="112" t="s">
        <v>69</v>
      </c>
      <c r="Y26" s="53">
        <v>0</v>
      </c>
      <c r="Z26" s="76"/>
      <c r="AA26" s="140" t="s">
        <v>334</v>
      </c>
      <c r="AB26" s="141"/>
      <c r="AC26" s="140"/>
      <c r="AD26" s="140"/>
      <c r="AE26" s="140">
        <f>AB26*15</f>
        <v>0</v>
      </c>
      <c r="AF26" s="140"/>
    </row>
    <row r="27" spans="2:32" s="79" customFormat="1" ht="27.75" customHeight="1">
      <c r="B27" s="151" t="s">
        <v>335</v>
      </c>
      <c r="C27" s="87"/>
      <c r="D27" s="7"/>
      <c r="E27" s="61"/>
      <c r="F27" s="7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74"/>
      <c r="W27" s="56" t="s">
        <v>12</v>
      </c>
      <c r="X27" s="66"/>
      <c r="Y27" s="53"/>
      <c r="Z27" s="80"/>
      <c r="AA27" s="140"/>
      <c r="AB27" s="141"/>
      <c r="AC27" s="140">
        <f>SUM(AC22:AC26)</f>
        <v>28.700000000000003</v>
      </c>
      <c r="AD27" s="140">
        <f>SUM(AD22:AD26)</f>
        <v>23</v>
      </c>
      <c r="AE27" s="140">
        <f>SUM(AE22:AE26)</f>
        <v>101</v>
      </c>
      <c r="AF27" s="140">
        <f>AC27*4+AD27*9+AE27*4</f>
        <v>725.8</v>
      </c>
    </row>
    <row r="28" spans="2:32" s="79" customFormat="1" ht="27.75" customHeight="1" thickBot="1">
      <c r="B28" s="162"/>
      <c r="C28" s="89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75"/>
      <c r="W28" s="51" t="s">
        <v>438</v>
      </c>
      <c r="X28" s="73"/>
      <c r="Y28" s="53"/>
      <c r="Z28" s="76"/>
      <c r="AA28" s="80"/>
      <c r="AB28" s="90"/>
      <c r="AC28" s="155">
        <f>AC27*4/AF27</f>
        <v>0.15817029484706532</v>
      </c>
      <c r="AD28" s="155">
        <f>AD27*9/AF27</f>
        <v>0.28520253513364563</v>
      </c>
      <c r="AE28" s="155">
        <f>AE27*4/AF27</f>
        <v>0.5566271700192891</v>
      </c>
      <c r="AF28" s="80"/>
    </row>
    <row r="29" spans="2:32" s="49" customFormat="1" ht="27.75" customHeight="1">
      <c r="B29" s="44">
        <v>2</v>
      </c>
      <c r="C29" s="272"/>
      <c r="D29" s="45" t="str">
        <f>'[1]2月菜單'!M12</f>
        <v>地瓜飯</v>
      </c>
      <c r="E29" s="45" t="s">
        <v>337</v>
      </c>
      <c r="F29" s="45"/>
      <c r="G29" s="45" t="str">
        <f>'[1]2月菜單'!M13</f>
        <v>香菇雞</v>
      </c>
      <c r="H29" s="45" t="s">
        <v>338</v>
      </c>
      <c r="I29" s="45"/>
      <c r="J29" s="45" t="str">
        <f>'[1]2月菜單'!M14</f>
        <v>四季豆炒肉絲</v>
      </c>
      <c r="K29" s="45" t="s">
        <v>338</v>
      </c>
      <c r="L29" s="45"/>
      <c r="M29" s="45" t="str">
        <f>'[1]2月菜單'!M15</f>
        <v>香蒸鍋貼(加)</v>
      </c>
      <c r="N29" s="45" t="s">
        <v>337</v>
      </c>
      <c r="O29" s="45"/>
      <c r="P29" s="45" t="str">
        <f>'[1]2月菜單'!M16</f>
        <v>淺色青菜</v>
      </c>
      <c r="Q29" s="45" t="s">
        <v>354</v>
      </c>
      <c r="R29" s="45"/>
      <c r="S29" s="45" t="str">
        <f>'[1]2月菜單'!M17</f>
        <v>玉米蛋花湯</v>
      </c>
      <c r="T29" s="156" t="s">
        <v>338</v>
      </c>
      <c r="U29" s="45"/>
      <c r="V29" s="273"/>
      <c r="W29" s="46" t="s">
        <v>7</v>
      </c>
      <c r="X29" s="47" t="s">
        <v>64</v>
      </c>
      <c r="Y29" s="48">
        <v>5.2</v>
      </c>
      <c r="Z29" s="140"/>
      <c r="AA29" s="140"/>
      <c r="AB29" s="141"/>
      <c r="AC29" s="140" t="s">
        <v>355</v>
      </c>
      <c r="AD29" s="140" t="s">
        <v>356</v>
      </c>
      <c r="AE29" s="140" t="s">
        <v>357</v>
      </c>
      <c r="AF29" s="140" t="s">
        <v>358</v>
      </c>
    </row>
    <row r="30" spans="2:32" ht="27.75" customHeight="1">
      <c r="B30" s="50" t="s">
        <v>8</v>
      </c>
      <c r="C30" s="272"/>
      <c r="D30" s="7" t="s">
        <v>55</v>
      </c>
      <c r="E30" s="7"/>
      <c r="F30" s="7">
        <v>100</v>
      </c>
      <c r="G30" s="7" t="s">
        <v>431</v>
      </c>
      <c r="H30" s="7"/>
      <c r="I30" s="7">
        <v>60</v>
      </c>
      <c r="J30" s="8" t="s">
        <v>439</v>
      </c>
      <c r="K30" s="7"/>
      <c r="L30" s="8">
        <v>60</v>
      </c>
      <c r="M30" s="7" t="s">
        <v>440</v>
      </c>
      <c r="N30" s="7"/>
      <c r="O30" s="7">
        <v>30</v>
      </c>
      <c r="P30" s="7" t="s">
        <v>378</v>
      </c>
      <c r="Q30" s="7"/>
      <c r="R30" s="7">
        <v>110</v>
      </c>
      <c r="S30" s="8" t="s">
        <v>423</v>
      </c>
      <c r="T30" s="7"/>
      <c r="U30" s="7">
        <v>15</v>
      </c>
      <c r="V30" s="274"/>
      <c r="W30" s="51" t="s">
        <v>116</v>
      </c>
      <c r="X30" s="52" t="s">
        <v>65</v>
      </c>
      <c r="Y30" s="53">
        <v>2</v>
      </c>
      <c r="Z30" s="145"/>
      <c r="AA30" s="146" t="s">
        <v>381</v>
      </c>
      <c r="AB30" s="141">
        <v>6</v>
      </c>
      <c r="AC30" s="141">
        <f>AB30*2</f>
        <v>12</v>
      </c>
      <c r="AD30" s="141"/>
      <c r="AE30" s="141">
        <f>AB30*15</f>
        <v>90</v>
      </c>
      <c r="AF30" s="141">
        <f>AC30*4+AE30*4</f>
        <v>408</v>
      </c>
    </row>
    <row r="31" spans="2:32" ht="27.75" customHeight="1">
      <c r="B31" s="50">
        <v>16</v>
      </c>
      <c r="C31" s="272"/>
      <c r="D31" s="7" t="s">
        <v>57</v>
      </c>
      <c r="E31" s="7"/>
      <c r="F31" s="7">
        <v>20</v>
      </c>
      <c r="G31" s="7" t="s">
        <v>365</v>
      </c>
      <c r="H31" s="7"/>
      <c r="I31" s="7">
        <v>5</v>
      </c>
      <c r="J31" s="8" t="s">
        <v>396</v>
      </c>
      <c r="K31" s="7"/>
      <c r="L31" s="8">
        <v>10</v>
      </c>
      <c r="M31" s="7"/>
      <c r="N31" s="7"/>
      <c r="O31" s="7"/>
      <c r="P31" s="7"/>
      <c r="Q31" s="7"/>
      <c r="R31" s="7"/>
      <c r="S31" s="7" t="s">
        <v>377</v>
      </c>
      <c r="T31" s="8"/>
      <c r="U31" s="7">
        <v>8</v>
      </c>
      <c r="V31" s="274"/>
      <c r="W31" s="56" t="s">
        <v>9</v>
      </c>
      <c r="X31" s="57" t="s">
        <v>66</v>
      </c>
      <c r="Y31" s="53">
        <v>1.8</v>
      </c>
      <c r="Z31" s="140"/>
      <c r="AA31" s="148" t="s">
        <v>384</v>
      </c>
      <c r="AB31" s="141">
        <v>2</v>
      </c>
      <c r="AC31" s="149">
        <f>AB31*7</f>
        <v>14</v>
      </c>
      <c r="AD31" s="141">
        <f>AB31*5</f>
        <v>10</v>
      </c>
      <c r="AE31" s="141" t="s">
        <v>332</v>
      </c>
      <c r="AF31" s="150">
        <f>AC31*4+AD31*9</f>
        <v>146</v>
      </c>
    </row>
    <row r="32" spans="2:32" ht="27.75" customHeight="1">
      <c r="B32" s="50" t="s">
        <v>10</v>
      </c>
      <c r="C32" s="272"/>
      <c r="D32" s="7"/>
      <c r="E32" s="61"/>
      <c r="F32" s="7"/>
      <c r="G32" s="7"/>
      <c r="H32" s="61"/>
      <c r="I32" s="7"/>
      <c r="J32" s="8"/>
      <c r="K32" s="61"/>
      <c r="L32" s="8"/>
      <c r="M32" s="7"/>
      <c r="N32" s="61"/>
      <c r="O32" s="7"/>
      <c r="P32" s="7"/>
      <c r="Q32" s="61"/>
      <c r="R32" s="7"/>
      <c r="S32" s="7"/>
      <c r="T32" s="8"/>
      <c r="U32" s="7"/>
      <c r="V32" s="274"/>
      <c r="W32" s="51" t="s">
        <v>97</v>
      </c>
      <c r="X32" s="57" t="s">
        <v>67</v>
      </c>
      <c r="Y32" s="53">
        <v>2.3</v>
      </c>
      <c r="Z32" s="145"/>
      <c r="AA32" s="140" t="s">
        <v>369</v>
      </c>
      <c r="AB32" s="141">
        <v>1.8</v>
      </c>
      <c r="AC32" s="141">
        <f>AB32*1</f>
        <v>1.8</v>
      </c>
      <c r="AD32" s="141" t="s">
        <v>332</v>
      </c>
      <c r="AE32" s="141">
        <f>AB32*5</f>
        <v>9</v>
      </c>
      <c r="AF32" s="141">
        <f>AC32*4+AE32*4</f>
        <v>43.2</v>
      </c>
    </row>
    <row r="33" spans="2:32" ht="27.75" customHeight="1">
      <c r="B33" s="276" t="s">
        <v>388</v>
      </c>
      <c r="C33" s="272"/>
      <c r="D33" s="6"/>
      <c r="E33" s="12"/>
      <c r="F33" s="6"/>
      <c r="G33" s="7"/>
      <c r="H33" s="61"/>
      <c r="I33" s="7"/>
      <c r="J33" s="8"/>
      <c r="K33" s="8"/>
      <c r="L33" s="8"/>
      <c r="M33" s="7"/>
      <c r="N33" s="61"/>
      <c r="O33" s="7"/>
      <c r="P33" s="7"/>
      <c r="Q33" s="61"/>
      <c r="R33" s="7"/>
      <c r="S33" s="8"/>
      <c r="T33" s="61"/>
      <c r="U33" s="7"/>
      <c r="V33" s="274"/>
      <c r="W33" s="56" t="s">
        <v>11</v>
      </c>
      <c r="X33" s="57" t="s">
        <v>68</v>
      </c>
      <c r="Y33" s="53">
        <v>0</v>
      </c>
      <c r="Z33" s="140"/>
      <c r="AA33" s="140" t="s">
        <v>371</v>
      </c>
      <c r="AB33" s="141">
        <v>2.5</v>
      </c>
      <c r="AC33" s="141"/>
      <c r="AD33" s="141">
        <f>AB33*5</f>
        <v>12.5</v>
      </c>
      <c r="AE33" s="141" t="s">
        <v>332</v>
      </c>
      <c r="AF33" s="141">
        <f>AD33*9</f>
        <v>112.5</v>
      </c>
    </row>
    <row r="34" spans="2:31" ht="27.75" customHeight="1">
      <c r="B34" s="276"/>
      <c r="C34" s="272"/>
      <c r="D34" s="12"/>
      <c r="E34" s="12"/>
      <c r="F34" s="6"/>
      <c r="G34" s="7"/>
      <c r="H34" s="61"/>
      <c r="I34" s="7"/>
      <c r="J34" s="8"/>
      <c r="K34" s="61"/>
      <c r="L34" s="8"/>
      <c r="M34" s="7"/>
      <c r="N34" s="61"/>
      <c r="O34" s="7"/>
      <c r="P34" s="7"/>
      <c r="Q34" s="61"/>
      <c r="R34" s="7"/>
      <c r="S34" s="8"/>
      <c r="T34" s="61"/>
      <c r="U34" s="7"/>
      <c r="V34" s="274"/>
      <c r="W34" s="51" t="s">
        <v>117</v>
      </c>
      <c r="X34" s="112" t="s">
        <v>69</v>
      </c>
      <c r="Y34" s="53">
        <v>0</v>
      </c>
      <c r="Z34" s="145"/>
      <c r="AA34" s="140" t="s">
        <v>334</v>
      </c>
      <c r="AB34" s="141">
        <v>1</v>
      </c>
      <c r="AE34" s="140">
        <f>AB34*15</f>
        <v>15</v>
      </c>
    </row>
    <row r="35" spans="2:32" ht="27.75" customHeight="1">
      <c r="B35" s="151" t="s">
        <v>335</v>
      </c>
      <c r="C35" s="152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157"/>
      <c r="T35" s="158"/>
      <c r="U35" s="125"/>
      <c r="V35" s="274"/>
      <c r="W35" s="56" t="s">
        <v>12</v>
      </c>
      <c r="X35" s="66"/>
      <c r="Y35" s="53"/>
      <c r="Z35" s="140"/>
      <c r="AC35" s="140">
        <f>SUM(AC30:AC34)</f>
        <v>27.8</v>
      </c>
      <c r="AD35" s="140">
        <f>SUM(AD30:AD34)</f>
        <v>22.5</v>
      </c>
      <c r="AE35" s="140">
        <f>SUM(AE30:AE34)</f>
        <v>114</v>
      </c>
      <c r="AF35" s="140">
        <f>AC35*4+AD35*9+AE35*4</f>
        <v>769.7</v>
      </c>
    </row>
    <row r="36" spans="2:31" ht="27.75" customHeight="1">
      <c r="B36" s="153"/>
      <c r="C36" s="154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157"/>
      <c r="T36" s="160"/>
      <c r="U36" s="125"/>
      <c r="V36" s="275"/>
      <c r="W36" s="51" t="s">
        <v>372</v>
      </c>
      <c r="X36" s="62"/>
      <c r="Y36" s="53"/>
      <c r="Z36" s="145"/>
      <c r="AC36" s="155">
        <f>AC35*4/AF35</f>
        <v>0.14447187215798363</v>
      </c>
      <c r="AD36" s="155">
        <f>AD35*9/AF35</f>
        <v>0.26308951539560865</v>
      </c>
      <c r="AE36" s="155">
        <f>AE35*4/AF35</f>
        <v>0.5924386124464076</v>
      </c>
    </row>
    <row r="37" spans="2:32" s="49" customFormat="1" ht="27.75" customHeight="1">
      <c r="B37" s="44">
        <v>2</v>
      </c>
      <c r="C37" s="272"/>
      <c r="D37" s="45" t="str">
        <f>'[1]2月菜單'!Q12</f>
        <v>招牌油飯</v>
      </c>
      <c r="E37" s="156" t="s">
        <v>337</v>
      </c>
      <c r="F37" s="45"/>
      <c r="G37" s="45" t="str">
        <f>'[1]2月菜單'!Q13</f>
        <v>香酥豬排(炸)</v>
      </c>
      <c r="H37" s="45" t="s">
        <v>373</v>
      </c>
      <c r="I37" s="45"/>
      <c r="J37" s="45" t="str">
        <f>'[1]2月菜單'!Q14</f>
        <v>爆炒魷魚(豆)(海)</v>
      </c>
      <c r="K37" s="45" t="s">
        <v>374</v>
      </c>
      <c r="L37" s="45"/>
      <c r="M37" s="45" t="str">
        <f>'[1]2月菜單'!Q15</f>
        <v>茶碗蒸</v>
      </c>
      <c r="N37" s="45" t="s">
        <v>337</v>
      </c>
      <c r="O37" s="45"/>
      <c r="P37" s="45" t="str">
        <f>'[1]2月菜單'!Q16</f>
        <v>深色青菜</v>
      </c>
      <c r="Q37" s="45" t="s">
        <v>354</v>
      </c>
      <c r="R37" s="45"/>
      <c r="S37" s="45" t="str">
        <f>'[1]2月菜單'!Q17</f>
        <v>蘿蔔排骨湯</v>
      </c>
      <c r="T37" s="161" t="s">
        <v>338</v>
      </c>
      <c r="U37" s="45"/>
      <c r="V37" s="273"/>
      <c r="W37" s="46" t="s">
        <v>7</v>
      </c>
      <c r="X37" s="47" t="s">
        <v>64</v>
      </c>
      <c r="Y37" s="93">
        <v>5.3</v>
      </c>
      <c r="Z37" s="140"/>
      <c r="AA37" s="140"/>
      <c r="AB37" s="141"/>
      <c r="AC37" s="140" t="s">
        <v>355</v>
      </c>
      <c r="AD37" s="140" t="s">
        <v>356</v>
      </c>
      <c r="AE37" s="140" t="s">
        <v>357</v>
      </c>
      <c r="AF37" s="140" t="s">
        <v>358</v>
      </c>
    </row>
    <row r="38" spans="2:32" ht="27.75" customHeight="1">
      <c r="B38" s="50" t="s">
        <v>8</v>
      </c>
      <c r="C38" s="272"/>
      <c r="D38" s="7" t="s">
        <v>441</v>
      </c>
      <c r="E38" s="8"/>
      <c r="F38" s="7">
        <v>120</v>
      </c>
      <c r="G38" s="7" t="s">
        <v>421</v>
      </c>
      <c r="H38" s="8"/>
      <c r="I38" s="7">
        <v>60</v>
      </c>
      <c r="J38" s="5" t="s">
        <v>442</v>
      </c>
      <c r="K38" s="6"/>
      <c r="L38" s="5">
        <v>40</v>
      </c>
      <c r="M38" s="7" t="s">
        <v>377</v>
      </c>
      <c r="N38" s="8"/>
      <c r="O38" s="7">
        <v>45</v>
      </c>
      <c r="P38" s="7" t="s">
        <v>398</v>
      </c>
      <c r="Q38" s="8"/>
      <c r="R38" s="7">
        <v>110</v>
      </c>
      <c r="S38" s="8" t="s">
        <v>443</v>
      </c>
      <c r="T38" s="8"/>
      <c r="U38" s="8">
        <v>35</v>
      </c>
      <c r="V38" s="274"/>
      <c r="W38" s="51" t="s">
        <v>444</v>
      </c>
      <c r="X38" s="52" t="s">
        <v>65</v>
      </c>
      <c r="Y38" s="92">
        <v>2.1</v>
      </c>
      <c r="Z38" s="145"/>
      <c r="AA38" s="146" t="s">
        <v>381</v>
      </c>
      <c r="AB38" s="141">
        <v>6</v>
      </c>
      <c r="AC38" s="141">
        <f>AB38*2</f>
        <v>12</v>
      </c>
      <c r="AD38" s="141"/>
      <c r="AE38" s="141">
        <f>AB38*15</f>
        <v>90</v>
      </c>
      <c r="AF38" s="141">
        <f>AC38*4+AE38*4</f>
        <v>408</v>
      </c>
    </row>
    <row r="39" spans="2:32" ht="27.75" customHeight="1">
      <c r="B39" s="50">
        <v>17</v>
      </c>
      <c r="C39" s="272"/>
      <c r="D39" s="7" t="s">
        <v>445</v>
      </c>
      <c r="E39" s="8"/>
      <c r="F39" s="8">
        <v>5</v>
      </c>
      <c r="G39" s="7"/>
      <c r="H39" s="8"/>
      <c r="I39" s="7"/>
      <c r="J39" s="5" t="s">
        <v>446</v>
      </c>
      <c r="K39" s="12"/>
      <c r="L39" s="5">
        <v>5</v>
      </c>
      <c r="M39" s="7"/>
      <c r="N39" s="8"/>
      <c r="O39" s="7"/>
      <c r="P39" s="7"/>
      <c r="Q39" s="8"/>
      <c r="R39" s="7"/>
      <c r="S39" s="8" t="s">
        <v>427</v>
      </c>
      <c r="T39" s="8"/>
      <c r="U39" s="8">
        <v>5</v>
      </c>
      <c r="V39" s="274"/>
      <c r="W39" s="56" t="s">
        <v>9</v>
      </c>
      <c r="X39" s="57" t="s">
        <v>66</v>
      </c>
      <c r="Y39" s="92">
        <v>1.7</v>
      </c>
      <c r="Z39" s="140"/>
      <c r="AA39" s="148" t="s">
        <v>384</v>
      </c>
      <c r="AB39" s="141">
        <v>2.3</v>
      </c>
      <c r="AC39" s="149">
        <f>AB39*7</f>
        <v>16.099999999999998</v>
      </c>
      <c r="AD39" s="141">
        <f>AB39*5</f>
        <v>11.5</v>
      </c>
      <c r="AE39" s="141" t="s">
        <v>332</v>
      </c>
      <c r="AF39" s="150">
        <f>AC39*4+AD39*9</f>
        <v>167.89999999999998</v>
      </c>
    </row>
    <row r="40" spans="2:32" ht="27.75" customHeight="1">
      <c r="B40" s="50" t="s">
        <v>10</v>
      </c>
      <c r="C40" s="272"/>
      <c r="D40" s="8" t="s">
        <v>365</v>
      </c>
      <c r="E40" s="8"/>
      <c r="F40" s="8">
        <v>2</v>
      </c>
      <c r="G40" s="7"/>
      <c r="H40" s="8"/>
      <c r="I40" s="7"/>
      <c r="J40" s="5" t="s">
        <v>445</v>
      </c>
      <c r="K40" s="6"/>
      <c r="L40" s="5">
        <v>5</v>
      </c>
      <c r="M40" s="7"/>
      <c r="N40" s="8"/>
      <c r="O40" s="7"/>
      <c r="P40" s="7"/>
      <c r="Q40" s="8"/>
      <c r="R40" s="7"/>
      <c r="S40" s="8"/>
      <c r="T40" s="8"/>
      <c r="U40" s="8"/>
      <c r="V40" s="274"/>
      <c r="W40" s="51" t="s">
        <v>100</v>
      </c>
      <c r="X40" s="57" t="s">
        <v>67</v>
      </c>
      <c r="Y40" s="92">
        <v>2.1</v>
      </c>
      <c r="Z40" s="145"/>
      <c r="AA40" s="140" t="s">
        <v>369</v>
      </c>
      <c r="AB40" s="141">
        <v>1.6</v>
      </c>
      <c r="AC40" s="141">
        <f>AB40*1</f>
        <v>1.6</v>
      </c>
      <c r="AD40" s="141" t="s">
        <v>332</v>
      </c>
      <c r="AE40" s="141">
        <f>AB40*5</f>
        <v>8</v>
      </c>
      <c r="AF40" s="141">
        <f>AC40*4+AE40*4</f>
        <v>38.4</v>
      </c>
    </row>
    <row r="41" spans="2:32" ht="27.75" customHeight="1">
      <c r="B41" s="276" t="s">
        <v>403</v>
      </c>
      <c r="C41" s="272"/>
      <c r="D41" s="8"/>
      <c r="E41" s="8"/>
      <c r="F41" s="7"/>
      <c r="G41" s="7"/>
      <c r="H41" s="8"/>
      <c r="I41" s="7"/>
      <c r="J41" s="8" t="s">
        <v>447</v>
      </c>
      <c r="K41" s="61"/>
      <c r="L41" s="8">
        <v>20</v>
      </c>
      <c r="M41" s="7"/>
      <c r="N41" s="8"/>
      <c r="O41" s="7"/>
      <c r="P41" s="7"/>
      <c r="Q41" s="8"/>
      <c r="R41" s="7"/>
      <c r="S41" s="8"/>
      <c r="T41" s="8"/>
      <c r="U41" s="8"/>
      <c r="V41" s="274"/>
      <c r="W41" s="56" t="s">
        <v>11</v>
      </c>
      <c r="X41" s="57" t="s">
        <v>68</v>
      </c>
      <c r="Y41" s="92">
        <v>0</v>
      </c>
      <c r="Z41" s="140"/>
      <c r="AA41" s="140" t="s">
        <v>371</v>
      </c>
      <c r="AB41" s="141">
        <v>2.5</v>
      </c>
      <c r="AC41" s="141"/>
      <c r="AD41" s="141">
        <f>AB41*5</f>
        <v>12.5</v>
      </c>
      <c r="AE41" s="141" t="s">
        <v>332</v>
      </c>
      <c r="AF41" s="141">
        <f>AD41*9</f>
        <v>112.5</v>
      </c>
    </row>
    <row r="42" spans="2:31" ht="27.75" customHeight="1">
      <c r="B42" s="276"/>
      <c r="C42" s="272"/>
      <c r="D42" s="61"/>
      <c r="E42" s="61"/>
      <c r="F42" s="7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274"/>
      <c r="W42" s="51" t="s">
        <v>448</v>
      </c>
      <c r="X42" s="112" t="s">
        <v>69</v>
      </c>
      <c r="Y42" s="92">
        <v>0</v>
      </c>
      <c r="Z42" s="145"/>
      <c r="AA42" s="140" t="s">
        <v>334</v>
      </c>
      <c r="AE42" s="140">
        <f>AB42*15</f>
        <v>0</v>
      </c>
    </row>
    <row r="43" spans="2:32" ht="27.75" customHeight="1">
      <c r="B43" s="151" t="s">
        <v>335</v>
      </c>
      <c r="C43" s="152"/>
      <c r="D43" s="61"/>
      <c r="E43" s="61"/>
      <c r="F43" s="7"/>
      <c r="G43" s="7"/>
      <c r="H43" s="61"/>
      <c r="I43" s="7"/>
      <c r="J43" s="8"/>
      <c r="K43" s="61"/>
      <c r="L43" s="8"/>
      <c r="M43" s="7"/>
      <c r="N43" s="61"/>
      <c r="O43" s="7"/>
      <c r="P43" s="7"/>
      <c r="Q43" s="61"/>
      <c r="R43" s="7"/>
      <c r="S43" s="8"/>
      <c r="T43" s="61"/>
      <c r="U43" s="8"/>
      <c r="V43" s="274"/>
      <c r="W43" s="56" t="s">
        <v>12</v>
      </c>
      <c r="X43" s="66"/>
      <c r="Y43" s="92"/>
      <c r="Z43" s="140"/>
      <c r="AC43" s="140">
        <f>SUM(AC38:AC42)</f>
        <v>29.7</v>
      </c>
      <c r="AD43" s="140">
        <f>SUM(AD38:AD42)</f>
        <v>24</v>
      </c>
      <c r="AE43" s="140">
        <f>SUM(AE38:AE42)</f>
        <v>98</v>
      </c>
      <c r="AF43" s="140">
        <f>AC43*4+AD43*9+AE43*4</f>
        <v>726.8</v>
      </c>
    </row>
    <row r="44" spans="2:31" ht="27.75" customHeight="1" thickBot="1">
      <c r="B44" s="165"/>
      <c r="C44" s="154"/>
      <c r="D44" s="95"/>
      <c r="E44" s="95"/>
      <c r="F44" s="96"/>
      <c r="G44" s="96"/>
      <c r="H44" s="95"/>
      <c r="I44" s="96"/>
      <c r="J44" s="96"/>
      <c r="K44" s="95"/>
      <c r="L44" s="96"/>
      <c r="M44" s="96"/>
      <c r="N44" s="95"/>
      <c r="O44" s="96"/>
      <c r="P44" s="96"/>
      <c r="Q44" s="95"/>
      <c r="R44" s="96"/>
      <c r="S44" s="96"/>
      <c r="T44" s="95"/>
      <c r="U44" s="96"/>
      <c r="V44" s="275"/>
      <c r="W44" s="97" t="s">
        <v>449</v>
      </c>
      <c r="X44" s="98"/>
      <c r="Y44" s="99"/>
      <c r="Z44" s="145"/>
      <c r="AC44" s="155">
        <f>AC43*4/AF43</f>
        <v>0.16345624656026417</v>
      </c>
      <c r="AD44" s="155">
        <f>AD43*9/AF43</f>
        <v>0.2971931755641167</v>
      </c>
      <c r="AE44" s="155">
        <f>AE43*4/AF43</f>
        <v>0.5393505778756192</v>
      </c>
    </row>
    <row r="45" spans="3:26" ht="21.75" customHeight="1">
      <c r="C45" s="140"/>
      <c r="D45" s="167" t="s">
        <v>406</v>
      </c>
      <c r="G45" s="167" t="s">
        <v>407</v>
      </c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169"/>
    </row>
    <row r="46" spans="2:25" ht="20.25">
      <c r="B46" s="141"/>
      <c r="D46" s="249"/>
      <c r="E46" s="249"/>
      <c r="F46" s="250"/>
      <c r="G46" s="250"/>
      <c r="H46" s="170"/>
      <c r="I46" s="140"/>
      <c r="J46" s="140"/>
      <c r="K46" s="170"/>
      <c r="L46" s="140"/>
      <c r="N46" s="170"/>
      <c r="O46" s="140"/>
      <c r="Q46" s="170"/>
      <c r="R46" s="140"/>
      <c r="T46" s="170"/>
      <c r="U46" s="140"/>
      <c r="V46" s="171"/>
      <c r="Y46" s="108"/>
    </row>
    <row r="47" ht="20.25">
      <c r="Y47" s="108"/>
    </row>
    <row r="48" ht="20.25">
      <c r="Y48" s="108"/>
    </row>
    <row r="49" ht="20.25">
      <c r="Y49" s="108"/>
    </row>
    <row r="50" ht="20.25">
      <c r="Y50" s="108"/>
    </row>
    <row r="51" ht="20.25">
      <c r="Y51" s="108"/>
    </row>
    <row r="52" ht="20.25">
      <c r="Y52" s="10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2"/>
  <sheetViews>
    <sheetView zoomScale="66" zoomScaleNormal="66" zoomScalePageLayoutView="0" workbookViewId="0" topLeftCell="A1">
      <selection activeCell="S16" sqref="S16"/>
    </sheetView>
  </sheetViews>
  <sheetFormatPr defaultColWidth="9.00390625" defaultRowHeight="16.5"/>
  <cols>
    <col min="1" max="1" width="1.875" style="205" customWidth="1"/>
    <col min="2" max="2" width="4.875" style="242" customWidth="1"/>
    <col min="3" max="3" width="0" style="205" hidden="1" customWidth="1"/>
    <col min="4" max="4" width="22.625" style="205" customWidth="1"/>
    <col min="5" max="5" width="5.625" style="243" customWidth="1"/>
    <col min="6" max="6" width="9.625" style="205" customWidth="1"/>
    <col min="7" max="7" width="22.625" style="205" customWidth="1"/>
    <col min="8" max="8" width="5.625" style="243" customWidth="1"/>
    <col min="9" max="9" width="9.625" style="205" customWidth="1"/>
    <col min="10" max="10" width="22.625" style="205" customWidth="1"/>
    <col min="11" max="11" width="5.625" style="243" customWidth="1"/>
    <col min="12" max="12" width="9.625" style="205" customWidth="1"/>
    <col min="13" max="13" width="22.625" style="205" customWidth="1"/>
    <col min="14" max="14" width="5.625" style="243" customWidth="1"/>
    <col min="15" max="15" width="9.625" style="205" customWidth="1"/>
    <col min="16" max="16" width="22.625" style="205" customWidth="1"/>
    <col min="17" max="17" width="5.625" style="243" customWidth="1"/>
    <col min="18" max="18" width="9.625" style="205" customWidth="1"/>
    <col min="19" max="19" width="22.625" style="205" customWidth="1"/>
    <col min="20" max="20" width="5.625" style="243" customWidth="1"/>
    <col min="21" max="21" width="9.625" style="205" customWidth="1"/>
    <col min="22" max="22" width="5.25390625" style="244" customWidth="1"/>
    <col min="23" max="23" width="11.75390625" style="245" customWidth="1"/>
    <col min="24" max="24" width="11.25390625" style="107" customWidth="1"/>
    <col min="25" max="25" width="6.625" style="247" customWidth="1"/>
    <col min="26" max="26" width="6.625" style="205" customWidth="1"/>
    <col min="27" max="27" width="6.00390625" style="181" hidden="1" customWidth="1"/>
    <col min="28" max="28" width="5.50390625" style="183" hidden="1" customWidth="1"/>
    <col min="29" max="29" width="7.75390625" style="181" hidden="1" customWidth="1"/>
    <col min="30" max="30" width="8.00390625" style="181" hidden="1" customWidth="1"/>
    <col min="31" max="31" width="7.875" style="181" hidden="1" customWidth="1"/>
    <col min="32" max="32" width="7.50390625" style="181" hidden="1" customWidth="1"/>
    <col min="33" max="16384" width="9.00390625" style="205" customWidth="1"/>
  </cols>
  <sheetData>
    <row r="1" spans="2:28" s="181" customFormat="1" ht="38.25">
      <c r="B1" s="279" t="s">
        <v>408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82"/>
      <c r="AB1" s="183"/>
    </row>
    <row r="2" spans="2:28" s="181" customFormat="1" ht="16.5" customHeight="1">
      <c r="B2" s="288"/>
      <c r="C2" s="289"/>
      <c r="D2" s="289"/>
      <c r="E2" s="289"/>
      <c r="F2" s="289"/>
      <c r="G2" s="289"/>
      <c r="H2" s="184"/>
      <c r="I2" s="182"/>
      <c r="J2" s="182"/>
      <c r="K2" s="184"/>
      <c r="L2" s="182"/>
      <c r="M2" s="182"/>
      <c r="N2" s="184"/>
      <c r="O2" s="182"/>
      <c r="P2" s="182"/>
      <c r="Q2" s="184"/>
      <c r="R2" s="182"/>
      <c r="S2" s="182"/>
      <c r="T2" s="184"/>
      <c r="U2" s="182"/>
      <c r="V2" s="185"/>
      <c r="W2" s="186"/>
      <c r="X2" s="20"/>
      <c r="Y2" s="186"/>
      <c r="Z2" s="182"/>
      <c r="AB2" s="183"/>
    </row>
    <row r="3" spans="2:28" s="181" customFormat="1" ht="31.5" customHeight="1" thickBot="1">
      <c r="B3" s="113" t="s">
        <v>304</v>
      </c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T3" s="188"/>
      <c r="U3" s="188"/>
      <c r="V3" s="189"/>
      <c r="W3" s="190"/>
      <c r="X3" s="25"/>
      <c r="Y3" s="191"/>
      <c r="Z3" s="192"/>
      <c r="AB3" s="183"/>
    </row>
    <row r="4" spans="2:32" s="193" customFormat="1" ht="99">
      <c r="B4" s="194" t="s">
        <v>0</v>
      </c>
      <c r="C4" s="195" t="s">
        <v>1</v>
      </c>
      <c r="D4" s="196" t="s">
        <v>2</v>
      </c>
      <c r="E4" s="33" t="s">
        <v>305</v>
      </c>
      <c r="F4" s="196"/>
      <c r="G4" s="196" t="s">
        <v>3</v>
      </c>
      <c r="H4" s="33" t="s">
        <v>305</v>
      </c>
      <c r="I4" s="196"/>
      <c r="J4" s="196" t="s">
        <v>4</v>
      </c>
      <c r="K4" s="33" t="s">
        <v>305</v>
      </c>
      <c r="L4" s="197"/>
      <c r="M4" s="196" t="s">
        <v>4</v>
      </c>
      <c r="N4" s="33" t="s">
        <v>305</v>
      </c>
      <c r="O4" s="196"/>
      <c r="P4" s="196" t="s">
        <v>4</v>
      </c>
      <c r="Q4" s="33" t="s">
        <v>305</v>
      </c>
      <c r="R4" s="196"/>
      <c r="S4" s="198" t="s">
        <v>5</v>
      </c>
      <c r="T4" s="33" t="s">
        <v>305</v>
      </c>
      <c r="U4" s="196"/>
      <c r="V4" s="115" t="s">
        <v>306</v>
      </c>
      <c r="W4" s="199" t="s">
        <v>6</v>
      </c>
      <c r="X4" s="37" t="s">
        <v>307</v>
      </c>
      <c r="Y4" s="200" t="s">
        <v>308</v>
      </c>
      <c r="Z4" s="201"/>
      <c r="AA4" s="202"/>
      <c r="AB4" s="183"/>
      <c r="AC4" s="181"/>
      <c r="AD4" s="181"/>
      <c r="AE4" s="181"/>
      <c r="AF4" s="181"/>
    </row>
    <row r="5" spans="2:32" s="203" customFormat="1" ht="64.5" customHeight="1">
      <c r="B5" s="204">
        <v>2</v>
      </c>
      <c r="C5" s="282"/>
      <c r="D5" s="1" t="str">
        <f>'[1]2月菜單'!A21</f>
        <v>香Q白飯</v>
      </c>
      <c r="E5" s="1" t="s">
        <v>15</v>
      </c>
      <c r="F5" s="2" t="s">
        <v>16</v>
      </c>
      <c r="G5" s="1" t="str">
        <f>'[1]2月菜單'!A22</f>
        <v>蜜汁雞腿</v>
      </c>
      <c r="H5" s="1" t="s">
        <v>32</v>
      </c>
      <c r="I5" s="2" t="s">
        <v>16</v>
      </c>
      <c r="J5" s="1" t="str">
        <f>'[1]2月菜單'!A23</f>
        <v>肉燥豆輪(豆)(加)</v>
      </c>
      <c r="K5" s="1" t="s">
        <v>535</v>
      </c>
      <c r="L5" s="2" t="s">
        <v>536</v>
      </c>
      <c r="M5" s="1" t="str">
        <f>'[1]2月菜單'!A24</f>
        <v>蒟蒻青花</v>
      </c>
      <c r="N5" s="1" t="s">
        <v>535</v>
      </c>
      <c r="O5" s="2" t="s">
        <v>536</v>
      </c>
      <c r="P5" s="1" t="str">
        <f>'[1]2月菜單'!A25</f>
        <v>淺色青菜</v>
      </c>
      <c r="Q5" s="1" t="s">
        <v>537</v>
      </c>
      <c r="R5" s="2" t="s">
        <v>538</v>
      </c>
      <c r="S5" s="1" t="str">
        <f>'[1]2月菜單'!A26</f>
        <v>冬瓜蛤蠣湯(海)</v>
      </c>
      <c r="T5" s="1" t="s">
        <v>539</v>
      </c>
      <c r="U5" s="2" t="s">
        <v>538</v>
      </c>
      <c r="V5" s="283"/>
      <c r="W5" s="3" t="s">
        <v>7</v>
      </c>
      <c r="X5" s="47" t="s">
        <v>64</v>
      </c>
      <c r="Y5" s="4">
        <v>5.3</v>
      </c>
      <c r="Z5" s="181"/>
      <c r="AA5" s="181"/>
      <c r="AB5" s="183"/>
      <c r="AC5" s="181" t="s">
        <v>540</v>
      </c>
      <c r="AD5" s="181" t="s">
        <v>541</v>
      </c>
      <c r="AE5" s="181" t="s">
        <v>542</v>
      </c>
      <c r="AF5" s="181" t="s">
        <v>543</v>
      </c>
    </row>
    <row r="6" spans="2:32" ht="27.75" customHeight="1">
      <c r="B6" s="206" t="s">
        <v>8</v>
      </c>
      <c r="C6" s="282"/>
      <c r="D6" s="7" t="s">
        <v>55</v>
      </c>
      <c r="E6" s="8"/>
      <c r="F6" s="7">
        <v>110</v>
      </c>
      <c r="G6" s="6" t="s">
        <v>544</v>
      </c>
      <c r="H6" s="6"/>
      <c r="I6" s="6">
        <v>60</v>
      </c>
      <c r="J6" s="6" t="s">
        <v>545</v>
      </c>
      <c r="K6" s="6"/>
      <c r="L6" s="6">
        <v>20</v>
      </c>
      <c r="M6" s="8" t="s">
        <v>546</v>
      </c>
      <c r="N6" s="6"/>
      <c r="O6" s="7">
        <v>60</v>
      </c>
      <c r="P6" s="7" t="s">
        <v>547</v>
      </c>
      <c r="Q6" s="7"/>
      <c r="R6" s="7">
        <v>100</v>
      </c>
      <c r="S6" s="207" t="s">
        <v>548</v>
      </c>
      <c r="T6" s="208"/>
      <c r="U6" s="209">
        <v>30</v>
      </c>
      <c r="V6" s="284"/>
      <c r="W6" s="9" t="s">
        <v>122</v>
      </c>
      <c r="X6" s="52" t="s">
        <v>65</v>
      </c>
      <c r="Y6" s="10">
        <v>2.1</v>
      </c>
      <c r="Z6" s="192"/>
      <c r="AA6" s="202" t="s">
        <v>549</v>
      </c>
      <c r="AB6" s="183">
        <v>6</v>
      </c>
      <c r="AC6" s="183">
        <f>AB6*2</f>
        <v>12</v>
      </c>
      <c r="AD6" s="183"/>
      <c r="AE6" s="183">
        <f>AB6*15</f>
        <v>90</v>
      </c>
      <c r="AF6" s="183">
        <f>AC6*4+AE6*4</f>
        <v>408</v>
      </c>
    </row>
    <row r="7" spans="2:32" ht="27.75" customHeight="1">
      <c r="B7" s="206">
        <v>18</v>
      </c>
      <c r="C7" s="282"/>
      <c r="D7" s="7"/>
      <c r="E7" s="8"/>
      <c r="F7" s="8"/>
      <c r="G7" s="6"/>
      <c r="H7" s="6"/>
      <c r="I7" s="6"/>
      <c r="J7" s="6" t="s">
        <v>550</v>
      </c>
      <c r="K7" s="6"/>
      <c r="L7" s="6">
        <v>35</v>
      </c>
      <c r="M7" s="8" t="s">
        <v>551</v>
      </c>
      <c r="N7" s="6"/>
      <c r="O7" s="7">
        <v>10</v>
      </c>
      <c r="P7" s="6"/>
      <c r="Q7" s="6"/>
      <c r="R7" s="6"/>
      <c r="S7" s="210" t="s">
        <v>552</v>
      </c>
      <c r="T7" s="211"/>
      <c r="U7" s="209">
        <v>3</v>
      </c>
      <c r="V7" s="284"/>
      <c r="W7" s="11" t="s">
        <v>9</v>
      </c>
      <c r="X7" s="57" t="s">
        <v>66</v>
      </c>
      <c r="Y7" s="10">
        <v>1.9</v>
      </c>
      <c r="Z7" s="181"/>
      <c r="AA7" s="212" t="s">
        <v>327</v>
      </c>
      <c r="AB7" s="183">
        <v>2</v>
      </c>
      <c r="AC7" s="213">
        <f>AB7*7</f>
        <v>14</v>
      </c>
      <c r="AD7" s="183">
        <f>AB7*5</f>
        <v>10</v>
      </c>
      <c r="AE7" s="183" t="s">
        <v>553</v>
      </c>
      <c r="AF7" s="214">
        <f>AC7*4+AD7*9</f>
        <v>146</v>
      </c>
    </row>
    <row r="8" spans="2:32" ht="27.75" customHeight="1">
      <c r="B8" s="206" t="s">
        <v>10</v>
      </c>
      <c r="C8" s="282"/>
      <c r="D8" s="8"/>
      <c r="E8" s="8"/>
      <c r="F8" s="8"/>
      <c r="G8" s="6"/>
      <c r="H8" s="12"/>
      <c r="I8" s="6"/>
      <c r="J8" s="6"/>
      <c r="K8" s="12"/>
      <c r="L8" s="6"/>
      <c r="M8" s="8"/>
      <c r="N8" s="12"/>
      <c r="O8" s="7"/>
      <c r="P8" s="6"/>
      <c r="Q8" s="12"/>
      <c r="R8" s="6"/>
      <c r="S8" s="5"/>
      <c r="T8" s="12"/>
      <c r="U8" s="6"/>
      <c r="V8" s="284"/>
      <c r="W8" s="9" t="s">
        <v>123</v>
      </c>
      <c r="X8" s="57" t="s">
        <v>67</v>
      </c>
      <c r="Y8" s="10">
        <v>2.5</v>
      </c>
      <c r="Z8" s="192"/>
      <c r="AA8" s="181" t="s">
        <v>554</v>
      </c>
      <c r="AB8" s="183">
        <v>1.5</v>
      </c>
      <c r="AC8" s="183">
        <f>AB8*1</f>
        <v>1.5</v>
      </c>
      <c r="AD8" s="183" t="s">
        <v>25</v>
      </c>
      <c r="AE8" s="183">
        <f>AB8*5</f>
        <v>7.5</v>
      </c>
      <c r="AF8" s="183">
        <f>AC8*4+AE8*4</f>
        <v>36</v>
      </c>
    </row>
    <row r="9" spans="2:32" ht="27.75" customHeight="1">
      <c r="B9" s="286" t="s">
        <v>555</v>
      </c>
      <c r="C9" s="282"/>
      <c r="D9" s="8"/>
      <c r="E9" s="8"/>
      <c r="F9" s="8"/>
      <c r="G9" s="6"/>
      <c r="H9" s="12"/>
      <c r="I9" s="6"/>
      <c r="J9" s="6"/>
      <c r="K9" s="12"/>
      <c r="L9" s="6"/>
      <c r="M9" s="8"/>
      <c r="N9" s="12"/>
      <c r="O9" s="7"/>
      <c r="P9" s="6"/>
      <c r="Q9" s="12"/>
      <c r="R9" s="6"/>
      <c r="S9" s="5"/>
      <c r="T9" s="12"/>
      <c r="U9" s="6"/>
      <c r="V9" s="284"/>
      <c r="W9" s="11" t="s">
        <v>11</v>
      </c>
      <c r="X9" s="57" t="s">
        <v>68</v>
      </c>
      <c r="Y9" s="10">
        <v>0</v>
      </c>
      <c r="Z9" s="181"/>
      <c r="AA9" s="181" t="s">
        <v>371</v>
      </c>
      <c r="AB9" s="183">
        <v>2.5</v>
      </c>
      <c r="AC9" s="183"/>
      <c r="AD9" s="183">
        <f>AB9*5</f>
        <v>12.5</v>
      </c>
      <c r="AE9" s="183" t="s">
        <v>332</v>
      </c>
      <c r="AF9" s="183">
        <f>AD9*9</f>
        <v>112.5</v>
      </c>
    </row>
    <row r="10" spans="2:31" ht="27.75" customHeight="1">
      <c r="B10" s="286"/>
      <c r="C10" s="282"/>
      <c r="D10" s="61"/>
      <c r="E10" s="61"/>
      <c r="F10" s="7"/>
      <c r="G10" s="6"/>
      <c r="H10" s="12"/>
      <c r="I10" s="6"/>
      <c r="J10" s="157"/>
      <c r="K10" s="158"/>
      <c r="L10" s="125"/>
      <c r="M10" s="8"/>
      <c r="N10" s="12"/>
      <c r="O10" s="7"/>
      <c r="P10" s="6"/>
      <c r="Q10" s="12"/>
      <c r="R10" s="6"/>
      <c r="S10" s="5"/>
      <c r="T10" s="12"/>
      <c r="U10" s="6"/>
      <c r="V10" s="284"/>
      <c r="W10" s="9" t="s">
        <v>101</v>
      </c>
      <c r="X10" s="112" t="s">
        <v>69</v>
      </c>
      <c r="Y10" s="164">
        <v>0</v>
      </c>
      <c r="Z10" s="192"/>
      <c r="AA10" s="181" t="s">
        <v>334</v>
      </c>
      <c r="AE10" s="181">
        <f>AB10*15</f>
        <v>0</v>
      </c>
    </row>
    <row r="11" spans="2:32" ht="27.75" customHeight="1">
      <c r="B11" s="151" t="s">
        <v>335</v>
      </c>
      <c r="C11" s="215"/>
      <c r="D11" s="5"/>
      <c r="E11" s="12"/>
      <c r="F11" s="5"/>
      <c r="G11" s="6"/>
      <c r="H11" s="12"/>
      <c r="I11" s="6"/>
      <c r="J11" s="6"/>
      <c r="K11" s="12"/>
      <c r="L11" s="6"/>
      <c r="M11" s="7"/>
      <c r="N11" s="12"/>
      <c r="O11" s="7"/>
      <c r="P11" s="6"/>
      <c r="Q11" s="12"/>
      <c r="R11" s="6"/>
      <c r="S11" s="6"/>
      <c r="T11" s="12"/>
      <c r="U11" s="6"/>
      <c r="V11" s="284"/>
      <c r="W11" s="11" t="s">
        <v>12</v>
      </c>
      <c r="X11" s="66"/>
      <c r="Y11" s="10"/>
      <c r="Z11" s="181"/>
      <c r="AC11" s="181">
        <f>SUM(AC6:AC10)</f>
        <v>27.5</v>
      </c>
      <c r="AD11" s="181">
        <f>SUM(AD6:AD10)</f>
        <v>22.5</v>
      </c>
      <c r="AE11" s="181">
        <f>SUM(AE6:AE10)</f>
        <v>97.5</v>
      </c>
      <c r="AF11" s="181">
        <f>AC11*4+AD11*9+AE11*4</f>
        <v>702.5</v>
      </c>
    </row>
    <row r="12" spans="2:31" ht="27.75" customHeight="1">
      <c r="B12" s="216"/>
      <c r="C12" s="217"/>
      <c r="D12" s="12"/>
      <c r="E12" s="12"/>
      <c r="F12" s="6"/>
      <c r="G12" s="6"/>
      <c r="H12" s="12"/>
      <c r="I12" s="6"/>
      <c r="J12" s="6"/>
      <c r="K12" s="12"/>
      <c r="L12" s="6"/>
      <c r="M12" s="7"/>
      <c r="N12" s="12"/>
      <c r="O12" s="7"/>
      <c r="P12" s="6"/>
      <c r="Q12" s="12"/>
      <c r="R12" s="6"/>
      <c r="S12" s="6"/>
      <c r="T12" s="12"/>
      <c r="U12" s="6"/>
      <c r="V12" s="285"/>
      <c r="W12" s="9" t="s">
        <v>405</v>
      </c>
      <c r="X12" s="73"/>
      <c r="Y12" s="164"/>
      <c r="Z12" s="192"/>
      <c r="AC12" s="218">
        <f>AC11*4/AF11</f>
        <v>0.15658362989323843</v>
      </c>
      <c r="AD12" s="218">
        <f>AD11*9/AF11</f>
        <v>0.28825622775800713</v>
      </c>
      <c r="AE12" s="218">
        <f>AE11*4/AF11</f>
        <v>0.5551601423487544</v>
      </c>
    </row>
    <row r="13" spans="2:32" s="203" customFormat="1" ht="27.75" customHeight="1">
      <c r="B13" s="204"/>
      <c r="C13" s="282"/>
      <c r="D13" s="1">
        <f>'[1]2月菜單'!E21</f>
        <v>0</v>
      </c>
      <c r="E13" s="1"/>
      <c r="F13" s="1"/>
      <c r="G13" s="1">
        <f>'[1]2月菜單'!E22</f>
        <v>0</v>
      </c>
      <c r="H13" s="1"/>
      <c r="I13" s="1"/>
      <c r="J13" s="1">
        <f>'[1]2月菜單'!E23</f>
        <v>0</v>
      </c>
      <c r="K13" s="1"/>
      <c r="L13" s="1"/>
      <c r="M13" s="1">
        <f>'[1]2月菜單'!E24</f>
        <v>0</v>
      </c>
      <c r="N13" s="1"/>
      <c r="O13" s="1"/>
      <c r="P13" s="1">
        <f>'[1]2月菜單'!E25</f>
        <v>0</v>
      </c>
      <c r="Q13" s="1"/>
      <c r="R13" s="1"/>
      <c r="S13" s="1">
        <f>'[1]2月菜單'!E26</f>
        <v>0</v>
      </c>
      <c r="T13" s="1"/>
      <c r="U13" s="1"/>
      <c r="V13" s="283"/>
      <c r="W13" s="3" t="s">
        <v>7</v>
      </c>
      <c r="X13" s="47" t="s">
        <v>64</v>
      </c>
      <c r="Y13" s="4"/>
      <c r="Z13" s="181"/>
      <c r="AA13" s="181"/>
      <c r="AB13" s="183"/>
      <c r="AC13" s="181" t="s">
        <v>355</v>
      </c>
      <c r="AD13" s="181" t="s">
        <v>356</v>
      </c>
      <c r="AE13" s="181" t="s">
        <v>357</v>
      </c>
      <c r="AF13" s="181" t="s">
        <v>358</v>
      </c>
    </row>
    <row r="14" spans="2:32" ht="27.75" customHeight="1">
      <c r="B14" s="206" t="s">
        <v>8</v>
      </c>
      <c r="C14" s="282"/>
      <c r="D14" s="6"/>
      <c r="E14" s="6"/>
      <c r="F14" s="6"/>
      <c r="G14" s="7"/>
      <c r="H14" s="5"/>
      <c r="I14" s="7"/>
      <c r="J14" s="7"/>
      <c r="K14" s="7"/>
      <c r="L14" s="7"/>
      <c r="M14" s="8"/>
      <c r="N14" s="12"/>
      <c r="O14" s="7"/>
      <c r="P14" s="6"/>
      <c r="Q14" s="6"/>
      <c r="R14" s="6"/>
      <c r="S14" s="126"/>
      <c r="T14" s="127"/>
      <c r="U14" s="125"/>
      <c r="V14" s="284"/>
      <c r="W14" s="9" t="s">
        <v>556</v>
      </c>
      <c r="X14" s="52" t="s">
        <v>65</v>
      </c>
      <c r="Y14" s="10"/>
      <c r="Z14" s="192"/>
      <c r="AA14" s="202" t="s">
        <v>381</v>
      </c>
      <c r="AB14" s="183">
        <v>6</v>
      </c>
      <c r="AC14" s="183">
        <f>AB14*2</f>
        <v>12</v>
      </c>
      <c r="AD14" s="183"/>
      <c r="AE14" s="183">
        <f>AB14*15</f>
        <v>90</v>
      </c>
      <c r="AF14" s="183">
        <f>AC14*4+AE14*4</f>
        <v>408</v>
      </c>
    </row>
    <row r="15" spans="2:32" ht="27.75" customHeight="1">
      <c r="B15" s="206"/>
      <c r="C15" s="282"/>
      <c r="D15" s="6"/>
      <c r="E15" s="6"/>
      <c r="F15" s="6"/>
      <c r="G15" s="7"/>
      <c r="H15" s="5"/>
      <c r="I15" s="7"/>
      <c r="J15" s="7"/>
      <c r="K15" s="7"/>
      <c r="L15" s="7"/>
      <c r="M15" s="8"/>
      <c r="N15" s="6"/>
      <c r="O15" s="7"/>
      <c r="P15" s="6"/>
      <c r="Q15" s="6"/>
      <c r="R15" s="6"/>
      <c r="S15" s="126"/>
      <c r="T15" s="128"/>
      <c r="U15" s="125"/>
      <c r="V15" s="284"/>
      <c r="W15" s="11" t="s">
        <v>9</v>
      </c>
      <c r="X15" s="57" t="s">
        <v>66</v>
      </c>
      <c r="Y15" s="10"/>
      <c r="Z15" s="181"/>
      <c r="AA15" s="212" t="s">
        <v>384</v>
      </c>
      <c r="AB15" s="183">
        <v>2.2</v>
      </c>
      <c r="AC15" s="213">
        <f>AB15*7</f>
        <v>15.400000000000002</v>
      </c>
      <c r="AD15" s="183">
        <f>AB15*5</f>
        <v>11</v>
      </c>
      <c r="AE15" s="183" t="s">
        <v>332</v>
      </c>
      <c r="AF15" s="214">
        <f>AC15*4+AD15*9</f>
        <v>160.60000000000002</v>
      </c>
    </row>
    <row r="16" spans="2:32" ht="27.75" customHeight="1">
      <c r="B16" s="206" t="s">
        <v>10</v>
      </c>
      <c r="C16" s="282"/>
      <c r="D16" s="12"/>
      <c r="E16" s="12"/>
      <c r="F16" s="6"/>
      <c r="G16" s="6"/>
      <c r="H16" s="12"/>
      <c r="I16" s="6"/>
      <c r="J16" s="7"/>
      <c r="K16" s="61"/>
      <c r="L16" s="7"/>
      <c r="M16" s="8"/>
      <c r="N16" s="12"/>
      <c r="O16" s="7"/>
      <c r="P16" s="6"/>
      <c r="Q16" s="12"/>
      <c r="R16" s="6"/>
      <c r="S16" s="8"/>
      <c r="T16" s="61"/>
      <c r="U16" s="7"/>
      <c r="V16" s="284"/>
      <c r="W16" s="9" t="s">
        <v>556</v>
      </c>
      <c r="X16" s="57" t="s">
        <v>67</v>
      </c>
      <c r="Y16" s="10"/>
      <c r="Z16" s="192"/>
      <c r="AA16" s="181" t="s">
        <v>369</v>
      </c>
      <c r="AB16" s="183">
        <v>1.6</v>
      </c>
      <c r="AC16" s="183">
        <f>AB16*1</f>
        <v>1.6</v>
      </c>
      <c r="AD16" s="183" t="s">
        <v>332</v>
      </c>
      <c r="AE16" s="183">
        <f>AB16*5</f>
        <v>8</v>
      </c>
      <c r="AF16" s="183">
        <f>AC16*4+AE16*4</f>
        <v>38.4</v>
      </c>
    </row>
    <row r="17" spans="2:32" ht="27.75" customHeight="1">
      <c r="B17" s="286" t="s">
        <v>430</v>
      </c>
      <c r="C17" s="282"/>
      <c r="D17" s="12"/>
      <c r="E17" s="12"/>
      <c r="F17" s="6"/>
      <c r="G17" s="6"/>
      <c r="H17" s="12"/>
      <c r="I17" s="6"/>
      <c r="J17" s="7"/>
      <c r="K17" s="61"/>
      <c r="L17" s="7"/>
      <c r="M17" s="8"/>
      <c r="N17" s="12"/>
      <c r="O17" s="7"/>
      <c r="P17" s="6"/>
      <c r="Q17" s="12"/>
      <c r="R17" s="6"/>
      <c r="S17" s="8"/>
      <c r="T17" s="61"/>
      <c r="U17" s="7"/>
      <c r="V17" s="284"/>
      <c r="W17" s="11" t="s">
        <v>11</v>
      </c>
      <c r="X17" s="57" t="s">
        <v>68</v>
      </c>
      <c r="Y17" s="10"/>
      <c r="Z17" s="181"/>
      <c r="AA17" s="181" t="s">
        <v>371</v>
      </c>
      <c r="AB17" s="183">
        <v>2.5</v>
      </c>
      <c r="AC17" s="183"/>
      <c r="AD17" s="183">
        <f>AB17*5</f>
        <v>12.5</v>
      </c>
      <c r="AE17" s="183" t="s">
        <v>332</v>
      </c>
      <c r="AF17" s="183">
        <f>AD17*9</f>
        <v>112.5</v>
      </c>
    </row>
    <row r="18" spans="2:31" ht="27.75" customHeight="1">
      <c r="B18" s="286"/>
      <c r="C18" s="282"/>
      <c r="D18" s="12"/>
      <c r="E18" s="12"/>
      <c r="F18" s="6"/>
      <c r="G18" s="6"/>
      <c r="H18" s="12"/>
      <c r="I18" s="6"/>
      <c r="J18" s="7"/>
      <c r="K18" s="61"/>
      <c r="L18" s="7"/>
      <c r="M18" s="8"/>
      <c r="N18" s="12"/>
      <c r="O18" s="7"/>
      <c r="P18" s="6"/>
      <c r="Q18" s="12"/>
      <c r="R18" s="6"/>
      <c r="S18" s="8"/>
      <c r="T18" s="61"/>
      <c r="U18" s="7"/>
      <c r="V18" s="284"/>
      <c r="W18" s="9" t="s">
        <v>556</v>
      </c>
      <c r="X18" s="112" t="s">
        <v>69</v>
      </c>
      <c r="Y18" s="164"/>
      <c r="Z18" s="192"/>
      <c r="AA18" s="181" t="s">
        <v>334</v>
      </c>
      <c r="AB18" s="183">
        <v>1</v>
      </c>
      <c r="AE18" s="181">
        <f>AB18*15</f>
        <v>15</v>
      </c>
    </row>
    <row r="19" spans="2:32" ht="27.75" customHeight="1">
      <c r="B19" s="151" t="s">
        <v>335</v>
      </c>
      <c r="C19" s="215"/>
      <c r="D19" s="12"/>
      <c r="E19" s="12"/>
      <c r="F19" s="6"/>
      <c r="G19" s="6"/>
      <c r="H19" s="12"/>
      <c r="I19" s="6"/>
      <c r="J19" s="6"/>
      <c r="K19" s="12"/>
      <c r="L19" s="6"/>
      <c r="M19" s="7"/>
      <c r="N19" s="12"/>
      <c r="O19" s="7"/>
      <c r="P19" s="6"/>
      <c r="Q19" s="12"/>
      <c r="R19" s="6"/>
      <c r="S19" s="6"/>
      <c r="T19" s="12"/>
      <c r="U19" s="6"/>
      <c r="V19" s="284"/>
      <c r="W19" s="11" t="s">
        <v>12</v>
      </c>
      <c r="X19" s="66"/>
      <c r="Y19" s="10"/>
      <c r="Z19" s="181"/>
      <c r="AC19" s="181">
        <f>SUM(AC14:AC18)</f>
        <v>29.000000000000004</v>
      </c>
      <c r="AD19" s="181">
        <f>SUM(AD14:AD18)</f>
        <v>23.5</v>
      </c>
      <c r="AE19" s="181">
        <f>SUM(AE14:AE18)</f>
        <v>113</v>
      </c>
      <c r="AF19" s="181">
        <f>AC19*4+AD19*9+AE19*4</f>
        <v>779.5</v>
      </c>
    </row>
    <row r="20" spans="2:31" ht="27.75" customHeight="1">
      <c r="B20" s="216"/>
      <c r="C20" s="217"/>
      <c r="D20" s="12"/>
      <c r="E20" s="12"/>
      <c r="F20" s="6"/>
      <c r="G20" s="6"/>
      <c r="H20" s="12"/>
      <c r="I20" s="6"/>
      <c r="J20" s="6"/>
      <c r="K20" s="12"/>
      <c r="L20" s="6"/>
      <c r="M20" s="7"/>
      <c r="N20" s="12"/>
      <c r="O20" s="7"/>
      <c r="P20" s="6"/>
      <c r="Q20" s="12"/>
      <c r="R20" s="6"/>
      <c r="S20" s="6"/>
      <c r="T20" s="12"/>
      <c r="U20" s="6"/>
      <c r="V20" s="285"/>
      <c r="W20" s="9" t="s">
        <v>557</v>
      </c>
      <c r="X20" s="62"/>
      <c r="Y20" s="164"/>
      <c r="Z20" s="192"/>
      <c r="AC20" s="218">
        <f>AC19*4/AF19</f>
        <v>0.14881334188582426</v>
      </c>
      <c r="AD20" s="218">
        <f>AD19*9/AF19</f>
        <v>0.27132777421423987</v>
      </c>
      <c r="AE20" s="218">
        <f>AE19*4/AF19</f>
        <v>0.5798588838999359</v>
      </c>
    </row>
    <row r="21" spans="2:32" s="203" customFormat="1" ht="27.75" customHeight="1">
      <c r="B21" s="219"/>
      <c r="C21" s="282"/>
      <c r="D21" s="1">
        <f>'[1]2月菜單'!I21</f>
        <v>0</v>
      </c>
      <c r="E21" s="1"/>
      <c r="F21" s="1"/>
      <c r="G21" s="1">
        <f>'[1]2月菜單'!I22</f>
        <v>0</v>
      </c>
      <c r="H21" s="1"/>
      <c r="I21" s="1"/>
      <c r="J21" s="1">
        <f>'[1]2月菜單'!I23</f>
        <v>0</v>
      </c>
      <c r="K21" s="1"/>
      <c r="L21" s="1"/>
      <c r="M21" s="1">
        <f>'[1]2月菜單'!I24</f>
        <v>0</v>
      </c>
      <c r="N21" s="1"/>
      <c r="O21" s="1"/>
      <c r="P21" s="1">
        <f>'[1]2月菜單'!I25</f>
        <v>0</v>
      </c>
      <c r="Q21" s="1"/>
      <c r="R21" s="1"/>
      <c r="S21" s="1">
        <f>'[1]2月菜單'!I26</f>
        <v>0</v>
      </c>
      <c r="T21" s="1"/>
      <c r="U21" s="1"/>
      <c r="V21" s="283"/>
      <c r="W21" s="3" t="s">
        <v>7</v>
      </c>
      <c r="X21" s="47" t="s">
        <v>64</v>
      </c>
      <c r="Y21" s="4"/>
      <c r="Z21" s="181"/>
      <c r="AA21" s="181"/>
      <c r="AB21" s="183"/>
      <c r="AC21" s="181" t="s">
        <v>355</v>
      </c>
      <c r="AD21" s="181" t="s">
        <v>356</v>
      </c>
      <c r="AE21" s="181" t="s">
        <v>357</v>
      </c>
      <c r="AF21" s="181" t="s">
        <v>358</v>
      </c>
    </row>
    <row r="22" spans="2:32" s="220" customFormat="1" ht="27.75" customHeight="1">
      <c r="B22" s="221" t="s">
        <v>8</v>
      </c>
      <c r="C22" s="282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6"/>
      <c r="Q22" s="6"/>
      <c r="R22" s="6"/>
      <c r="S22" s="6"/>
      <c r="T22" s="6"/>
      <c r="U22" s="6"/>
      <c r="V22" s="284"/>
      <c r="W22" s="9" t="s">
        <v>556</v>
      </c>
      <c r="X22" s="52" t="s">
        <v>65</v>
      </c>
      <c r="Y22" s="10"/>
      <c r="Z22" s="222"/>
      <c r="AA22" s="202" t="s">
        <v>381</v>
      </c>
      <c r="AB22" s="183">
        <v>6</v>
      </c>
      <c r="AC22" s="183">
        <f>AB22*2</f>
        <v>12</v>
      </c>
      <c r="AD22" s="183"/>
      <c r="AE22" s="183">
        <f>AB22*15</f>
        <v>90</v>
      </c>
      <c r="AF22" s="183">
        <f>AC22*4+AE22*4</f>
        <v>408</v>
      </c>
    </row>
    <row r="23" spans="2:32" s="220" customFormat="1" ht="27.75" customHeight="1">
      <c r="B23" s="221"/>
      <c r="C23" s="282"/>
      <c r="D23" s="6"/>
      <c r="E23" s="6"/>
      <c r="F23" s="6"/>
      <c r="G23" s="6"/>
      <c r="H23" s="6"/>
      <c r="I23" s="6"/>
      <c r="J23" s="126"/>
      <c r="K23" s="128"/>
      <c r="L23" s="125"/>
      <c r="M23" s="7"/>
      <c r="N23" s="7"/>
      <c r="O23" s="7"/>
      <c r="P23" s="6"/>
      <c r="Q23" s="6"/>
      <c r="R23" s="6"/>
      <c r="S23" s="6"/>
      <c r="T23" s="6"/>
      <c r="U23" s="6"/>
      <c r="V23" s="284"/>
      <c r="W23" s="11" t="s">
        <v>9</v>
      </c>
      <c r="X23" s="57" t="s">
        <v>66</v>
      </c>
      <c r="Y23" s="10"/>
      <c r="Z23" s="223"/>
      <c r="AA23" s="212" t="s">
        <v>384</v>
      </c>
      <c r="AB23" s="183">
        <v>2</v>
      </c>
      <c r="AC23" s="213">
        <f>AB23*7</f>
        <v>14</v>
      </c>
      <c r="AD23" s="183">
        <f>AB23*5</f>
        <v>10</v>
      </c>
      <c r="AE23" s="183" t="s">
        <v>332</v>
      </c>
      <c r="AF23" s="214">
        <f>AC23*4+AD23*9</f>
        <v>146</v>
      </c>
    </row>
    <row r="24" spans="2:32" s="220" customFormat="1" ht="27.75" customHeight="1">
      <c r="B24" s="221" t="s">
        <v>10</v>
      </c>
      <c r="C24" s="282"/>
      <c r="D24" s="6"/>
      <c r="E24" s="12"/>
      <c r="F24" s="6"/>
      <c r="G24" s="6"/>
      <c r="H24" s="12"/>
      <c r="I24" s="6"/>
      <c r="J24" s="79"/>
      <c r="K24" s="159"/>
      <c r="L24" s="224"/>
      <c r="M24" s="7"/>
      <c r="N24" s="61"/>
      <c r="O24" s="7"/>
      <c r="P24" s="6"/>
      <c r="Q24" s="12"/>
      <c r="R24" s="6"/>
      <c r="S24" s="5"/>
      <c r="T24" s="12"/>
      <c r="U24" s="6"/>
      <c r="V24" s="284"/>
      <c r="W24" s="9" t="s">
        <v>556</v>
      </c>
      <c r="X24" s="57" t="s">
        <v>67</v>
      </c>
      <c r="Y24" s="10"/>
      <c r="Z24" s="222"/>
      <c r="AA24" s="181" t="s">
        <v>369</v>
      </c>
      <c r="AB24" s="183">
        <v>1.5</v>
      </c>
      <c r="AC24" s="183">
        <f>AB24*1</f>
        <v>1.5</v>
      </c>
      <c r="AD24" s="183" t="s">
        <v>332</v>
      </c>
      <c r="AE24" s="183">
        <f>AB24*5</f>
        <v>7.5</v>
      </c>
      <c r="AF24" s="183">
        <f>AC24*4+AE24*4</f>
        <v>36</v>
      </c>
    </row>
    <row r="25" spans="2:32" s="220" customFormat="1" ht="27.75" customHeight="1">
      <c r="B25" s="287" t="s">
        <v>370</v>
      </c>
      <c r="C25" s="282"/>
      <c r="D25" s="6"/>
      <c r="E25" s="12"/>
      <c r="F25" s="6"/>
      <c r="G25" s="6"/>
      <c r="H25" s="12"/>
      <c r="I25" s="6"/>
      <c r="J25" s="147"/>
      <c r="K25" s="159"/>
      <c r="L25" s="147"/>
      <c r="M25" s="7"/>
      <c r="N25" s="61"/>
      <c r="O25" s="7"/>
      <c r="P25" s="6"/>
      <c r="Q25" s="12"/>
      <c r="R25" s="6"/>
      <c r="S25" s="6"/>
      <c r="T25" s="12"/>
      <c r="U25" s="6"/>
      <c r="V25" s="284"/>
      <c r="W25" s="11" t="s">
        <v>11</v>
      </c>
      <c r="X25" s="57" t="s">
        <v>68</v>
      </c>
      <c r="Y25" s="10"/>
      <c r="Z25" s="223"/>
      <c r="AA25" s="181" t="s">
        <v>371</v>
      </c>
      <c r="AB25" s="183">
        <v>2.5</v>
      </c>
      <c r="AC25" s="183"/>
      <c r="AD25" s="183">
        <f>AB25*5</f>
        <v>12.5</v>
      </c>
      <c r="AE25" s="183" t="s">
        <v>332</v>
      </c>
      <c r="AF25" s="183">
        <f>AD25*9</f>
        <v>112.5</v>
      </c>
    </row>
    <row r="26" spans="2:32" s="220" customFormat="1" ht="27.75" customHeight="1">
      <c r="B26" s="287"/>
      <c r="C26" s="282"/>
      <c r="D26" s="12"/>
      <c r="E26" s="12"/>
      <c r="F26" s="6"/>
      <c r="G26" s="225"/>
      <c r="H26" s="12"/>
      <c r="I26" s="6"/>
      <c r="J26" s="157"/>
      <c r="K26" s="158"/>
      <c r="L26" s="125"/>
      <c r="M26" s="6"/>
      <c r="N26" s="12"/>
      <c r="O26" s="6"/>
      <c r="P26" s="6"/>
      <c r="Q26" s="12"/>
      <c r="R26" s="6"/>
      <c r="S26" s="6"/>
      <c r="T26" s="12"/>
      <c r="U26" s="6"/>
      <c r="V26" s="284"/>
      <c r="W26" s="9" t="s">
        <v>556</v>
      </c>
      <c r="X26" s="112" t="s">
        <v>69</v>
      </c>
      <c r="Y26" s="10"/>
      <c r="Z26" s="222"/>
      <c r="AA26" s="181" t="s">
        <v>334</v>
      </c>
      <c r="AB26" s="183"/>
      <c r="AC26" s="181"/>
      <c r="AD26" s="181"/>
      <c r="AE26" s="181">
        <f>AB26*15</f>
        <v>0</v>
      </c>
      <c r="AF26" s="181"/>
    </row>
    <row r="27" spans="2:32" s="220" customFormat="1" ht="27.75" customHeight="1">
      <c r="B27" s="151" t="s">
        <v>335</v>
      </c>
      <c r="C27" s="226"/>
      <c r="D27" s="6"/>
      <c r="E27" s="12"/>
      <c r="F27" s="6"/>
      <c r="G27" s="6"/>
      <c r="H27" s="12"/>
      <c r="I27" s="6"/>
      <c r="J27" s="6"/>
      <c r="K27" s="12"/>
      <c r="L27" s="6"/>
      <c r="M27" s="6"/>
      <c r="N27" s="12"/>
      <c r="O27" s="6"/>
      <c r="P27" s="6"/>
      <c r="Q27" s="12"/>
      <c r="R27" s="6"/>
      <c r="S27" s="6"/>
      <c r="T27" s="12"/>
      <c r="U27" s="6"/>
      <c r="V27" s="284"/>
      <c r="W27" s="11" t="s">
        <v>12</v>
      </c>
      <c r="X27" s="66"/>
      <c r="Y27" s="10"/>
      <c r="Z27" s="223"/>
      <c r="AA27" s="181"/>
      <c r="AB27" s="183"/>
      <c r="AC27" s="181">
        <f>SUM(AC22:AC26)</f>
        <v>27.5</v>
      </c>
      <c r="AD27" s="181">
        <f>SUM(AD22:AD26)</f>
        <v>22.5</v>
      </c>
      <c r="AE27" s="181">
        <f>SUM(AE22:AE26)</f>
        <v>97.5</v>
      </c>
      <c r="AF27" s="181">
        <f>AC27*4+AD27*9+AE27*4</f>
        <v>702.5</v>
      </c>
    </row>
    <row r="28" spans="2:32" s="220" customFormat="1" ht="27.75" customHeight="1" thickBot="1">
      <c r="B28" s="227"/>
      <c r="C28" s="228"/>
      <c r="D28" s="12"/>
      <c r="E28" s="12"/>
      <c r="F28" s="6"/>
      <c r="G28" s="6"/>
      <c r="H28" s="12"/>
      <c r="I28" s="6"/>
      <c r="J28" s="6"/>
      <c r="K28" s="12"/>
      <c r="L28" s="6"/>
      <c r="M28" s="6"/>
      <c r="N28" s="12"/>
      <c r="O28" s="6"/>
      <c r="P28" s="6"/>
      <c r="Q28" s="12"/>
      <c r="R28" s="6"/>
      <c r="S28" s="6"/>
      <c r="T28" s="12"/>
      <c r="U28" s="6"/>
      <c r="V28" s="285"/>
      <c r="W28" s="9" t="s">
        <v>557</v>
      </c>
      <c r="X28" s="73"/>
      <c r="Y28" s="10"/>
      <c r="Z28" s="222"/>
      <c r="AA28" s="223"/>
      <c r="AB28" s="229"/>
      <c r="AC28" s="218">
        <f>AC27*4/AF27</f>
        <v>0.15658362989323843</v>
      </c>
      <c r="AD28" s="218">
        <f>AD27*9/AF27</f>
        <v>0.28825622775800713</v>
      </c>
      <c r="AE28" s="218">
        <f>AE27*4/AF27</f>
        <v>0.5551601423487544</v>
      </c>
      <c r="AF28" s="223"/>
    </row>
    <row r="29" spans="2:32" s="203" customFormat="1" ht="27.75" customHeight="1">
      <c r="B29" s="204"/>
      <c r="C29" s="282"/>
      <c r="D29" s="1">
        <f>'[1]2月菜單'!M21</f>
        <v>0</v>
      </c>
      <c r="E29" s="1"/>
      <c r="F29" s="1"/>
      <c r="G29" s="1">
        <f>'[1]2月菜單'!M22</f>
        <v>0</v>
      </c>
      <c r="H29" s="1"/>
      <c r="I29" s="1"/>
      <c r="J29" s="1">
        <f>'[1]2月菜單'!M23</f>
        <v>0</v>
      </c>
      <c r="K29" s="1"/>
      <c r="L29" s="1"/>
      <c r="M29" s="1">
        <f>'[1]2月菜單'!M24</f>
        <v>0</v>
      </c>
      <c r="N29" s="1"/>
      <c r="O29" s="1"/>
      <c r="P29" s="1">
        <f>'[1]2月菜單'!M25</f>
        <v>0</v>
      </c>
      <c r="Q29" s="1"/>
      <c r="R29" s="1"/>
      <c r="S29" s="1">
        <f>'[1]2月菜單'!M26</f>
        <v>0</v>
      </c>
      <c r="T29" s="1"/>
      <c r="U29" s="1"/>
      <c r="V29" s="283"/>
      <c r="W29" s="46" t="s">
        <v>7</v>
      </c>
      <c r="X29" s="47" t="s">
        <v>64</v>
      </c>
      <c r="Y29" s="48"/>
      <c r="Z29" s="181"/>
      <c r="AA29" s="181"/>
      <c r="AB29" s="183"/>
      <c r="AC29" s="181" t="s">
        <v>355</v>
      </c>
      <c r="AD29" s="181" t="s">
        <v>356</v>
      </c>
      <c r="AE29" s="181" t="s">
        <v>357</v>
      </c>
      <c r="AF29" s="181" t="s">
        <v>358</v>
      </c>
    </row>
    <row r="30" spans="2:32" ht="27.75" customHeight="1">
      <c r="B30" s="206" t="s">
        <v>8</v>
      </c>
      <c r="C30" s="282"/>
      <c r="D30" s="7"/>
      <c r="E30" s="8"/>
      <c r="F30" s="7"/>
      <c r="G30" s="6"/>
      <c r="H30" s="6"/>
      <c r="I30" s="6"/>
      <c r="J30" s="7"/>
      <c r="K30" s="6"/>
      <c r="L30" s="7"/>
      <c r="M30" s="6"/>
      <c r="N30" s="208"/>
      <c r="O30" s="6"/>
      <c r="P30" s="125"/>
      <c r="Q30" s="7"/>
      <c r="R30" s="7"/>
      <c r="S30" s="5"/>
      <c r="T30" s="5"/>
      <c r="U30" s="5"/>
      <c r="V30" s="284"/>
      <c r="W30" s="51" t="s">
        <v>556</v>
      </c>
      <c r="X30" s="52" t="s">
        <v>65</v>
      </c>
      <c r="Y30" s="53"/>
      <c r="Z30" s="192"/>
      <c r="AA30" s="202" t="s">
        <v>381</v>
      </c>
      <c r="AB30" s="183">
        <v>6</v>
      </c>
      <c r="AC30" s="183">
        <f>AB30*2</f>
        <v>12</v>
      </c>
      <c r="AD30" s="183"/>
      <c r="AE30" s="183">
        <f>AB30*15</f>
        <v>90</v>
      </c>
      <c r="AF30" s="183">
        <f>AC30*4+AE30*4</f>
        <v>408</v>
      </c>
    </row>
    <row r="31" spans="2:32" ht="27.75" customHeight="1">
      <c r="B31" s="206"/>
      <c r="C31" s="282"/>
      <c r="D31" s="7"/>
      <c r="E31" s="7"/>
      <c r="F31" s="7"/>
      <c r="G31" s="6"/>
      <c r="H31" s="6"/>
      <c r="I31" s="6"/>
      <c r="J31" s="7"/>
      <c r="K31" s="12"/>
      <c r="L31" s="7"/>
      <c r="M31" s="6"/>
      <c r="N31" s="211"/>
      <c r="O31" s="6"/>
      <c r="P31" s="125"/>
      <c r="Q31" s="61"/>
      <c r="R31" s="7"/>
      <c r="S31" s="5"/>
      <c r="T31" s="5"/>
      <c r="U31" s="5"/>
      <c r="V31" s="284"/>
      <c r="W31" s="56" t="s">
        <v>9</v>
      </c>
      <c r="X31" s="57" t="s">
        <v>66</v>
      </c>
      <c r="Y31" s="53"/>
      <c r="Z31" s="181"/>
      <c r="AA31" s="212" t="s">
        <v>384</v>
      </c>
      <c r="AB31" s="183">
        <v>2.3</v>
      </c>
      <c r="AC31" s="213">
        <f>AB31*7</f>
        <v>16.099999999999998</v>
      </c>
      <c r="AD31" s="183">
        <f>AB31*5</f>
        <v>11.5</v>
      </c>
      <c r="AE31" s="183" t="s">
        <v>332</v>
      </c>
      <c r="AF31" s="214">
        <f>AC31*4+AD31*9</f>
        <v>167.89999999999998</v>
      </c>
    </row>
    <row r="32" spans="2:32" ht="27.75" customHeight="1">
      <c r="B32" s="206" t="s">
        <v>10</v>
      </c>
      <c r="C32" s="282"/>
      <c r="D32" s="12"/>
      <c r="E32" s="12"/>
      <c r="F32" s="6"/>
      <c r="G32" s="6"/>
      <c r="H32" s="12"/>
      <c r="I32" s="6"/>
      <c r="J32" s="7"/>
      <c r="K32" s="12"/>
      <c r="L32" s="7"/>
      <c r="M32" s="157"/>
      <c r="N32" s="230"/>
      <c r="O32" s="128"/>
      <c r="P32" s="125"/>
      <c r="Q32" s="61"/>
      <c r="R32" s="7"/>
      <c r="S32" s="5"/>
      <c r="T32" s="6"/>
      <c r="U32" s="6"/>
      <c r="V32" s="284"/>
      <c r="W32" s="51" t="s">
        <v>556</v>
      </c>
      <c r="X32" s="57" t="s">
        <v>67</v>
      </c>
      <c r="Y32" s="53"/>
      <c r="Z32" s="192"/>
      <c r="AA32" s="181" t="s">
        <v>369</v>
      </c>
      <c r="AB32" s="183">
        <v>1.5</v>
      </c>
      <c r="AC32" s="183">
        <f>AB32*1</f>
        <v>1.5</v>
      </c>
      <c r="AD32" s="183" t="s">
        <v>332</v>
      </c>
      <c r="AE32" s="183">
        <f>AB32*5</f>
        <v>7.5</v>
      </c>
      <c r="AF32" s="183">
        <f>AC32*4+AE32*4</f>
        <v>36</v>
      </c>
    </row>
    <row r="33" spans="2:32" ht="27.75" customHeight="1">
      <c r="B33" s="286" t="s">
        <v>388</v>
      </c>
      <c r="C33" s="282"/>
      <c r="D33" s="12"/>
      <c r="E33" s="12"/>
      <c r="F33" s="6"/>
      <c r="G33" s="6"/>
      <c r="H33" s="12"/>
      <c r="I33" s="6"/>
      <c r="J33" s="5"/>
      <c r="K33" s="5"/>
      <c r="L33" s="5"/>
      <c r="M33" s="157"/>
      <c r="N33" s="230"/>
      <c r="O33" s="128"/>
      <c r="P33" s="231"/>
      <c r="Q33" s="12"/>
      <c r="R33" s="6"/>
      <c r="S33" s="5"/>
      <c r="T33" s="6"/>
      <c r="U33" s="6"/>
      <c r="V33" s="284"/>
      <c r="W33" s="56" t="s">
        <v>11</v>
      </c>
      <c r="X33" s="57" t="s">
        <v>68</v>
      </c>
      <c r="Y33" s="53"/>
      <c r="Z33" s="181"/>
      <c r="AA33" s="181" t="s">
        <v>371</v>
      </c>
      <c r="AB33" s="183">
        <v>2.5</v>
      </c>
      <c r="AC33" s="183"/>
      <c r="AD33" s="183">
        <f>AB33*5</f>
        <v>12.5</v>
      </c>
      <c r="AE33" s="183" t="s">
        <v>332</v>
      </c>
      <c r="AF33" s="183">
        <f>AD33*9</f>
        <v>112.5</v>
      </c>
    </row>
    <row r="34" spans="2:31" ht="27.75" customHeight="1">
      <c r="B34" s="286"/>
      <c r="C34" s="282"/>
      <c r="D34" s="12"/>
      <c r="E34" s="12"/>
      <c r="F34" s="6"/>
      <c r="G34" s="6"/>
      <c r="H34" s="12"/>
      <c r="I34" s="6"/>
      <c r="J34" s="5"/>
      <c r="K34" s="12"/>
      <c r="L34" s="5"/>
      <c r="M34" s="157"/>
      <c r="N34" s="230"/>
      <c r="O34" s="128"/>
      <c r="P34" s="231"/>
      <c r="Q34" s="12"/>
      <c r="R34" s="6"/>
      <c r="S34" s="5"/>
      <c r="T34" s="12"/>
      <c r="U34" s="6"/>
      <c r="V34" s="284"/>
      <c r="W34" s="51" t="s">
        <v>556</v>
      </c>
      <c r="X34" s="112" t="s">
        <v>69</v>
      </c>
      <c r="Y34" s="63"/>
      <c r="Z34" s="192"/>
      <c r="AA34" s="181" t="s">
        <v>334</v>
      </c>
      <c r="AB34" s="183">
        <v>1</v>
      </c>
      <c r="AE34" s="181">
        <f>AB34*15</f>
        <v>15</v>
      </c>
    </row>
    <row r="35" spans="2:32" ht="27.75" customHeight="1">
      <c r="B35" s="151" t="s">
        <v>335</v>
      </c>
      <c r="C35" s="215"/>
      <c r="D35" s="12"/>
      <c r="E35" s="12"/>
      <c r="F35" s="6"/>
      <c r="G35" s="6"/>
      <c r="H35" s="12"/>
      <c r="I35" s="6"/>
      <c r="J35" s="6"/>
      <c r="K35" s="12"/>
      <c r="L35" s="6"/>
      <c r="M35" s="157"/>
      <c r="N35" s="230"/>
      <c r="O35" s="128"/>
      <c r="P35" s="231"/>
      <c r="Q35" s="12"/>
      <c r="R35" s="6"/>
      <c r="S35" s="6"/>
      <c r="T35" s="6"/>
      <c r="U35" s="6"/>
      <c r="V35" s="284"/>
      <c r="W35" s="56" t="s">
        <v>12</v>
      </c>
      <c r="X35" s="66"/>
      <c r="Y35" s="53"/>
      <c r="Z35" s="181"/>
      <c r="AC35" s="181">
        <f>SUM(AC30:AC34)</f>
        <v>29.599999999999998</v>
      </c>
      <c r="AD35" s="181">
        <f>SUM(AD30:AD34)</f>
        <v>24</v>
      </c>
      <c r="AE35" s="181">
        <f>SUM(AE30:AE34)</f>
        <v>112.5</v>
      </c>
      <c r="AF35" s="181">
        <f>AC35*4+AD35*9+AE35*4</f>
        <v>784.4</v>
      </c>
    </row>
    <row r="36" spans="2:31" ht="27.75" customHeight="1">
      <c r="B36" s="216"/>
      <c r="C36" s="217"/>
      <c r="D36" s="12"/>
      <c r="E36" s="12"/>
      <c r="F36" s="6"/>
      <c r="G36" s="6"/>
      <c r="H36" s="12"/>
      <c r="I36" s="6"/>
      <c r="J36" s="6"/>
      <c r="K36" s="12"/>
      <c r="L36" s="6"/>
      <c r="M36" s="232"/>
      <c r="N36" s="233"/>
      <c r="O36" s="234"/>
      <c r="P36" s="231"/>
      <c r="Q36" s="12"/>
      <c r="R36" s="6"/>
      <c r="S36" s="6"/>
      <c r="T36" s="12"/>
      <c r="U36" s="6"/>
      <c r="V36" s="285"/>
      <c r="W36" s="51" t="s">
        <v>558</v>
      </c>
      <c r="X36" s="62"/>
      <c r="Y36" s="63"/>
      <c r="Z36" s="192"/>
      <c r="AC36" s="218">
        <f>AC35*4/AF35</f>
        <v>0.1509433962264151</v>
      </c>
      <c r="AD36" s="218">
        <f>AD35*9/AF35</f>
        <v>0.27536970933197347</v>
      </c>
      <c r="AE36" s="218">
        <f>AE35*4/AF35</f>
        <v>0.5736868944416115</v>
      </c>
    </row>
    <row r="37" spans="2:32" s="203" customFormat="1" ht="27.75" customHeight="1">
      <c r="B37" s="204"/>
      <c r="C37" s="282"/>
      <c r="D37" s="1">
        <f>'[1]2月菜單'!Q21</f>
        <v>0</v>
      </c>
      <c r="E37" s="1"/>
      <c r="F37" s="1"/>
      <c r="G37" s="1">
        <f>'[1]2月菜單'!Q22</f>
        <v>0</v>
      </c>
      <c r="H37" s="1"/>
      <c r="I37" s="1"/>
      <c r="J37" s="1">
        <f>'[1]2月菜單'!Q23</f>
        <v>0</v>
      </c>
      <c r="K37" s="1"/>
      <c r="L37" s="1"/>
      <c r="M37" s="1">
        <f>'[1]2月菜單'!Q24</f>
        <v>0</v>
      </c>
      <c r="N37" s="1"/>
      <c r="O37" s="1"/>
      <c r="P37" s="1">
        <f>'[1]2月菜單'!Q25</f>
        <v>0</v>
      </c>
      <c r="Q37" s="1"/>
      <c r="R37" s="1"/>
      <c r="S37" s="1">
        <f>'[1]2月菜單'!Q26</f>
        <v>0</v>
      </c>
      <c r="T37" s="1"/>
      <c r="U37" s="1"/>
      <c r="V37" s="283"/>
      <c r="W37" s="3" t="s">
        <v>7</v>
      </c>
      <c r="X37" s="47" t="s">
        <v>64</v>
      </c>
      <c r="Y37" s="235"/>
      <c r="Z37" s="181"/>
      <c r="AA37" s="181"/>
      <c r="AB37" s="183"/>
      <c r="AC37" s="181" t="s">
        <v>355</v>
      </c>
      <c r="AD37" s="181" t="s">
        <v>356</v>
      </c>
      <c r="AE37" s="181" t="s">
        <v>357</v>
      </c>
      <c r="AF37" s="181" t="s">
        <v>358</v>
      </c>
    </row>
    <row r="38" spans="2:32" ht="27.75" customHeight="1">
      <c r="B38" s="206" t="s">
        <v>8</v>
      </c>
      <c r="C38" s="282"/>
      <c r="D38" s="7"/>
      <c r="E38" s="8"/>
      <c r="F38" s="7"/>
      <c r="G38" s="6"/>
      <c r="H38" s="5"/>
      <c r="I38" s="6"/>
      <c r="J38" s="5"/>
      <c r="K38" s="6"/>
      <c r="L38" s="5"/>
      <c r="M38" s="6"/>
      <c r="N38" s="5"/>
      <c r="O38" s="6"/>
      <c r="P38" s="125"/>
      <c r="Q38" s="7"/>
      <c r="R38" s="7"/>
      <c r="S38" s="5"/>
      <c r="T38" s="5"/>
      <c r="U38" s="5"/>
      <c r="V38" s="284"/>
      <c r="W38" s="9" t="s">
        <v>556</v>
      </c>
      <c r="X38" s="52" t="s">
        <v>65</v>
      </c>
      <c r="Y38" s="236"/>
      <c r="Z38" s="192"/>
      <c r="AA38" s="202" t="s">
        <v>381</v>
      </c>
      <c r="AB38" s="183">
        <v>6</v>
      </c>
      <c r="AC38" s="183">
        <f>AB38*2</f>
        <v>12</v>
      </c>
      <c r="AD38" s="183"/>
      <c r="AE38" s="183">
        <f>AB38*15</f>
        <v>90</v>
      </c>
      <c r="AF38" s="183">
        <f>AC38*4+AE38*4</f>
        <v>408</v>
      </c>
    </row>
    <row r="39" spans="2:32" ht="27.75" customHeight="1">
      <c r="B39" s="206"/>
      <c r="C39" s="282"/>
      <c r="D39" s="8"/>
      <c r="E39" s="8"/>
      <c r="F39" s="8"/>
      <c r="G39" s="6"/>
      <c r="H39" s="5"/>
      <c r="I39" s="6"/>
      <c r="J39" s="5"/>
      <c r="K39" s="12"/>
      <c r="L39" s="5"/>
      <c r="M39" s="6"/>
      <c r="N39" s="5"/>
      <c r="O39" s="6"/>
      <c r="P39" s="6"/>
      <c r="Q39" s="5"/>
      <c r="R39" s="6"/>
      <c r="S39" s="6"/>
      <c r="T39" s="5"/>
      <c r="U39" s="5"/>
      <c r="V39" s="284"/>
      <c r="W39" s="11" t="s">
        <v>9</v>
      </c>
      <c r="X39" s="57" t="s">
        <v>66</v>
      </c>
      <c r="Y39" s="236"/>
      <c r="Z39" s="181"/>
      <c r="AA39" s="212" t="s">
        <v>384</v>
      </c>
      <c r="AB39" s="183">
        <v>2.3</v>
      </c>
      <c r="AC39" s="213">
        <f>AB39*7</f>
        <v>16.099999999999998</v>
      </c>
      <c r="AD39" s="183">
        <f>AB39*5</f>
        <v>11.5</v>
      </c>
      <c r="AE39" s="183" t="s">
        <v>332</v>
      </c>
      <c r="AF39" s="214">
        <f>AC39*4+AD39*9</f>
        <v>167.89999999999998</v>
      </c>
    </row>
    <row r="40" spans="2:32" ht="27.75" customHeight="1">
      <c r="B40" s="206" t="s">
        <v>10</v>
      </c>
      <c r="C40" s="282"/>
      <c r="D40" s="8"/>
      <c r="E40" s="8"/>
      <c r="F40" s="8"/>
      <c r="G40" s="6"/>
      <c r="H40" s="5"/>
      <c r="I40" s="6"/>
      <c r="J40" s="5"/>
      <c r="K40" s="6"/>
      <c r="L40" s="5"/>
      <c r="M40" s="6"/>
      <c r="N40" s="5"/>
      <c r="O40" s="6"/>
      <c r="P40" s="6"/>
      <c r="Q40" s="5"/>
      <c r="R40" s="6"/>
      <c r="S40" s="5"/>
      <c r="T40" s="5"/>
      <c r="U40" s="5"/>
      <c r="V40" s="284"/>
      <c r="W40" s="9" t="s">
        <v>556</v>
      </c>
      <c r="X40" s="57" t="s">
        <v>67</v>
      </c>
      <c r="Y40" s="236"/>
      <c r="Z40" s="192"/>
      <c r="AA40" s="181" t="s">
        <v>369</v>
      </c>
      <c r="AB40" s="183">
        <v>1.6</v>
      </c>
      <c r="AC40" s="183">
        <f>AB40*1</f>
        <v>1.6</v>
      </c>
      <c r="AD40" s="183" t="s">
        <v>332</v>
      </c>
      <c r="AE40" s="183">
        <f>AB40*5</f>
        <v>8</v>
      </c>
      <c r="AF40" s="183">
        <f>AC40*4+AE40*4</f>
        <v>38.4</v>
      </c>
    </row>
    <row r="41" spans="2:32" ht="27.75" customHeight="1">
      <c r="B41" s="286" t="s">
        <v>403</v>
      </c>
      <c r="C41" s="282"/>
      <c r="D41" s="8"/>
      <c r="E41" s="8"/>
      <c r="F41" s="7"/>
      <c r="G41" s="6"/>
      <c r="H41" s="5"/>
      <c r="I41" s="6"/>
      <c r="J41" s="5"/>
      <c r="K41" s="6"/>
      <c r="L41" s="5"/>
      <c r="M41" s="6"/>
      <c r="N41" s="5"/>
      <c r="O41" s="6"/>
      <c r="P41" s="6"/>
      <c r="Q41" s="5"/>
      <c r="R41" s="6"/>
      <c r="S41" s="5"/>
      <c r="T41" s="5"/>
      <c r="U41" s="5"/>
      <c r="V41" s="284"/>
      <c r="W41" s="11" t="s">
        <v>11</v>
      </c>
      <c r="X41" s="57" t="s">
        <v>68</v>
      </c>
      <c r="Y41" s="236"/>
      <c r="Z41" s="181"/>
      <c r="AA41" s="181" t="s">
        <v>371</v>
      </c>
      <c r="AB41" s="183">
        <v>2.5</v>
      </c>
      <c r="AC41" s="183"/>
      <c r="AD41" s="183">
        <f>AB41*5</f>
        <v>12.5</v>
      </c>
      <c r="AE41" s="183" t="s">
        <v>332</v>
      </c>
      <c r="AF41" s="183">
        <f>AD41*9</f>
        <v>112.5</v>
      </c>
    </row>
    <row r="42" spans="2:31" ht="27.75" customHeight="1">
      <c r="B42" s="286"/>
      <c r="C42" s="282"/>
      <c r="D42" s="12"/>
      <c r="E42" s="12"/>
      <c r="F42" s="6"/>
      <c r="G42" s="6"/>
      <c r="H42" s="12"/>
      <c r="I42" s="6"/>
      <c r="J42" s="6"/>
      <c r="K42" s="12"/>
      <c r="L42" s="6"/>
      <c r="M42" s="6"/>
      <c r="N42" s="12"/>
      <c r="O42" s="6"/>
      <c r="P42" s="6"/>
      <c r="Q42" s="12"/>
      <c r="R42" s="6"/>
      <c r="S42" s="5"/>
      <c r="T42" s="12"/>
      <c r="U42" s="5"/>
      <c r="V42" s="284"/>
      <c r="W42" s="9" t="s">
        <v>556</v>
      </c>
      <c r="X42" s="112" t="s">
        <v>69</v>
      </c>
      <c r="Y42" s="236"/>
      <c r="Z42" s="192"/>
      <c r="AA42" s="181" t="s">
        <v>334</v>
      </c>
      <c r="AE42" s="181">
        <f>AB42*15</f>
        <v>0</v>
      </c>
    </row>
    <row r="43" spans="2:32" ht="27.75" customHeight="1">
      <c r="B43" s="151" t="s">
        <v>335</v>
      </c>
      <c r="C43" s="215"/>
      <c r="D43" s="12"/>
      <c r="E43" s="12"/>
      <c r="F43" s="6"/>
      <c r="G43" s="6"/>
      <c r="H43" s="12"/>
      <c r="I43" s="6"/>
      <c r="J43" s="5"/>
      <c r="K43" s="12"/>
      <c r="L43" s="5"/>
      <c r="M43" s="6"/>
      <c r="N43" s="12"/>
      <c r="O43" s="6"/>
      <c r="P43" s="6"/>
      <c r="Q43" s="12"/>
      <c r="R43" s="6"/>
      <c r="S43" s="5"/>
      <c r="T43" s="12"/>
      <c r="U43" s="5"/>
      <c r="V43" s="284"/>
      <c r="W43" s="11" t="s">
        <v>12</v>
      </c>
      <c r="X43" s="66"/>
      <c r="Y43" s="236"/>
      <c r="Z43" s="181"/>
      <c r="AC43" s="181">
        <f>SUM(AC38:AC42)</f>
        <v>29.7</v>
      </c>
      <c r="AD43" s="181">
        <f>SUM(AD38:AD42)</f>
        <v>24</v>
      </c>
      <c r="AE43" s="181">
        <f>SUM(AE38:AE42)</f>
        <v>98</v>
      </c>
      <c r="AF43" s="181">
        <f>AC43*4+AD43*9+AE43*4</f>
        <v>726.8</v>
      </c>
    </row>
    <row r="44" spans="2:31" ht="27.75" customHeight="1" thickBot="1">
      <c r="B44" s="237"/>
      <c r="C44" s="217"/>
      <c r="D44" s="238"/>
      <c r="E44" s="238"/>
      <c r="F44" s="239"/>
      <c r="G44" s="239"/>
      <c r="H44" s="238"/>
      <c r="I44" s="239"/>
      <c r="J44" s="239"/>
      <c r="K44" s="238"/>
      <c r="L44" s="239"/>
      <c r="M44" s="239"/>
      <c r="N44" s="238"/>
      <c r="O44" s="239"/>
      <c r="P44" s="239"/>
      <c r="Q44" s="238"/>
      <c r="R44" s="239"/>
      <c r="S44" s="239"/>
      <c r="T44" s="238"/>
      <c r="U44" s="239"/>
      <c r="V44" s="285"/>
      <c r="W44" s="240" t="s">
        <v>557</v>
      </c>
      <c r="X44" s="98"/>
      <c r="Y44" s="241"/>
      <c r="Z44" s="192"/>
      <c r="AC44" s="218">
        <f>AC43*4/AF43</f>
        <v>0.16345624656026417</v>
      </c>
      <c r="AD44" s="218">
        <f>AD43*9/AF43</f>
        <v>0.2971931755641167</v>
      </c>
      <c r="AE44" s="218">
        <f>AE43*4/AF43</f>
        <v>0.5393505778756192</v>
      </c>
    </row>
    <row r="45" spans="2:32" s="147" customFormat="1" ht="21.75" customHeight="1">
      <c r="B45" s="166"/>
      <c r="C45" s="140"/>
      <c r="D45" s="167" t="s">
        <v>406</v>
      </c>
      <c r="E45" s="168"/>
      <c r="G45" s="167" t="s">
        <v>407</v>
      </c>
      <c r="H45" s="16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169"/>
      <c r="AA45" s="140"/>
      <c r="AB45" s="141"/>
      <c r="AC45" s="140"/>
      <c r="AD45" s="140"/>
      <c r="AE45" s="140"/>
      <c r="AF45" s="140"/>
    </row>
    <row r="46" spans="2:32" s="147" customFormat="1" ht="20.25">
      <c r="B46" s="141"/>
      <c r="D46" s="249"/>
      <c r="E46" s="249"/>
      <c r="F46" s="250"/>
      <c r="G46" s="250"/>
      <c r="H46" s="170"/>
      <c r="I46" s="140"/>
      <c r="J46" s="140"/>
      <c r="K46" s="170"/>
      <c r="L46" s="140"/>
      <c r="N46" s="170"/>
      <c r="O46" s="140"/>
      <c r="Q46" s="170"/>
      <c r="R46" s="140"/>
      <c r="T46" s="170"/>
      <c r="U46" s="140"/>
      <c r="V46" s="171"/>
      <c r="W46" s="106"/>
      <c r="X46" s="107"/>
      <c r="Y46" s="108"/>
      <c r="AA46" s="140"/>
      <c r="AB46" s="141"/>
      <c r="AC46" s="140"/>
      <c r="AD46" s="140"/>
      <c r="AE46" s="140"/>
      <c r="AF46" s="140"/>
    </row>
    <row r="47" spans="2:32" s="147" customFormat="1" ht="20.25">
      <c r="B47" s="166"/>
      <c r="E47" s="168"/>
      <c r="H47" s="168"/>
      <c r="K47" s="168"/>
      <c r="N47" s="168"/>
      <c r="Q47" s="168"/>
      <c r="T47" s="168"/>
      <c r="V47" s="172"/>
      <c r="W47" s="106"/>
      <c r="X47" s="107"/>
      <c r="Y47" s="108"/>
      <c r="AA47" s="140"/>
      <c r="AB47" s="141"/>
      <c r="AC47" s="140"/>
      <c r="AD47" s="140"/>
      <c r="AE47" s="140"/>
      <c r="AF47" s="140"/>
    </row>
    <row r="48" spans="2:32" s="147" customFormat="1" ht="20.25">
      <c r="B48" s="166"/>
      <c r="E48" s="168"/>
      <c r="H48" s="168"/>
      <c r="K48" s="168"/>
      <c r="N48" s="168"/>
      <c r="Q48" s="168"/>
      <c r="T48" s="168"/>
      <c r="V48" s="172"/>
      <c r="W48" s="106"/>
      <c r="X48" s="107"/>
      <c r="Y48" s="108"/>
      <c r="AA48" s="140"/>
      <c r="AB48" s="141"/>
      <c r="AC48" s="140"/>
      <c r="AD48" s="140"/>
      <c r="AE48" s="140"/>
      <c r="AF48" s="140"/>
    </row>
    <row r="49" ht="20.25">
      <c r="Y49" s="246"/>
    </row>
    <row r="50" ht="20.25">
      <c r="Y50" s="246"/>
    </row>
    <row r="51" ht="20.25">
      <c r="Y51" s="246"/>
    </row>
    <row r="52" ht="20.25">
      <c r="Y52" s="24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52"/>
  <sheetViews>
    <sheetView zoomScale="62" zoomScaleNormal="62" zoomScalePageLayoutView="0" workbookViewId="0" topLeftCell="A13">
      <selection activeCell="N15" sqref="N15"/>
    </sheetView>
  </sheetViews>
  <sheetFormatPr defaultColWidth="9.00390625" defaultRowHeight="16.5"/>
  <cols>
    <col min="1" max="1" width="1.875" style="205" customWidth="1"/>
    <col min="2" max="2" width="4.875" style="242" customWidth="1"/>
    <col min="3" max="3" width="0" style="205" hidden="1" customWidth="1"/>
    <col min="4" max="4" width="22.625" style="205" customWidth="1"/>
    <col min="5" max="5" width="5.625" style="243" customWidth="1"/>
    <col min="6" max="6" width="9.625" style="205" customWidth="1"/>
    <col min="7" max="7" width="22.625" style="205" customWidth="1"/>
    <col min="8" max="8" width="5.625" style="243" customWidth="1"/>
    <col min="9" max="9" width="9.625" style="205" customWidth="1"/>
    <col min="10" max="10" width="22.625" style="205" customWidth="1"/>
    <col min="11" max="11" width="5.625" style="243" customWidth="1"/>
    <col min="12" max="12" width="9.625" style="205" customWidth="1"/>
    <col min="13" max="13" width="22.625" style="205" customWidth="1"/>
    <col min="14" max="14" width="5.625" style="243" customWidth="1"/>
    <col min="15" max="15" width="9.625" style="205" customWidth="1"/>
    <col min="16" max="16" width="22.625" style="205" customWidth="1"/>
    <col min="17" max="17" width="5.625" style="243" customWidth="1"/>
    <col min="18" max="18" width="9.625" style="205" customWidth="1"/>
    <col min="19" max="19" width="22.625" style="205" customWidth="1"/>
    <col min="20" max="20" width="5.625" style="243" customWidth="1"/>
    <col min="21" max="21" width="9.625" style="205" customWidth="1"/>
    <col min="22" max="22" width="5.25390625" style="244" customWidth="1"/>
    <col min="23" max="23" width="11.75390625" style="245" customWidth="1"/>
    <col min="24" max="24" width="11.25390625" style="107" customWidth="1"/>
    <col min="25" max="25" width="6.625" style="247" customWidth="1"/>
    <col min="26" max="26" width="6.625" style="205" customWidth="1"/>
    <col min="27" max="27" width="6.00390625" style="181" hidden="1" customWidth="1"/>
    <col min="28" max="28" width="5.50390625" style="183" hidden="1" customWidth="1"/>
    <col min="29" max="29" width="7.75390625" style="181" hidden="1" customWidth="1"/>
    <col min="30" max="30" width="8.00390625" style="181" hidden="1" customWidth="1"/>
    <col min="31" max="31" width="7.875" style="181" hidden="1" customWidth="1"/>
    <col min="32" max="32" width="7.50390625" style="181" hidden="1" customWidth="1"/>
    <col min="33" max="16384" width="9.00390625" style="205" customWidth="1"/>
  </cols>
  <sheetData>
    <row r="1" spans="2:28" s="181" customFormat="1" ht="38.25">
      <c r="B1" s="279" t="s">
        <v>559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82"/>
      <c r="AB1" s="183"/>
    </row>
    <row r="2" spans="2:28" s="181" customFormat="1" ht="16.5" customHeight="1">
      <c r="B2" s="288"/>
      <c r="C2" s="289"/>
      <c r="D2" s="289"/>
      <c r="E2" s="289"/>
      <c r="F2" s="289"/>
      <c r="G2" s="289"/>
      <c r="H2" s="184"/>
      <c r="I2" s="182"/>
      <c r="J2" s="182"/>
      <c r="K2" s="184"/>
      <c r="L2" s="182"/>
      <c r="M2" s="182"/>
      <c r="N2" s="184"/>
      <c r="O2" s="182"/>
      <c r="P2" s="182"/>
      <c r="Q2" s="184"/>
      <c r="R2" s="182"/>
      <c r="S2" s="182"/>
      <c r="T2" s="184"/>
      <c r="U2" s="182"/>
      <c r="V2" s="185"/>
      <c r="W2" s="186"/>
      <c r="X2" s="20"/>
      <c r="Y2" s="186"/>
      <c r="Z2" s="182"/>
      <c r="AB2" s="183"/>
    </row>
    <row r="3" spans="2:28" s="181" customFormat="1" ht="31.5" customHeight="1" thickBot="1">
      <c r="B3" s="113" t="s">
        <v>304</v>
      </c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T3" s="188"/>
      <c r="U3" s="188"/>
      <c r="V3" s="189"/>
      <c r="W3" s="190"/>
      <c r="X3" s="25"/>
      <c r="Y3" s="191"/>
      <c r="Z3" s="192"/>
      <c r="AB3" s="183"/>
    </row>
    <row r="4" spans="2:32" s="193" customFormat="1" ht="99">
      <c r="B4" s="194" t="s">
        <v>0</v>
      </c>
      <c r="C4" s="195" t="s">
        <v>1</v>
      </c>
      <c r="D4" s="196" t="s">
        <v>2</v>
      </c>
      <c r="E4" s="33" t="s">
        <v>305</v>
      </c>
      <c r="F4" s="196"/>
      <c r="G4" s="196" t="s">
        <v>3</v>
      </c>
      <c r="H4" s="33" t="s">
        <v>305</v>
      </c>
      <c r="I4" s="196"/>
      <c r="J4" s="196" t="s">
        <v>4</v>
      </c>
      <c r="K4" s="33" t="s">
        <v>305</v>
      </c>
      <c r="L4" s="197"/>
      <c r="M4" s="196" t="s">
        <v>4</v>
      </c>
      <c r="N4" s="33" t="s">
        <v>305</v>
      </c>
      <c r="O4" s="196"/>
      <c r="P4" s="196" t="s">
        <v>4</v>
      </c>
      <c r="Q4" s="33" t="s">
        <v>305</v>
      </c>
      <c r="R4" s="196"/>
      <c r="S4" s="198" t="s">
        <v>5</v>
      </c>
      <c r="T4" s="33" t="s">
        <v>305</v>
      </c>
      <c r="U4" s="196"/>
      <c r="V4" s="115" t="s">
        <v>306</v>
      </c>
      <c r="W4" s="199" t="s">
        <v>6</v>
      </c>
      <c r="X4" s="37" t="s">
        <v>307</v>
      </c>
      <c r="Y4" s="200" t="s">
        <v>308</v>
      </c>
      <c r="Z4" s="201"/>
      <c r="AA4" s="202"/>
      <c r="AB4" s="183"/>
      <c r="AC4" s="181"/>
      <c r="AD4" s="181"/>
      <c r="AE4" s="181"/>
      <c r="AF4" s="181"/>
    </row>
    <row r="5" spans="2:32" s="203" customFormat="1" ht="64.5" customHeight="1">
      <c r="B5" s="204">
        <v>2</v>
      </c>
      <c r="C5" s="282"/>
      <c r="D5" s="1" t="str">
        <f>'[1]2月菜單'!A30</f>
        <v>香Q白飯</v>
      </c>
      <c r="E5" s="1" t="s">
        <v>15</v>
      </c>
      <c r="F5" s="2" t="s">
        <v>16</v>
      </c>
      <c r="G5" s="1" t="str">
        <f>'[1]2月菜單'!A31</f>
        <v>麻油雞</v>
      </c>
      <c r="H5" s="1" t="s">
        <v>32</v>
      </c>
      <c r="I5" s="2" t="s">
        <v>16</v>
      </c>
      <c r="J5" s="1" t="str">
        <f>'[1]2月菜單'!A32</f>
        <v>糖醋鴿蛋</v>
      </c>
      <c r="K5" s="1" t="s">
        <v>560</v>
      </c>
      <c r="L5" s="2" t="s">
        <v>561</v>
      </c>
      <c r="M5" s="1" t="str">
        <f>'[1]2月菜單'!A33</f>
        <v>醬汁豆包(豆)(加)(炸)</v>
      </c>
      <c r="N5" s="1" t="s">
        <v>562</v>
      </c>
      <c r="O5" s="2" t="s">
        <v>561</v>
      </c>
      <c r="P5" s="1" t="str">
        <f>'[1]2月菜單'!A34</f>
        <v>深色青菜</v>
      </c>
      <c r="Q5" s="1" t="s">
        <v>563</v>
      </c>
      <c r="R5" s="2" t="s">
        <v>561</v>
      </c>
      <c r="S5" s="1" t="str">
        <f>'[1]2月菜單'!A35</f>
        <v>菇菇湯</v>
      </c>
      <c r="T5" s="1" t="s">
        <v>560</v>
      </c>
      <c r="U5" s="2" t="s">
        <v>561</v>
      </c>
      <c r="V5" s="283"/>
      <c r="W5" s="3" t="s">
        <v>7</v>
      </c>
      <c r="X5" s="47" t="s">
        <v>64</v>
      </c>
      <c r="Y5" s="4">
        <v>5.3</v>
      </c>
      <c r="Z5" s="181"/>
      <c r="AA5" s="181"/>
      <c r="AB5" s="183"/>
      <c r="AC5" s="181" t="s">
        <v>564</v>
      </c>
      <c r="AD5" s="181" t="s">
        <v>565</v>
      </c>
      <c r="AE5" s="181" t="s">
        <v>566</v>
      </c>
      <c r="AF5" s="181" t="s">
        <v>567</v>
      </c>
    </row>
    <row r="6" spans="2:32" ht="27.75" customHeight="1">
      <c r="B6" s="206" t="s">
        <v>8</v>
      </c>
      <c r="C6" s="282"/>
      <c r="D6" s="7" t="s">
        <v>55</v>
      </c>
      <c r="E6" s="8"/>
      <c r="F6" s="7">
        <v>90</v>
      </c>
      <c r="G6" s="8" t="s">
        <v>568</v>
      </c>
      <c r="H6" s="6"/>
      <c r="I6" s="7">
        <v>60</v>
      </c>
      <c r="J6" s="6" t="s">
        <v>569</v>
      </c>
      <c r="K6" s="6"/>
      <c r="L6" s="6">
        <v>40</v>
      </c>
      <c r="M6" s="8" t="s">
        <v>570</v>
      </c>
      <c r="N6" s="6"/>
      <c r="O6" s="7">
        <v>30</v>
      </c>
      <c r="P6" s="7" t="s">
        <v>571</v>
      </c>
      <c r="Q6" s="6"/>
      <c r="R6" s="6">
        <v>100</v>
      </c>
      <c r="S6" s="5" t="s">
        <v>572</v>
      </c>
      <c r="T6" s="6"/>
      <c r="U6" s="6">
        <v>15</v>
      </c>
      <c r="V6" s="284"/>
      <c r="W6" s="9" t="s">
        <v>122</v>
      </c>
      <c r="X6" s="52" t="s">
        <v>65</v>
      </c>
      <c r="Y6" s="10">
        <v>2</v>
      </c>
      <c r="Z6" s="192"/>
      <c r="AA6" s="202" t="s">
        <v>573</v>
      </c>
      <c r="AB6" s="183">
        <v>6</v>
      </c>
      <c r="AC6" s="183">
        <f>AB6*2</f>
        <v>12</v>
      </c>
      <c r="AD6" s="183"/>
      <c r="AE6" s="183">
        <f>AB6*15</f>
        <v>90</v>
      </c>
      <c r="AF6" s="183">
        <f>AC6*4+AE6*4</f>
        <v>408</v>
      </c>
    </row>
    <row r="7" spans="2:32" ht="27.75" customHeight="1">
      <c r="B7" s="206">
        <v>20</v>
      </c>
      <c r="C7" s="282"/>
      <c r="D7" s="7"/>
      <c r="E7" s="8"/>
      <c r="F7" s="8"/>
      <c r="G7" s="8" t="s">
        <v>574</v>
      </c>
      <c r="H7" s="6"/>
      <c r="I7" s="7">
        <v>2</v>
      </c>
      <c r="J7" s="6" t="s">
        <v>61</v>
      </c>
      <c r="K7" s="6"/>
      <c r="L7" s="6">
        <v>5</v>
      </c>
      <c r="M7" s="8"/>
      <c r="N7" s="6"/>
      <c r="O7" s="7"/>
      <c r="P7" s="6"/>
      <c r="Q7" s="6"/>
      <c r="R7" s="6"/>
      <c r="S7" s="5" t="s">
        <v>575</v>
      </c>
      <c r="T7" s="6"/>
      <c r="U7" s="6">
        <v>15</v>
      </c>
      <c r="V7" s="284"/>
      <c r="W7" s="11" t="s">
        <v>9</v>
      </c>
      <c r="X7" s="57" t="s">
        <v>66</v>
      </c>
      <c r="Y7" s="10">
        <v>1.8</v>
      </c>
      <c r="Z7" s="181"/>
      <c r="AA7" s="212" t="s">
        <v>576</v>
      </c>
      <c r="AB7" s="183">
        <v>2</v>
      </c>
      <c r="AC7" s="213">
        <f>AB7*7</f>
        <v>14</v>
      </c>
      <c r="AD7" s="183">
        <f>AB7*5</f>
        <v>10</v>
      </c>
      <c r="AE7" s="183" t="s">
        <v>577</v>
      </c>
      <c r="AF7" s="214">
        <f>AC7*4+AD7*9</f>
        <v>146</v>
      </c>
    </row>
    <row r="8" spans="2:32" ht="27.75" customHeight="1">
      <c r="B8" s="206" t="s">
        <v>10</v>
      </c>
      <c r="C8" s="282"/>
      <c r="D8" s="8"/>
      <c r="E8" s="8"/>
      <c r="F8" s="8"/>
      <c r="G8" s="8"/>
      <c r="H8" s="12"/>
      <c r="I8" s="7"/>
      <c r="J8" s="6" t="s">
        <v>578</v>
      </c>
      <c r="K8" s="7"/>
      <c r="L8" s="6">
        <v>5</v>
      </c>
      <c r="M8" s="8"/>
      <c r="N8" s="12"/>
      <c r="O8" s="7"/>
      <c r="P8" s="6"/>
      <c r="Q8" s="12"/>
      <c r="R8" s="6"/>
      <c r="S8" s="5" t="s">
        <v>579</v>
      </c>
      <c r="T8" s="12"/>
      <c r="U8" s="6">
        <v>5</v>
      </c>
      <c r="V8" s="284"/>
      <c r="W8" s="9" t="s">
        <v>123</v>
      </c>
      <c r="X8" s="57" t="s">
        <v>67</v>
      </c>
      <c r="Y8" s="10">
        <v>2.5</v>
      </c>
      <c r="Z8" s="192"/>
      <c r="AA8" s="181" t="s">
        <v>580</v>
      </c>
      <c r="AB8" s="183">
        <v>1.5</v>
      </c>
      <c r="AC8" s="183">
        <f>AB8*1</f>
        <v>1.5</v>
      </c>
      <c r="AD8" s="183" t="s">
        <v>553</v>
      </c>
      <c r="AE8" s="183">
        <f>AB8*5</f>
        <v>7.5</v>
      </c>
      <c r="AF8" s="183">
        <f>AC8*4+AE8*4</f>
        <v>36</v>
      </c>
    </row>
    <row r="9" spans="2:32" ht="27.75" customHeight="1">
      <c r="B9" s="286" t="s">
        <v>31</v>
      </c>
      <c r="C9" s="282"/>
      <c r="D9" s="8"/>
      <c r="E9" s="8"/>
      <c r="F9" s="8"/>
      <c r="G9" s="8"/>
      <c r="H9" s="12"/>
      <c r="I9" s="7"/>
      <c r="J9" s="6" t="s">
        <v>581</v>
      </c>
      <c r="K9" s="12"/>
      <c r="L9" s="6">
        <v>10</v>
      </c>
      <c r="M9" s="8"/>
      <c r="N9" s="12"/>
      <c r="O9" s="7"/>
      <c r="P9" s="6"/>
      <c r="Q9" s="12"/>
      <c r="R9" s="6"/>
      <c r="S9" s="5"/>
      <c r="T9" s="12"/>
      <c r="U9" s="6"/>
      <c r="V9" s="284"/>
      <c r="W9" s="11" t="s">
        <v>11</v>
      </c>
      <c r="X9" s="57" t="s">
        <v>68</v>
      </c>
      <c r="Y9" s="10">
        <v>0</v>
      </c>
      <c r="Z9" s="181"/>
      <c r="AA9" s="181" t="s">
        <v>28</v>
      </c>
      <c r="AB9" s="183">
        <v>2.5</v>
      </c>
      <c r="AC9" s="183"/>
      <c r="AD9" s="183">
        <f>AB9*5</f>
        <v>12.5</v>
      </c>
      <c r="AE9" s="183" t="s">
        <v>582</v>
      </c>
      <c r="AF9" s="183">
        <f>AD9*9</f>
        <v>112.5</v>
      </c>
    </row>
    <row r="10" spans="2:31" ht="27.75" customHeight="1">
      <c r="B10" s="286"/>
      <c r="C10" s="282"/>
      <c r="D10" s="8"/>
      <c r="E10" s="8"/>
      <c r="F10" s="8"/>
      <c r="G10" s="8"/>
      <c r="H10" s="12"/>
      <c r="I10" s="7"/>
      <c r="J10" s="6"/>
      <c r="K10" s="12"/>
      <c r="L10" s="6"/>
      <c r="M10" s="8"/>
      <c r="N10" s="12"/>
      <c r="O10" s="7"/>
      <c r="P10" s="6"/>
      <c r="Q10" s="12"/>
      <c r="R10" s="6"/>
      <c r="S10" s="5"/>
      <c r="T10" s="12"/>
      <c r="U10" s="6"/>
      <c r="V10" s="284"/>
      <c r="W10" s="9" t="s">
        <v>101</v>
      </c>
      <c r="X10" s="112" t="s">
        <v>69</v>
      </c>
      <c r="Y10" s="164">
        <v>0</v>
      </c>
      <c r="Z10" s="192"/>
      <c r="AA10" s="181" t="s">
        <v>334</v>
      </c>
      <c r="AE10" s="181">
        <f>AB10*15</f>
        <v>0</v>
      </c>
    </row>
    <row r="11" spans="2:32" ht="27.75" customHeight="1">
      <c r="B11" s="151" t="s">
        <v>335</v>
      </c>
      <c r="C11" s="215"/>
      <c r="D11" s="5"/>
      <c r="E11" s="12"/>
      <c r="F11" s="5"/>
      <c r="G11" s="6"/>
      <c r="H11" s="12"/>
      <c r="I11" s="6"/>
      <c r="J11" s="6"/>
      <c r="K11" s="12"/>
      <c r="L11" s="6"/>
      <c r="M11" s="7"/>
      <c r="N11" s="12"/>
      <c r="O11" s="7"/>
      <c r="P11" s="6"/>
      <c r="Q11" s="12"/>
      <c r="R11" s="6"/>
      <c r="S11" s="6"/>
      <c r="T11" s="12"/>
      <c r="U11" s="6"/>
      <c r="V11" s="284"/>
      <c r="W11" s="11" t="s">
        <v>12</v>
      </c>
      <c r="X11" s="66"/>
      <c r="Y11" s="10"/>
      <c r="Z11" s="181"/>
      <c r="AC11" s="181">
        <f>SUM(AC6:AC10)</f>
        <v>27.5</v>
      </c>
      <c r="AD11" s="181">
        <f>SUM(AD6:AD10)</f>
        <v>22.5</v>
      </c>
      <c r="AE11" s="181">
        <f>SUM(AE6:AE10)</f>
        <v>97.5</v>
      </c>
      <c r="AF11" s="181">
        <f>AC11*4+AD11*9+AE11*4</f>
        <v>702.5</v>
      </c>
    </row>
    <row r="12" spans="2:31" ht="27.75" customHeight="1">
      <c r="B12" s="216"/>
      <c r="C12" s="217"/>
      <c r="D12" s="12"/>
      <c r="E12" s="12"/>
      <c r="F12" s="6"/>
      <c r="G12" s="6"/>
      <c r="H12" s="12"/>
      <c r="I12" s="6"/>
      <c r="J12" s="6"/>
      <c r="K12" s="12"/>
      <c r="L12" s="6"/>
      <c r="M12" s="7"/>
      <c r="N12" s="12"/>
      <c r="O12" s="7"/>
      <c r="P12" s="6"/>
      <c r="Q12" s="12"/>
      <c r="R12" s="6"/>
      <c r="S12" s="6"/>
      <c r="T12" s="12"/>
      <c r="U12" s="6"/>
      <c r="V12" s="285"/>
      <c r="W12" s="9" t="s">
        <v>405</v>
      </c>
      <c r="X12" s="73"/>
      <c r="Y12" s="164"/>
      <c r="Z12" s="192"/>
      <c r="AC12" s="218">
        <f>AC11*4/AF11</f>
        <v>0.15658362989323843</v>
      </c>
      <c r="AD12" s="218">
        <f>AD11*9/AF11</f>
        <v>0.28825622775800713</v>
      </c>
      <c r="AE12" s="218">
        <f>AE11*4/AF11</f>
        <v>0.5551601423487544</v>
      </c>
    </row>
    <row r="13" spans="2:32" s="203" customFormat="1" ht="27.75" customHeight="1">
      <c r="B13" s="204">
        <v>2</v>
      </c>
      <c r="C13" s="282"/>
      <c r="D13" s="1" t="str">
        <f>'[1]2月菜單'!E30</f>
        <v>五穀飯</v>
      </c>
      <c r="E13" s="1" t="s">
        <v>337</v>
      </c>
      <c r="F13" s="1"/>
      <c r="G13" s="1" t="str">
        <f>'[1]2月菜單'!E31</f>
        <v>鐵路排骨</v>
      </c>
      <c r="H13" s="1" t="s">
        <v>393</v>
      </c>
      <c r="I13" s="1"/>
      <c r="J13" s="1" t="str">
        <f>'[1]2月菜單'!E32</f>
        <v>花生海帶結(醃)</v>
      </c>
      <c r="K13" s="1" t="s">
        <v>338</v>
      </c>
      <c r="L13" s="1"/>
      <c r="M13" s="1" t="str">
        <f>'[1]2月菜單'!E33</f>
        <v>螞蟻上樹</v>
      </c>
      <c r="N13" s="1" t="s">
        <v>338</v>
      </c>
      <c r="O13" s="1"/>
      <c r="P13" s="1" t="str">
        <f>'[1]2月菜單'!E34</f>
        <v>淺色青菜</v>
      </c>
      <c r="Q13" s="1" t="s">
        <v>354</v>
      </c>
      <c r="R13" s="1"/>
      <c r="S13" s="1" t="str">
        <f>'[1]2月菜單'!E35</f>
        <v>玉米濃湯(芶)/乳品</v>
      </c>
      <c r="T13" s="1" t="s">
        <v>338</v>
      </c>
      <c r="U13" s="1"/>
      <c r="V13" s="283" t="s">
        <v>420</v>
      </c>
      <c r="W13" s="3" t="s">
        <v>7</v>
      </c>
      <c r="X13" s="47" t="s">
        <v>64</v>
      </c>
      <c r="Y13" s="4">
        <v>5.2</v>
      </c>
      <c r="Z13" s="181"/>
      <c r="AA13" s="181"/>
      <c r="AB13" s="183"/>
      <c r="AC13" s="181" t="s">
        <v>355</v>
      </c>
      <c r="AD13" s="181" t="s">
        <v>356</v>
      </c>
      <c r="AE13" s="181" t="s">
        <v>357</v>
      </c>
      <c r="AF13" s="181" t="s">
        <v>358</v>
      </c>
    </row>
    <row r="14" spans="2:32" ht="27.75" customHeight="1">
      <c r="B14" s="206" t="s">
        <v>8</v>
      </c>
      <c r="C14" s="282"/>
      <c r="D14" s="8" t="s">
        <v>55</v>
      </c>
      <c r="E14" s="8"/>
      <c r="F14" s="8">
        <v>90</v>
      </c>
      <c r="G14" s="7" t="s">
        <v>427</v>
      </c>
      <c r="H14" s="8"/>
      <c r="I14" s="7">
        <v>60</v>
      </c>
      <c r="J14" s="5" t="s">
        <v>443</v>
      </c>
      <c r="K14" s="6"/>
      <c r="L14" s="5">
        <v>30</v>
      </c>
      <c r="M14" s="8" t="s">
        <v>583</v>
      </c>
      <c r="N14" s="12"/>
      <c r="O14" s="7">
        <v>20</v>
      </c>
      <c r="P14" s="7" t="s">
        <v>378</v>
      </c>
      <c r="Q14" s="6"/>
      <c r="R14" s="6">
        <v>100</v>
      </c>
      <c r="S14" s="5" t="s">
        <v>423</v>
      </c>
      <c r="T14" s="129"/>
      <c r="U14" s="6">
        <v>20</v>
      </c>
      <c r="V14" s="284"/>
      <c r="W14" s="9" t="s">
        <v>99</v>
      </c>
      <c r="X14" s="52" t="s">
        <v>65</v>
      </c>
      <c r="Y14" s="10">
        <v>2.3</v>
      </c>
      <c r="Z14" s="192"/>
      <c r="AA14" s="202" t="s">
        <v>381</v>
      </c>
      <c r="AB14" s="183">
        <v>6</v>
      </c>
      <c r="AC14" s="183">
        <f>AB14*2</f>
        <v>12</v>
      </c>
      <c r="AD14" s="183"/>
      <c r="AE14" s="183">
        <f>AB14*15</f>
        <v>90</v>
      </c>
      <c r="AF14" s="183">
        <f>AC14*4+AE14*4</f>
        <v>408</v>
      </c>
    </row>
    <row r="15" spans="2:32" ht="27.75" customHeight="1">
      <c r="B15" s="206">
        <v>21</v>
      </c>
      <c r="C15" s="282"/>
      <c r="D15" s="8" t="s">
        <v>56</v>
      </c>
      <c r="E15" s="8"/>
      <c r="F15" s="8">
        <v>20</v>
      </c>
      <c r="G15" s="7"/>
      <c r="H15" s="8"/>
      <c r="I15" s="7"/>
      <c r="J15" s="5" t="s">
        <v>584</v>
      </c>
      <c r="K15" s="6"/>
      <c r="L15" s="5">
        <v>5</v>
      </c>
      <c r="M15" s="8" t="s">
        <v>401</v>
      </c>
      <c r="N15" s="6"/>
      <c r="O15" s="7">
        <v>35</v>
      </c>
      <c r="P15" s="6"/>
      <c r="Q15" s="6"/>
      <c r="R15" s="6"/>
      <c r="S15" s="5" t="s">
        <v>377</v>
      </c>
      <c r="T15" s="6"/>
      <c r="U15" s="6">
        <v>15</v>
      </c>
      <c r="V15" s="284"/>
      <c r="W15" s="11" t="s">
        <v>9</v>
      </c>
      <c r="X15" s="57" t="s">
        <v>66</v>
      </c>
      <c r="Y15" s="10">
        <v>2</v>
      </c>
      <c r="Z15" s="181"/>
      <c r="AA15" s="212" t="s">
        <v>384</v>
      </c>
      <c r="AB15" s="183">
        <v>2.2</v>
      </c>
      <c r="AC15" s="213">
        <f>AB15*7</f>
        <v>15.400000000000002</v>
      </c>
      <c r="AD15" s="183">
        <f>AB15*5</f>
        <v>11</v>
      </c>
      <c r="AE15" s="183" t="s">
        <v>332</v>
      </c>
      <c r="AF15" s="214">
        <f>AC15*4+AD15*9</f>
        <v>160.60000000000002</v>
      </c>
    </row>
    <row r="16" spans="2:32" ht="27.75" customHeight="1">
      <c r="B16" s="206" t="s">
        <v>10</v>
      </c>
      <c r="C16" s="282"/>
      <c r="D16" s="61"/>
      <c r="E16" s="61"/>
      <c r="F16" s="7"/>
      <c r="G16" s="6"/>
      <c r="H16" s="12"/>
      <c r="I16" s="6"/>
      <c r="J16" s="5" t="s">
        <v>386</v>
      </c>
      <c r="K16" s="12"/>
      <c r="L16" s="5">
        <v>20</v>
      </c>
      <c r="M16" s="8" t="s">
        <v>385</v>
      </c>
      <c r="N16" s="12"/>
      <c r="O16" s="7">
        <v>5</v>
      </c>
      <c r="P16" s="6"/>
      <c r="Q16" s="12"/>
      <c r="R16" s="6"/>
      <c r="S16" s="5"/>
      <c r="T16" s="12"/>
      <c r="U16" s="6"/>
      <c r="V16" s="284"/>
      <c r="W16" s="9" t="s">
        <v>100</v>
      </c>
      <c r="X16" s="57" t="s">
        <v>67</v>
      </c>
      <c r="Y16" s="10">
        <v>2.2</v>
      </c>
      <c r="Z16" s="192"/>
      <c r="AA16" s="181" t="s">
        <v>369</v>
      </c>
      <c r="AB16" s="183">
        <v>1.6</v>
      </c>
      <c r="AC16" s="183">
        <f>AB16*1</f>
        <v>1.6</v>
      </c>
      <c r="AD16" s="183" t="s">
        <v>332</v>
      </c>
      <c r="AE16" s="183">
        <f>AB16*5</f>
        <v>8</v>
      </c>
      <c r="AF16" s="183">
        <f>AC16*4+AE16*4</f>
        <v>38.4</v>
      </c>
    </row>
    <row r="17" spans="2:32" ht="27.75" customHeight="1">
      <c r="B17" s="286" t="s">
        <v>430</v>
      </c>
      <c r="C17" s="282"/>
      <c r="D17" s="5"/>
      <c r="E17" s="5"/>
      <c r="F17" s="5"/>
      <c r="G17" s="6"/>
      <c r="H17" s="12"/>
      <c r="I17" s="6"/>
      <c r="J17" s="5" t="s">
        <v>585</v>
      </c>
      <c r="K17" s="12"/>
      <c r="L17" s="5">
        <v>10</v>
      </c>
      <c r="M17" s="8"/>
      <c r="N17" s="12"/>
      <c r="O17" s="7"/>
      <c r="P17" s="6"/>
      <c r="Q17" s="12"/>
      <c r="R17" s="6"/>
      <c r="S17" s="5"/>
      <c r="T17" s="12"/>
      <c r="U17" s="6"/>
      <c r="V17" s="284"/>
      <c r="W17" s="11" t="s">
        <v>11</v>
      </c>
      <c r="X17" s="57" t="s">
        <v>68</v>
      </c>
      <c r="Y17" s="10">
        <v>0</v>
      </c>
      <c r="Z17" s="181"/>
      <c r="AA17" s="181" t="s">
        <v>371</v>
      </c>
      <c r="AB17" s="183">
        <v>2.5</v>
      </c>
      <c r="AC17" s="183"/>
      <c r="AD17" s="183">
        <f>AB17*5</f>
        <v>12.5</v>
      </c>
      <c r="AE17" s="183" t="s">
        <v>332</v>
      </c>
      <c r="AF17" s="183">
        <f>AD17*9</f>
        <v>112.5</v>
      </c>
    </row>
    <row r="18" spans="2:31" ht="27.75" customHeight="1">
      <c r="B18" s="286"/>
      <c r="C18" s="282"/>
      <c r="D18" s="12"/>
      <c r="E18" s="12"/>
      <c r="F18" s="6"/>
      <c r="G18" s="6"/>
      <c r="H18" s="12"/>
      <c r="I18" s="6"/>
      <c r="J18" s="6"/>
      <c r="K18" s="12"/>
      <c r="L18" s="6"/>
      <c r="M18" s="8"/>
      <c r="N18" s="12"/>
      <c r="O18" s="7"/>
      <c r="P18" s="6"/>
      <c r="Q18" s="12"/>
      <c r="R18" s="6"/>
      <c r="S18" s="5"/>
      <c r="T18" s="12"/>
      <c r="U18" s="6"/>
      <c r="V18" s="284"/>
      <c r="W18" s="9" t="s">
        <v>101</v>
      </c>
      <c r="X18" s="112" t="s">
        <v>69</v>
      </c>
      <c r="Y18" s="164">
        <v>1</v>
      </c>
      <c r="Z18" s="192"/>
      <c r="AA18" s="181" t="s">
        <v>334</v>
      </c>
      <c r="AB18" s="183">
        <v>1</v>
      </c>
      <c r="AE18" s="181">
        <f>AB18*15</f>
        <v>15</v>
      </c>
    </row>
    <row r="19" spans="2:32" ht="27.75" customHeight="1">
      <c r="B19" s="151" t="s">
        <v>335</v>
      </c>
      <c r="C19" s="215"/>
      <c r="D19" s="12"/>
      <c r="E19" s="12"/>
      <c r="F19" s="6"/>
      <c r="G19" s="6"/>
      <c r="H19" s="12"/>
      <c r="I19" s="6"/>
      <c r="J19" s="6"/>
      <c r="K19" s="12"/>
      <c r="L19" s="6"/>
      <c r="M19" s="7"/>
      <c r="N19" s="12"/>
      <c r="O19" s="7"/>
      <c r="P19" s="6"/>
      <c r="Q19" s="12"/>
      <c r="R19" s="6"/>
      <c r="S19" s="6"/>
      <c r="T19" s="12"/>
      <c r="U19" s="6"/>
      <c r="V19" s="284"/>
      <c r="W19" s="11" t="s">
        <v>12</v>
      </c>
      <c r="X19" s="66"/>
      <c r="Y19" s="10"/>
      <c r="Z19" s="181"/>
      <c r="AC19" s="181">
        <f>SUM(AC14:AC18)</f>
        <v>29.000000000000004</v>
      </c>
      <c r="AD19" s="181">
        <f>SUM(AD14:AD18)</f>
        <v>23.5</v>
      </c>
      <c r="AE19" s="181">
        <f>SUM(AE14:AE18)</f>
        <v>113</v>
      </c>
      <c r="AF19" s="181">
        <f>AC19*4+AD19*9+AE19*4</f>
        <v>779.5</v>
      </c>
    </row>
    <row r="20" spans="2:31" ht="27.75" customHeight="1">
      <c r="B20" s="216"/>
      <c r="C20" s="217"/>
      <c r="D20" s="12"/>
      <c r="E20" s="12"/>
      <c r="F20" s="6"/>
      <c r="G20" s="6"/>
      <c r="H20" s="12"/>
      <c r="I20" s="6"/>
      <c r="J20" s="6"/>
      <c r="K20" s="12"/>
      <c r="L20" s="6"/>
      <c r="M20" s="7"/>
      <c r="N20" s="12"/>
      <c r="O20" s="7"/>
      <c r="P20" s="6"/>
      <c r="Q20" s="12"/>
      <c r="R20" s="6"/>
      <c r="S20" s="6"/>
      <c r="T20" s="12"/>
      <c r="U20" s="6"/>
      <c r="V20" s="285"/>
      <c r="W20" s="9" t="s">
        <v>586</v>
      </c>
      <c r="X20" s="62"/>
      <c r="Y20" s="164"/>
      <c r="Z20" s="192"/>
      <c r="AC20" s="218">
        <f>AC19*4/AF19</f>
        <v>0.14881334188582426</v>
      </c>
      <c r="AD20" s="218">
        <f>AD19*9/AF19</f>
        <v>0.27132777421423987</v>
      </c>
      <c r="AE20" s="218">
        <f>AE19*4/AF19</f>
        <v>0.5798588838999359</v>
      </c>
    </row>
    <row r="21" spans="2:32" s="203" customFormat="1" ht="27.75" customHeight="1">
      <c r="B21" s="219">
        <v>2</v>
      </c>
      <c r="C21" s="282"/>
      <c r="D21" s="1" t="str">
        <f>'[1]2月菜單'!I30</f>
        <v>香Q白飯</v>
      </c>
      <c r="E21" s="1" t="s">
        <v>587</v>
      </c>
      <c r="F21" s="1"/>
      <c r="G21" s="1" t="str">
        <f>'[1]2月菜單'!I31</f>
        <v>冬瓜燒鴨</v>
      </c>
      <c r="H21" s="1" t="s">
        <v>338</v>
      </c>
      <c r="I21" s="1"/>
      <c r="J21" s="1" t="str">
        <f>'[1]2月菜單'!I32</f>
        <v>什錦肉燥(豆)</v>
      </c>
      <c r="K21" s="1" t="s">
        <v>338</v>
      </c>
      <c r="L21" s="1"/>
      <c r="M21" s="1" t="str">
        <f>'[1]2月菜單'!I33</f>
        <v>蒲瓜燴炒</v>
      </c>
      <c r="N21" s="1" t="s">
        <v>374</v>
      </c>
      <c r="O21" s="1"/>
      <c r="P21" s="1" t="str">
        <f>'[1]2月菜單'!I34</f>
        <v>深色青菜</v>
      </c>
      <c r="Q21" s="1" t="s">
        <v>354</v>
      </c>
      <c r="R21" s="1"/>
      <c r="S21" s="1" t="str">
        <f>'[1]2月菜單'!I35</f>
        <v>酸菜肉片湯(醃)</v>
      </c>
      <c r="T21" s="1" t="s">
        <v>338</v>
      </c>
      <c r="U21" s="1"/>
      <c r="V21" s="283"/>
      <c r="W21" s="3" t="s">
        <v>7</v>
      </c>
      <c r="X21" s="47" t="s">
        <v>64</v>
      </c>
      <c r="Y21" s="4">
        <v>5.3</v>
      </c>
      <c r="Z21" s="181"/>
      <c r="AA21" s="181"/>
      <c r="AB21" s="183"/>
      <c r="AC21" s="181" t="s">
        <v>355</v>
      </c>
      <c r="AD21" s="181" t="s">
        <v>356</v>
      </c>
      <c r="AE21" s="181" t="s">
        <v>357</v>
      </c>
      <c r="AF21" s="181" t="s">
        <v>358</v>
      </c>
    </row>
    <row r="22" spans="2:32" s="220" customFormat="1" ht="27.75" customHeight="1">
      <c r="B22" s="221" t="s">
        <v>8</v>
      </c>
      <c r="C22" s="282"/>
      <c r="D22" s="7" t="s">
        <v>55</v>
      </c>
      <c r="E22" s="8"/>
      <c r="F22" s="7">
        <v>110</v>
      </c>
      <c r="G22" s="6" t="s">
        <v>379</v>
      </c>
      <c r="H22" s="6"/>
      <c r="I22" s="6">
        <v>20</v>
      </c>
      <c r="J22" s="6" t="s">
        <v>402</v>
      </c>
      <c r="K22" s="6"/>
      <c r="L22" s="6">
        <v>20</v>
      </c>
      <c r="M22" s="6" t="s">
        <v>588</v>
      </c>
      <c r="N22" s="6"/>
      <c r="O22" s="6">
        <v>55</v>
      </c>
      <c r="P22" s="7" t="s">
        <v>398</v>
      </c>
      <c r="Q22" s="6"/>
      <c r="R22" s="6">
        <v>100</v>
      </c>
      <c r="S22" s="6" t="s">
        <v>589</v>
      </c>
      <c r="T22" s="6"/>
      <c r="U22" s="6">
        <v>15</v>
      </c>
      <c r="V22" s="284"/>
      <c r="W22" s="9" t="s">
        <v>590</v>
      </c>
      <c r="X22" s="52" t="s">
        <v>65</v>
      </c>
      <c r="Y22" s="10">
        <v>2</v>
      </c>
      <c r="Z22" s="222"/>
      <c r="AA22" s="202" t="s">
        <v>381</v>
      </c>
      <c r="AB22" s="183">
        <v>6</v>
      </c>
      <c r="AC22" s="183">
        <f>AB22*2</f>
        <v>12</v>
      </c>
      <c r="AD22" s="183"/>
      <c r="AE22" s="183">
        <f>AB22*15</f>
        <v>90</v>
      </c>
      <c r="AF22" s="183">
        <f>AC22*4+AE22*4</f>
        <v>408</v>
      </c>
    </row>
    <row r="23" spans="2:32" s="220" customFormat="1" ht="27.75" customHeight="1">
      <c r="B23" s="221">
        <v>22</v>
      </c>
      <c r="C23" s="282"/>
      <c r="D23" s="7"/>
      <c r="E23" s="8"/>
      <c r="F23" s="8"/>
      <c r="G23" s="6" t="s">
        <v>591</v>
      </c>
      <c r="H23" s="6"/>
      <c r="I23" s="6">
        <v>60</v>
      </c>
      <c r="J23" s="6" t="s">
        <v>446</v>
      </c>
      <c r="K23" s="6"/>
      <c r="L23" s="6">
        <v>30</v>
      </c>
      <c r="M23" s="6" t="s">
        <v>425</v>
      </c>
      <c r="N23" s="6"/>
      <c r="O23" s="6">
        <v>10</v>
      </c>
      <c r="P23" s="6"/>
      <c r="Q23" s="6"/>
      <c r="R23" s="6"/>
      <c r="S23" s="6" t="s">
        <v>592</v>
      </c>
      <c r="T23" s="6"/>
      <c r="U23" s="6">
        <v>8</v>
      </c>
      <c r="V23" s="284"/>
      <c r="W23" s="11" t="s">
        <v>9</v>
      </c>
      <c r="X23" s="57" t="s">
        <v>66</v>
      </c>
      <c r="Y23" s="10">
        <v>2</v>
      </c>
      <c r="Z23" s="223"/>
      <c r="AA23" s="212" t="s">
        <v>384</v>
      </c>
      <c r="AB23" s="183">
        <v>2</v>
      </c>
      <c r="AC23" s="213">
        <f>AB23*7</f>
        <v>14</v>
      </c>
      <c r="AD23" s="183">
        <f>AB23*5</f>
        <v>10</v>
      </c>
      <c r="AE23" s="183" t="s">
        <v>332</v>
      </c>
      <c r="AF23" s="214">
        <f>AC23*4+AD23*9</f>
        <v>146</v>
      </c>
    </row>
    <row r="24" spans="2:32" s="220" customFormat="1" ht="27.75" customHeight="1">
      <c r="B24" s="221" t="s">
        <v>10</v>
      </c>
      <c r="C24" s="282"/>
      <c r="D24" s="8"/>
      <c r="E24" s="8"/>
      <c r="F24" s="8"/>
      <c r="G24" s="6"/>
      <c r="H24" s="12"/>
      <c r="I24" s="6"/>
      <c r="J24" s="6"/>
      <c r="K24" s="12"/>
      <c r="L24" s="6"/>
      <c r="M24" s="6"/>
      <c r="N24" s="12"/>
      <c r="O24" s="6"/>
      <c r="P24" s="6"/>
      <c r="Q24" s="12"/>
      <c r="R24" s="6"/>
      <c r="S24" s="5"/>
      <c r="T24" s="12"/>
      <c r="U24" s="6"/>
      <c r="V24" s="284"/>
      <c r="W24" s="9" t="s">
        <v>97</v>
      </c>
      <c r="X24" s="57" t="s">
        <v>67</v>
      </c>
      <c r="Y24" s="10">
        <v>2.2</v>
      </c>
      <c r="Z24" s="222"/>
      <c r="AA24" s="181" t="s">
        <v>369</v>
      </c>
      <c r="AB24" s="183">
        <v>1.5</v>
      </c>
      <c r="AC24" s="183">
        <f>AB24*1</f>
        <v>1.5</v>
      </c>
      <c r="AD24" s="183" t="s">
        <v>332</v>
      </c>
      <c r="AE24" s="183">
        <f>AB24*5</f>
        <v>7.5</v>
      </c>
      <c r="AF24" s="183">
        <f>AC24*4+AE24*4</f>
        <v>36</v>
      </c>
    </row>
    <row r="25" spans="2:32" s="220" customFormat="1" ht="27.75" customHeight="1">
      <c r="B25" s="287" t="s">
        <v>370</v>
      </c>
      <c r="C25" s="282"/>
      <c r="D25" s="8"/>
      <c r="E25" s="8"/>
      <c r="F25" s="8"/>
      <c r="G25" s="6"/>
      <c r="H25" s="12"/>
      <c r="I25" s="6"/>
      <c r="J25" s="6"/>
      <c r="K25" s="12"/>
      <c r="L25" s="6"/>
      <c r="M25" s="6"/>
      <c r="N25" s="12"/>
      <c r="O25" s="6"/>
      <c r="P25" s="6"/>
      <c r="Q25" s="12"/>
      <c r="R25" s="6"/>
      <c r="S25" s="6"/>
      <c r="T25" s="12"/>
      <c r="U25" s="6"/>
      <c r="V25" s="284"/>
      <c r="W25" s="11" t="s">
        <v>11</v>
      </c>
      <c r="X25" s="57" t="s">
        <v>68</v>
      </c>
      <c r="Y25" s="10">
        <v>0</v>
      </c>
      <c r="Z25" s="223"/>
      <c r="AA25" s="181" t="s">
        <v>371</v>
      </c>
      <c r="AB25" s="183">
        <v>2.5</v>
      </c>
      <c r="AC25" s="183"/>
      <c r="AD25" s="183">
        <f>AB25*5</f>
        <v>12.5</v>
      </c>
      <c r="AE25" s="183" t="s">
        <v>332</v>
      </c>
      <c r="AF25" s="183">
        <f>AD25*9</f>
        <v>112.5</v>
      </c>
    </row>
    <row r="26" spans="2:32" s="220" customFormat="1" ht="27.75" customHeight="1">
      <c r="B26" s="287"/>
      <c r="C26" s="282"/>
      <c r="D26" s="8"/>
      <c r="E26" s="8"/>
      <c r="F26" s="8"/>
      <c r="G26" s="225"/>
      <c r="H26" s="12"/>
      <c r="I26" s="6"/>
      <c r="J26" s="6"/>
      <c r="K26" s="12"/>
      <c r="L26" s="6"/>
      <c r="M26" s="6"/>
      <c r="N26" s="12"/>
      <c r="O26" s="6"/>
      <c r="P26" s="6"/>
      <c r="Q26" s="12"/>
      <c r="R26" s="6"/>
      <c r="S26" s="6"/>
      <c r="T26" s="12"/>
      <c r="U26" s="6"/>
      <c r="V26" s="284"/>
      <c r="W26" s="9" t="s">
        <v>98</v>
      </c>
      <c r="X26" s="112" t="s">
        <v>69</v>
      </c>
      <c r="Y26" s="10">
        <v>0</v>
      </c>
      <c r="Z26" s="222"/>
      <c r="AA26" s="181" t="s">
        <v>334</v>
      </c>
      <c r="AB26" s="183"/>
      <c r="AC26" s="181"/>
      <c r="AD26" s="181"/>
      <c r="AE26" s="181">
        <f>AB26*15</f>
        <v>0</v>
      </c>
      <c r="AF26" s="181"/>
    </row>
    <row r="27" spans="2:32" s="220" customFormat="1" ht="27.75" customHeight="1">
      <c r="B27" s="151" t="s">
        <v>335</v>
      </c>
      <c r="C27" s="226"/>
      <c r="D27" s="6"/>
      <c r="E27" s="12"/>
      <c r="F27" s="6"/>
      <c r="G27" s="6"/>
      <c r="H27" s="12"/>
      <c r="I27" s="6"/>
      <c r="J27" s="6"/>
      <c r="K27" s="12"/>
      <c r="L27" s="6"/>
      <c r="M27" s="6"/>
      <c r="N27" s="12"/>
      <c r="O27" s="6"/>
      <c r="P27" s="6"/>
      <c r="Q27" s="12"/>
      <c r="R27" s="6"/>
      <c r="S27" s="6"/>
      <c r="T27" s="12"/>
      <c r="U27" s="6"/>
      <c r="V27" s="284"/>
      <c r="W27" s="11" t="s">
        <v>12</v>
      </c>
      <c r="X27" s="66"/>
      <c r="Y27" s="10"/>
      <c r="Z27" s="223"/>
      <c r="AA27" s="181"/>
      <c r="AB27" s="183"/>
      <c r="AC27" s="181">
        <f>SUM(AC22:AC26)</f>
        <v>27.5</v>
      </c>
      <c r="AD27" s="181">
        <f>SUM(AD22:AD26)</f>
        <v>22.5</v>
      </c>
      <c r="AE27" s="181">
        <f>SUM(AE22:AE26)</f>
        <v>97.5</v>
      </c>
      <c r="AF27" s="181">
        <f>AC27*4+AD27*9+AE27*4</f>
        <v>702.5</v>
      </c>
    </row>
    <row r="28" spans="2:32" s="220" customFormat="1" ht="27.75" customHeight="1" thickBot="1">
      <c r="B28" s="227"/>
      <c r="C28" s="228"/>
      <c r="D28" s="12"/>
      <c r="E28" s="12"/>
      <c r="F28" s="6"/>
      <c r="G28" s="6"/>
      <c r="H28" s="12"/>
      <c r="I28" s="6"/>
      <c r="J28" s="6"/>
      <c r="K28" s="12"/>
      <c r="L28" s="6"/>
      <c r="M28" s="6"/>
      <c r="N28" s="12"/>
      <c r="O28" s="6"/>
      <c r="P28" s="6"/>
      <c r="Q28" s="12"/>
      <c r="R28" s="6"/>
      <c r="S28" s="6"/>
      <c r="T28" s="12"/>
      <c r="U28" s="6"/>
      <c r="V28" s="285"/>
      <c r="W28" s="9" t="s">
        <v>593</v>
      </c>
      <c r="X28" s="73"/>
      <c r="Y28" s="10"/>
      <c r="Z28" s="222"/>
      <c r="AA28" s="223"/>
      <c r="AB28" s="229"/>
      <c r="AC28" s="218">
        <f>AC27*4/AF27</f>
        <v>0.15658362989323843</v>
      </c>
      <c r="AD28" s="218">
        <f>AD27*9/AF27</f>
        <v>0.28825622775800713</v>
      </c>
      <c r="AE28" s="218">
        <f>AE27*4/AF27</f>
        <v>0.5551601423487544</v>
      </c>
      <c r="AF28" s="223"/>
    </row>
    <row r="29" spans="2:32" s="203" customFormat="1" ht="27.75" customHeight="1">
      <c r="B29" s="204">
        <v>2</v>
      </c>
      <c r="C29" s="282"/>
      <c r="D29" s="1" t="s">
        <v>594</v>
      </c>
      <c r="E29" s="1" t="s">
        <v>337</v>
      </c>
      <c r="F29" s="1"/>
      <c r="G29" s="1" t="str">
        <f>'[1]2月菜單'!M31</f>
        <v>蒜泥白肉</v>
      </c>
      <c r="H29" s="1" t="s">
        <v>338</v>
      </c>
      <c r="I29" s="1"/>
      <c r="J29" s="1" t="str">
        <f>'[1]2月菜單'!M32</f>
        <v>海鮮什錦菇(海)</v>
      </c>
      <c r="K29" s="1" t="s">
        <v>338</v>
      </c>
      <c r="L29" s="1"/>
      <c r="M29" s="1" t="str">
        <f>'[1]2月菜單'!M33</f>
        <v>香烤翅小腿</v>
      </c>
      <c r="N29" s="1" t="s">
        <v>595</v>
      </c>
      <c r="O29" s="1"/>
      <c r="P29" s="1" t="str">
        <f>'[1]2月菜單'!M34</f>
        <v>淺色青菜</v>
      </c>
      <c r="Q29" s="1" t="s">
        <v>354</v>
      </c>
      <c r="R29" s="1"/>
      <c r="S29" s="1" t="str">
        <f>'[1]2月菜單'!M35</f>
        <v>紫菜蛋花湯</v>
      </c>
      <c r="T29" s="1" t="s">
        <v>338</v>
      </c>
      <c r="U29" s="1"/>
      <c r="V29" s="283"/>
      <c r="W29" s="3" t="s">
        <v>7</v>
      </c>
      <c r="X29" s="47" t="s">
        <v>64</v>
      </c>
      <c r="Y29" s="4">
        <v>5.1</v>
      </c>
      <c r="Z29" s="181"/>
      <c r="AA29" s="181"/>
      <c r="AB29" s="183"/>
      <c r="AC29" s="181" t="s">
        <v>355</v>
      </c>
      <c r="AD29" s="181" t="s">
        <v>356</v>
      </c>
      <c r="AE29" s="181" t="s">
        <v>357</v>
      </c>
      <c r="AF29" s="181" t="s">
        <v>358</v>
      </c>
    </row>
    <row r="30" spans="2:32" ht="27.75" customHeight="1">
      <c r="B30" s="206" t="s">
        <v>8</v>
      </c>
      <c r="C30" s="282"/>
      <c r="D30" s="7" t="s">
        <v>55</v>
      </c>
      <c r="E30" s="7"/>
      <c r="F30" s="7">
        <v>100</v>
      </c>
      <c r="G30" s="6" t="s">
        <v>396</v>
      </c>
      <c r="H30" s="6"/>
      <c r="I30" s="6">
        <v>60</v>
      </c>
      <c r="J30" s="5" t="s">
        <v>596</v>
      </c>
      <c r="K30" s="5"/>
      <c r="L30" s="5">
        <v>30</v>
      </c>
      <c r="M30" s="7" t="s">
        <v>597</v>
      </c>
      <c r="N30" s="6"/>
      <c r="O30" s="7">
        <v>25</v>
      </c>
      <c r="P30" s="7" t="s">
        <v>378</v>
      </c>
      <c r="Q30" s="6"/>
      <c r="R30" s="6">
        <v>110</v>
      </c>
      <c r="S30" s="5" t="s">
        <v>598</v>
      </c>
      <c r="T30" s="5"/>
      <c r="U30" s="5">
        <v>8</v>
      </c>
      <c r="V30" s="284"/>
      <c r="W30" s="9" t="s">
        <v>127</v>
      </c>
      <c r="X30" s="52" t="s">
        <v>65</v>
      </c>
      <c r="Y30" s="10">
        <v>2.2</v>
      </c>
      <c r="Z30" s="192"/>
      <c r="AA30" s="202" t="s">
        <v>381</v>
      </c>
      <c r="AB30" s="183">
        <v>6</v>
      </c>
      <c r="AC30" s="183">
        <f>AB30*2</f>
        <v>12</v>
      </c>
      <c r="AD30" s="183"/>
      <c r="AE30" s="183">
        <f>AB30*15</f>
        <v>90</v>
      </c>
      <c r="AF30" s="183">
        <f>AC30*4+AE30*4</f>
        <v>408</v>
      </c>
    </row>
    <row r="31" spans="2:32" ht="27.75" customHeight="1">
      <c r="B31" s="206">
        <v>23</v>
      </c>
      <c r="C31" s="282"/>
      <c r="D31" s="7" t="s">
        <v>57</v>
      </c>
      <c r="E31" s="7"/>
      <c r="F31" s="7">
        <v>20</v>
      </c>
      <c r="G31" s="6" t="s">
        <v>599</v>
      </c>
      <c r="H31" s="6"/>
      <c r="I31" s="6">
        <v>3</v>
      </c>
      <c r="J31" s="5" t="s">
        <v>365</v>
      </c>
      <c r="K31" s="5"/>
      <c r="L31" s="5">
        <v>10</v>
      </c>
      <c r="M31" s="7"/>
      <c r="N31" s="6"/>
      <c r="O31" s="7"/>
      <c r="P31" s="7"/>
      <c r="Q31" s="61"/>
      <c r="R31" s="7"/>
      <c r="S31" s="5" t="s">
        <v>377</v>
      </c>
      <c r="T31" s="5"/>
      <c r="U31" s="5">
        <v>5</v>
      </c>
      <c r="V31" s="284"/>
      <c r="W31" s="11" t="s">
        <v>9</v>
      </c>
      <c r="X31" s="57" t="s">
        <v>66</v>
      </c>
      <c r="Y31" s="10">
        <v>1.6</v>
      </c>
      <c r="Z31" s="181"/>
      <c r="AA31" s="212" t="s">
        <v>384</v>
      </c>
      <c r="AB31" s="183">
        <v>2.3</v>
      </c>
      <c r="AC31" s="213">
        <f>AB31*7</f>
        <v>16.099999999999998</v>
      </c>
      <c r="AD31" s="183">
        <f>AB31*5</f>
        <v>11.5</v>
      </c>
      <c r="AE31" s="183" t="s">
        <v>332</v>
      </c>
      <c r="AF31" s="214">
        <f>AC31*4+AD31*9</f>
        <v>167.89999999999998</v>
      </c>
    </row>
    <row r="32" spans="2:32" ht="27.75" customHeight="1">
      <c r="B32" s="206" t="s">
        <v>10</v>
      </c>
      <c r="C32" s="282"/>
      <c r="D32" s="7"/>
      <c r="E32" s="61"/>
      <c r="F32" s="7"/>
      <c r="G32" s="6"/>
      <c r="H32" s="12"/>
      <c r="I32" s="6"/>
      <c r="J32" s="7" t="s">
        <v>600</v>
      </c>
      <c r="K32" s="12"/>
      <c r="L32" s="7">
        <v>10</v>
      </c>
      <c r="M32" s="7"/>
      <c r="N32" s="12"/>
      <c r="O32" s="7"/>
      <c r="P32" s="7"/>
      <c r="Q32" s="61"/>
      <c r="R32" s="7"/>
      <c r="S32" s="5"/>
      <c r="T32" s="6"/>
      <c r="U32" s="6"/>
      <c r="V32" s="284"/>
      <c r="W32" s="9" t="s">
        <v>128</v>
      </c>
      <c r="X32" s="57" t="s">
        <v>67</v>
      </c>
      <c r="Y32" s="10">
        <v>2.3</v>
      </c>
      <c r="Z32" s="192"/>
      <c r="AA32" s="181" t="s">
        <v>369</v>
      </c>
      <c r="AB32" s="183">
        <v>1.5</v>
      </c>
      <c r="AC32" s="183">
        <f>AB32*1</f>
        <v>1.5</v>
      </c>
      <c r="AD32" s="183" t="s">
        <v>332</v>
      </c>
      <c r="AE32" s="183">
        <f>AB32*5</f>
        <v>7.5</v>
      </c>
      <c r="AF32" s="183">
        <f>AC32*4+AE32*4</f>
        <v>36</v>
      </c>
    </row>
    <row r="33" spans="2:32" ht="27.75" customHeight="1">
      <c r="B33" s="286" t="s">
        <v>388</v>
      </c>
      <c r="C33" s="282"/>
      <c r="D33" s="6"/>
      <c r="E33" s="12"/>
      <c r="F33" s="6"/>
      <c r="G33" s="6"/>
      <c r="H33" s="12"/>
      <c r="I33" s="6"/>
      <c r="J33" s="5" t="s">
        <v>601</v>
      </c>
      <c r="K33" s="5"/>
      <c r="L33" s="5">
        <v>20</v>
      </c>
      <c r="M33" s="7"/>
      <c r="N33" s="12"/>
      <c r="O33" s="7"/>
      <c r="P33" s="6"/>
      <c r="Q33" s="12"/>
      <c r="R33" s="6"/>
      <c r="S33" s="5"/>
      <c r="T33" s="6"/>
      <c r="U33" s="6"/>
      <c r="V33" s="284"/>
      <c r="W33" s="11" t="s">
        <v>11</v>
      </c>
      <c r="X33" s="57" t="s">
        <v>68</v>
      </c>
      <c r="Y33" s="10">
        <v>0</v>
      </c>
      <c r="Z33" s="181"/>
      <c r="AA33" s="181" t="s">
        <v>371</v>
      </c>
      <c r="AB33" s="183">
        <v>2.5</v>
      </c>
      <c r="AC33" s="183"/>
      <c r="AD33" s="183">
        <f>AB33*5</f>
        <v>12.5</v>
      </c>
      <c r="AE33" s="183" t="s">
        <v>332</v>
      </c>
      <c r="AF33" s="183">
        <f>AD33*9</f>
        <v>112.5</v>
      </c>
    </row>
    <row r="34" spans="2:31" ht="27.75" customHeight="1">
      <c r="B34" s="286"/>
      <c r="C34" s="282"/>
      <c r="D34" s="12"/>
      <c r="E34" s="12"/>
      <c r="F34" s="6"/>
      <c r="G34" s="6"/>
      <c r="H34" s="12"/>
      <c r="I34" s="6"/>
      <c r="J34" s="5"/>
      <c r="K34" s="12"/>
      <c r="L34" s="5"/>
      <c r="M34" s="7"/>
      <c r="N34" s="12"/>
      <c r="O34" s="7"/>
      <c r="P34" s="6"/>
      <c r="Q34" s="12"/>
      <c r="R34" s="6"/>
      <c r="S34" s="5"/>
      <c r="T34" s="12"/>
      <c r="U34" s="6"/>
      <c r="V34" s="284"/>
      <c r="W34" s="9" t="s">
        <v>101</v>
      </c>
      <c r="X34" s="112" t="s">
        <v>69</v>
      </c>
      <c r="Y34" s="10">
        <v>0</v>
      </c>
      <c r="Z34" s="192"/>
      <c r="AA34" s="181" t="s">
        <v>334</v>
      </c>
      <c r="AB34" s="183">
        <v>1</v>
      </c>
      <c r="AE34" s="181">
        <f>AB34*15</f>
        <v>15</v>
      </c>
    </row>
    <row r="35" spans="2:32" ht="27.75" customHeight="1">
      <c r="B35" s="151" t="s">
        <v>335</v>
      </c>
      <c r="C35" s="215"/>
      <c r="D35" s="12"/>
      <c r="E35" s="12"/>
      <c r="F35" s="6"/>
      <c r="G35" s="6"/>
      <c r="H35" s="12"/>
      <c r="I35" s="6"/>
      <c r="J35" s="6"/>
      <c r="K35" s="12"/>
      <c r="L35" s="6"/>
      <c r="M35" s="157"/>
      <c r="N35" s="230"/>
      <c r="O35" s="128"/>
      <c r="P35" s="231"/>
      <c r="Q35" s="12"/>
      <c r="R35" s="6"/>
      <c r="S35" s="6"/>
      <c r="T35" s="6"/>
      <c r="U35" s="6"/>
      <c r="V35" s="284"/>
      <c r="W35" s="11" t="s">
        <v>12</v>
      </c>
      <c r="X35" s="66"/>
      <c r="Y35" s="10"/>
      <c r="Z35" s="181"/>
      <c r="AC35" s="181">
        <f>SUM(AC30:AC34)</f>
        <v>29.599999999999998</v>
      </c>
      <c r="AD35" s="181">
        <f>SUM(AD30:AD34)</f>
        <v>24</v>
      </c>
      <c r="AE35" s="181">
        <f>SUM(AE30:AE34)</f>
        <v>112.5</v>
      </c>
      <c r="AF35" s="181">
        <f>AC35*4+AD35*9+AE35*4</f>
        <v>784.4</v>
      </c>
    </row>
    <row r="36" spans="2:31" ht="27.75" customHeight="1" thickBot="1">
      <c r="B36" s="216"/>
      <c r="C36" s="217"/>
      <c r="D36" s="12"/>
      <c r="E36" s="12"/>
      <c r="F36" s="6"/>
      <c r="G36" s="6"/>
      <c r="H36" s="12"/>
      <c r="I36" s="6"/>
      <c r="J36" s="6"/>
      <c r="K36" s="12"/>
      <c r="L36" s="6"/>
      <c r="M36" s="232"/>
      <c r="N36" s="233"/>
      <c r="O36" s="234"/>
      <c r="P36" s="231"/>
      <c r="Q36" s="12"/>
      <c r="R36" s="6"/>
      <c r="S36" s="6"/>
      <c r="T36" s="12"/>
      <c r="U36" s="6"/>
      <c r="V36" s="285"/>
      <c r="W36" s="240" t="s">
        <v>602</v>
      </c>
      <c r="X36" s="98"/>
      <c r="Y36" s="10"/>
      <c r="Z36" s="192"/>
      <c r="AC36" s="218">
        <f>AC35*4/AF35</f>
        <v>0.1509433962264151</v>
      </c>
      <c r="AD36" s="218">
        <f>AD35*9/AF35</f>
        <v>0.27536970933197347</v>
      </c>
      <c r="AE36" s="218">
        <f>AE35*4/AF35</f>
        <v>0.5736868944416115</v>
      </c>
    </row>
    <row r="37" spans="2:32" s="203" customFormat="1" ht="27.75" customHeight="1">
      <c r="B37" s="204">
        <v>2</v>
      </c>
      <c r="C37" s="282"/>
      <c r="D37" s="1" t="s">
        <v>514</v>
      </c>
      <c r="E37" s="1" t="s">
        <v>337</v>
      </c>
      <c r="F37" s="1"/>
      <c r="G37" s="1" t="s">
        <v>519</v>
      </c>
      <c r="H37" s="1" t="s">
        <v>373</v>
      </c>
      <c r="I37" s="1"/>
      <c r="J37" s="1" t="s">
        <v>524</v>
      </c>
      <c r="K37" s="1" t="s">
        <v>374</v>
      </c>
      <c r="L37" s="1"/>
      <c r="M37" s="1" t="s">
        <v>529</v>
      </c>
      <c r="N37" s="1" t="s">
        <v>338</v>
      </c>
      <c r="O37" s="1"/>
      <c r="P37" s="1" t="s">
        <v>398</v>
      </c>
      <c r="Q37" s="1" t="s">
        <v>354</v>
      </c>
      <c r="R37" s="1"/>
      <c r="S37" s="1" t="s">
        <v>534</v>
      </c>
      <c r="T37" s="1" t="s">
        <v>338</v>
      </c>
      <c r="U37" s="1"/>
      <c r="V37" s="283"/>
      <c r="W37" s="3" t="s">
        <v>7</v>
      </c>
      <c r="X37" s="47" t="s">
        <v>64</v>
      </c>
      <c r="Y37" s="4">
        <v>5.3</v>
      </c>
      <c r="Z37" s="181"/>
      <c r="AA37" s="181"/>
      <c r="AB37" s="183"/>
      <c r="AC37" s="181" t="s">
        <v>355</v>
      </c>
      <c r="AD37" s="181" t="s">
        <v>356</v>
      </c>
      <c r="AE37" s="181" t="s">
        <v>357</v>
      </c>
      <c r="AF37" s="181" t="s">
        <v>358</v>
      </c>
    </row>
    <row r="38" spans="2:32" ht="27.75" customHeight="1">
      <c r="B38" s="206" t="s">
        <v>8</v>
      </c>
      <c r="C38" s="282"/>
      <c r="D38" s="7" t="s">
        <v>394</v>
      </c>
      <c r="E38" s="7"/>
      <c r="F38" s="7">
        <v>110</v>
      </c>
      <c r="G38" s="6" t="s">
        <v>603</v>
      </c>
      <c r="H38" s="5"/>
      <c r="I38" s="6">
        <v>60</v>
      </c>
      <c r="J38" s="5" t="s">
        <v>399</v>
      </c>
      <c r="K38" s="6"/>
      <c r="L38" s="5">
        <v>40</v>
      </c>
      <c r="M38" s="8" t="s">
        <v>340</v>
      </c>
      <c r="N38" s="7"/>
      <c r="O38" s="8">
        <v>45</v>
      </c>
      <c r="P38" s="7" t="s">
        <v>398</v>
      </c>
      <c r="Q38" s="6"/>
      <c r="R38" s="6">
        <v>100</v>
      </c>
      <c r="S38" s="5" t="s">
        <v>389</v>
      </c>
      <c r="T38" s="5"/>
      <c r="U38" s="5">
        <v>25</v>
      </c>
      <c r="V38" s="284"/>
      <c r="W38" s="9" t="s">
        <v>437</v>
      </c>
      <c r="X38" s="52" t="s">
        <v>65</v>
      </c>
      <c r="Y38" s="10">
        <v>2</v>
      </c>
      <c r="Z38" s="192"/>
      <c r="AA38" s="202" t="s">
        <v>381</v>
      </c>
      <c r="AB38" s="183">
        <v>6</v>
      </c>
      <c r="AC38" s="183">
        <f>AB38*2</f>
        <v>12</v>
      </c>
      <c r="AD38" s="183"/>
      <c r="AE38" s="183">
        <f>AB38*15</f>
        <v>90</v>
      </c>
      <c r="AF38" s="183">
        <f>AC38*4+AE38*4</f>
        <v>408</v>
      </c>
    </row>
    <row r="39" spans="2:32" ht="27.75" customHeight="1">
      <c r="B39" s="206">
        <v>24</v>
      </c>
      <c r="C39" s="282"/>
      <c r="D39" s="7" t="s">
        <v>399</v>
      </c>
      <c r="E39" s="7"/>
      <c r="F39" s="7">
        <v>10</v>
      </c>
      <c r="G39" s="6"/>
      <c r="H39" s="5"/>
      <c r="I39" s="6"/>
      <c r="J39" s="5" t="s">
        <v>377</v>
      </c>
      <c r="K39" s="12"/>
      <c r="L39" s="5">
        <v>30</v>
      </c>
      <c r="M39" s="8" t="s">
        <v>604</v>
      </c>
      <c r="N39" s="7"/>
      <c r="O39" s="8">
        <v>8</v>
      </c>
      <c r="P39" s="6"/>
      <c r="Q39" s="6"/>
      <c r="R39" s="6"/>
      <c r="S39" s="5" t="s">
        <v>396</v>
      </c>
      <c r="T39" s="5"/>
      <c r="U39" s="5">
        <v>5</v>
      </c>
      <c r="V39" s="284"/>
      <c r="W39" s="11" t="s">
        <v>9</v>
      </c>
      <c r="X39" s="57" t="s">
        <v>66</v>
      </c>
      <c r="Y39" s="10">
        <v>2</v>
      </c>
      <c r="Z39" s="181"/>
      <c r="AA39" s="212" t="s">
        <v>384</v>
      </c>
      <c r="AB39" s="183">
        <v>2.3</v>
      </c>
      <c r="AC39" s="213">
        <f>AB39*7</f>
        <v>16.099999999999998</v>
      </c>
      <c r="AD39" s="183">
        <f>AB39*5</f>
        <v>11.5</v>
      </c>
      <c r="AE39" s="183" t="s">
        <v>332</v>
      </c>
      <c r="AF39" s="214">
        <f>AC39*4+AD39*9</f>
        <v>167.89999999999998</v>
      </c>
    </row>
    <row r="40" spans="2:32" ht="27.75" customHeight="1">
      <c r="B40" s="206" t="s">
        <v>10</v>
      </c>
      <c r="C40" s="282"/>
      <c r="D40" s="7" t="s">
        <v>431</v>
      </c>
      <c r="E40" s="12"/>
      <c r="F40" s="6">
        <v>2</v>
      </c>
      <c r="G40" s="6"/>
      <c r="H40" s="5"/>
      <c r="I40" s="6"/>
      <c r="J40" s="5"/>
      <c r="K40" s="6"/>
      <c r="L40" s="5"/>
      <c r="M40" s="8" t="s">
        <v>90</v>
      </c>
      <c r="N40" s="61"/>
      <c r="O40" s="8">
        <v>8</v>
      </c>
      <c r="P40" s="125"/>
      <c r="Q40" s="61"/>
      <c r="R40" s="7"/>
      <c r="S40" s="5"/>
      <c r="T40" s="5"/>
      <c r="U40" s="5"/>
      <c r="V40" s="284"/>
      <c r="W40" s="9" t="s">
        <v>110</v>
      </c>
      <c r="X40" s="57" t="s">
        <v>67</v>
      </c>
      <c r="Y40" s="10">
        <v>2.2</v>
      </c>
      <c r="Z40" s="192"/>
      <c r="AA40" s="181" t="s">
        <v>369</v>
      </c>
      <c r="AB40" s="183">
        <v>1.6</v>
      </c>
      <c r="AC40" s="183">
        <f>AB40*1</f>
        <v>1.6</v>
      </c>
      <c r="AD40" s="183" t="s">
        <v>332</v>
      </c>
      <c r="AE40" s="183">
        <f>AB40*5</f>
        <v>8</v>
      </c>
      <c r="AF40" s="183">
        <f>AC40*4+AE40*4</f>
        <v>38.4</v>
      </c>
    </row>
    <row r="41" spans="2:32" ht="27.75" customHeight="1">
      <c r="B41" s="286" t="s">
        <v>403</v>
      </c>
      <c r="C41" s="282"/>
      <c r="D41" s="5"/>
      <c r="E41" s="5"/>
      <c r="F41" s="6"/>
      <c r="G41" s="6"/>
      <c r="H41" s="5"/>
      <c r="I41" s="6"/>
      <c r="J41" s="5"/>
      <c r="K41" s="6"/>
      <c r="L41" s="5"/>
      <c r="M41" s="8" t="s">
        <v>605</v>
      </c>
      <c r="N41" s="61"/>
      <c r="O41" s="8">
        <v>5</v>
      </c>
      <c r="P41" s="231"/>
      <c r="Q41" s="12"/>
      <c r="R41" s="6"/>
      <c r="S41" s="5"/>
      <c r="T41" s="5"/>
      <c r="U41" s="5"/>
      <c r="V41" s="284"/>
      <c r="W41" s="11" t="s">
        <v>11</v>
      </c>
      <c r="X41" s="57" t="s">
        <v>68</v>
      </c>
      <c r="Y41" s="10">
        <v>0</v>
      </c>
      <c r="Z41" s="181"/>
      <c r="AA41" s="181" t="s">
        <v>371</v>
      </c>
      <c r="AB41" s="183">
        <v>2.5</v>
      </c>
      <c r="AC41" s="183"/>
      <c r="AD41" s="183">
        <f>AB41*5</f>
        <v>12.5</v>
      </c>
      <c r="AE41" s="183" t="s">
        <v>332</v>
      </c>
      <c r="AF41" s="183">
        <f>AD41*9</f>
        <v>112.5</v>
      </c>
    </row>
    <row r="42" spans="2:31" ht="27.75" customHeight="1">
      <c r="B42" s="286"/>
      <c r="C42" s="282"/>
      <c r="D42" s="12"/>
      <c r="E42" s="12"/>
      <c r="F42" s="6"/>
      <c r="G42" s="6"/>
      <c r="H42" s="12"/>
      <c r="I42" s="6"/>
      <c r="J42" s="6"/>
      <c r="K42" s="12"/>
      <c r="L42" s="6"/>
      <c r="M42" s="7" t="s">
        <v>606</v>
      </c>
      <c r="N42" s="61"/>
      <c r="O42" s="7">
        <v>2</v>
      </c>
      <c r="P42" s="6"/>
      <c r="Q42" s="12"/>
      <c r="R42" s="6"/>
      <c r="S42" s="5"/>
      <c r="T42" s="12"/>
      <c r="U42" s="5"/>
      <c r="V42" s="284"/>
      <c r="W42" s="9" t="s">
        <v>98</v>
      </c>
      <c r="X42" s="112" t="s">
        <v>69</v>
      </c>
      <c r="Y42" s="164">
        <v>0</v>
      </c>
      <c r="Z42" s="192"/>
      <c r="AA42" s="181" t="s">
        <v>334</v>
      </c>
      <c r="AE42" s="181">
        <f>AB42*15</f>
        <v>0</v>
      </c>
    </row>
    <row r="43" spans="2:32" ht="27.75" customHeight="1">
      <c r="B43" s="151" t="s">
        <v>335</v>
      </c>
      <c r="C43" s="215"/>
      <c r="D43" s="12"/>
      <c r="E43" s="12"/>
      <c r="F43" s="6"/>
      <c r="G43" s="6"/>
      <c r="H43" s="12"/>
      <c r="I43" s="6"/>
      <c r="J43" s="5"/>
      <c r="K43" s="12"/>
      <c r="L43" s="5"/>
      <c r="M43" s="6"/>
      <c r="N43" s="12"/>
      <c r="O43" s="6"/>
      <c r="P43" s="6"/>
      <c r="Q43" s="12"/>
      <c r="R43" s="6"/>
      <c r="S43" s="5"/>
      <c r="T43" s="12"/>
      <c r="U43" s="5"/>
      <c r="V43" s="284"/>
      <c r="W43" s="11" t="s">
        <v>12</v>
      </c>
      <c r="X43" s="66"/>
      <c r="Y43" s="10"/>
      <c r="Z43" s="181"/>
      <c r="AC43" s="181">
        <f>SUM(AC38:AC42)</f>
        <v>29.7</v>
      </c>
      <c r="AD43" s="181">
        <f>SUM(AD38:AD42)</f>
        <v>24</v>
      </c>
      <c r="AE43" s="181">
        <f>SUM(AE38:AE42)</f>
        <v>98</v>
      </c>
      <c r="AF43" s="181">
        <f>AC43*4+AD43*9+AE43*4</f>
        <v>726.8</v>
      </c>
    </row>
    <row r="44" spans="2:31" ht="27.75" customHeight="1" thickBot="1">
      <c r="B44" s="237"/>
      <c r="C44" s="217"/>
      <c r="D44" s="238"/>
      <c r="E44" s="238"/>
      <c r="F44" s="239"/>
      <c r="G44" s="239"/>
      <c r="H44" s="238"/>
      <c r="I44" s="239"/>
      <c r="J44" s="239"/>
      <c r="K44" s="238"/>
      <c r="L44" s="239"/>
      <c r="M44" s="239"/>
      <c r="N44" s="238"/>
      <c r="O44" s="239"/>
      <c r="P44" s="239"/>
      <c r="Q44" s="238"/>
      <c r="R44" s="239"/>
      <c r="S44" s="239"/>
      <c r="T44" s="238"/>
      <c r="U44" s="239"/>
      <c r="V44" s="285"/>
      <c r="W44" s="9" t="s">
        <v>607</v>
      </c>
      <c r="X44" s="73"/>
      <c r="Y44" s="164"/>
      <c r="Z44" s="192"/>
      <c r="AC44" s="218">
        <f>AC43*4/AF43</f>
        <v>0.16345624656026417</v>
      </c>
      <c r="AD44" s="218">
        <f>AD43*9/AF43</f>
        <v>0.2971931755641167</v>
      </c>
      <c r="AE44" s="218">
        <f>AE43*4/AF43</f>
        <v>0.5393505778756192</v>
      </c>
    </row>
    <row r="45" spans="2:32" s="147" customFormat="1" ht="21.75" customHeight="1">
      <c r="B45" s="166"/>
      <c r="C45" s="140"/>
      <c r="D45" s="167" t="s">
        <v>406</v>
      </c>
      <c r="E45" s="168"/>
      <c r="G45" s="167" t="s">
        <v>407</v>
      </c>
      <c r="H45" s="16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169"/>
      <c r="AA45" s="140"/>
      <c r="AB45" s="141"/>
      <c r="AC45" s="140"/>
      <c r="AD45" s="140"/>
      <c r="AE45" s="140"/>
      <c r="AF45" s="140"/>
    </row>
    <row r="46" spans="2:32" s="147" customFormat="1" ht="20.25">
      <c r="B46" s="141"/>
      <c r="D46" s="249"/>
      <c r="E46" s="249"/>
      <c r="F46" s="250"/>
      <c r="G46" s="250"/>
      <c r="H46" s="170"/>
      <c r="I46" s="140"/>
      <c r="J46" s="140"/>
      <c r="K46" s="170"/>
      <c r="L46" s="140"/>
      <c r="N46" s="170"/>
      <c r="O46" s="140"/>
      <c r="Q46" s="170"/>
      <c r="R46" s="140"/>
      <c r="T46" s="170"/>
      <c r="U46" s="140"/>
      <c r="V46" s="171"/>
      <c r="W46" s="106"/>
      <c r="X46" s="107"/>
      <c r="Y46" s="108"/>
      <c r="AA46" s="140"/>
      <c r="AB46" s="141"/>
      <c r="AC46" s="140"/>
      <c r="AD46" s="140"/>
      <c r="AE46" s="140"/>
      <c r="AF46" s="140"/>
    </row>
    <row r="47" spans="2:32" s="147" customFormat="1" ht="20.25">
      <c r="B47" s="166"/>
      <c r="E47" s="168"/>
      <c r="H47" s="168"/>
      <c r="K47" s="168"/>
      <c r="N47" s="168"/>
      <c r="Q47" s="168"/>
      <c r="T47" s="168"/>
      <c r="V47" s="172"/>
      <c r="W47" s="106"/>
      <c r="X47" s="107"/>
      <c r="Y47" s="108"/>
      <c r="AA47" s="140"/>
      <c r="AB47" s="141"/>
      <c r="AC47" s="140"/>
      <c r="AD47" s="140"/>
      <c r="AE47" s="140"/>
      <c r="AF47" s="140"/>
    </row>
    <row r="48" spans="2:32" s="147" customFormat="1" ht="20.25">
      <c r="B48" s="166"/>
      <c r="E48" s="168"/>
      <c r="H48" s="168"/>
      <c r="K48" s="168"/>
      <c r="N48" s="168"/>
      <c r="Q48" s="168"/>
      <c r="T48" s="168"/>
      <c r="V48" s="172"/>
      <c r="W48" s="106"/>
      <c r="X48" s="107"/>
      <c r="Y48" s="108"/>
      <c r="AA48" s="140"/>
      <c r="AB48" s="141"/>
      <c r="AC48" s="140"/>
      <c r="AD48" s="140"/>
      <c r="AE48" s="140"/>
      <c r="AF48" s="140"/>
    </row>
    <row r="49" ht="20.25">
      <c r="Y49" s="246"/>
    </row>
    <row r="50" ht="20.25">
      <c r="Y50" s="246"/>
    </row>
    <row r="51" ht="20.25">
      <c r="Y51" s="246"/>
    </row>
    <row r="52" ht="20.25">
      <c r="Y52" s="24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2016-12-09T06:22:59Z</cp:lastPrinted>
  <dcterms:created xsi:type="dcterms:W3CDTF">2013-10-17T10:44:48Z</dcterms:created>
  <dcterms:modified xsi:type="dcterms:W3CDTF">2016-12-12T00:28:36Z</dcterms:modified>
  <cp:category/>
  <cp:version/>
  <cp:contentType/>
  <cp:contentStatus/>
</cp:coreProperties>
</file>