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7"/>
  </bookViews>
  <sheets>
    <sheet name="3月菜單" sheetId="1" r:id="rId1"/>
    <sheet name="2017年3月總表" sheetId="2" r:id="rId2"/>
    <sheet name="3第一週明細)" sheetId="3" r:id="rId3"/>
    <sheet name="3第二週明細" sheetId="4" r:id="rId4"/>
    <sheet name="3第三週明細" sheetId="5" r:id="rId5"/>
    <sheet name="3第四周明細" sheetId="6" r:id="rId6"/>
    <sheet name="3第五周明細" sheetId="7" r:id="rId7"/>
    <sheet name="工作表1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<sst xmlns="http://schemas.openxmlformats.org/spreadsheetml/2006/main" count="2150" uniqueCount="598">
  <si>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</si>
  <si>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</si>
  <si>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</si>
  <si>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</si>
  <si>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</si>
  <si>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</si>
  <si>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</si>
  <si>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</si>
  <si>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</si>
  <si>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</si>
  <si>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</si>
  <si>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</si>
  <si>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</si>
  <si>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</si>
  <si>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</si>
  <si>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</si>
  <si>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</si>
  <si>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</si>
  <si>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</si>
  <si>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豆魚肉蛋類</t>
  </si>
  <si>
    <t>蔬菜類</t>
  </si>
  <si>
    <t xml:space="preserve"> </t>
  </si>
  <si>
    <t>油脂類</t>
  </si>
  <si>
    <t>水果類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</si>
  <si>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</si>
  <si>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</si>
  <si>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</si>
  <si>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</si>
  <si>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</si>
  <si>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</si>
  <si>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</si>
  <si>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</si>
  <si>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</si>
  <si>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 xml:space="preserve"> </t>
  </si>
  <si>
    <t xml:space="preserve"> 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</si>
  <si>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</si>
  <si>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</si>
  <si>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</si>
  <si>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</si>
  <si>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</si>
  <si>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</si>
  <si>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</si>
  <si>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個人量(克)</t>
  </si>
  <si>
    <t>熱量</t>
  </si>
  <si>
    <t>百分比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</si>
  <si>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</si>
  <si>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</si>
  <si>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</si>
  <si>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</si>
  <si>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</si>
  <si>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</si>
  <si>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</si>
  <si>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</si>
  <si>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</si>
  <si>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</si>
  <si>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</si>
  <si>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</si>
  <si>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</si>
  <si>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</si>
  <si>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 xml:space="preserve"> </t>
  </si>
  <si>
    <t>蒸</t>
  </si>
  <si>
    <t>煮</t>
  </si>
  <si>
    <t>星期五</t>
  </si>
  <si>
    <t>燙</t>
  </si>
  <si>
    <t xml:space="preserve"> </t>
  </si>
  <si>
    <t>星期四</t>
  </si>
  <si>
    <t>星期五</t>
  </si>
  <si>
    <t xml:space="preserve"> </t>
  </si>
  <si>
    <t xml:space="preserve"> </t>
  </si>
  <si>
    <t xml:space="preserve"> </t>
  </si>
  <si>
    <t xml:space="preserve"> </t>
  </si>
  <si>
    <t>蒸</t>
  </si>
  <si>
    <t>燙</t>
  </si>
  <si>
    <t>煮</t>
  </si>
  <si>
    <t>炒</t>
  </si>
  <si>
    <t>燙</t>
  </si>
  <si>
    <t>煮</t>
  </si>
  <si>
    <t>蒸</t>
  </si>
  <si>
    <t>煮</t>
  </si>
  <si>
    <t>炒</t>
  </si>
  <si>
    <t>燙</t>
  </si>
  <si>
    <t>炒</t>
  </si>
  <si>
    <t xml:space="preserve"> </t>
  </si>
  <si>
    <t>炒</t>
  </si>
  <si>
    <t xml:space="preserve"> </t>
  </si>
  <si>
    <t>煮</t>
  </si>
  <si>
    <t>蒸</t>
  </si>
  <si>
    <t>烤</t>
  </si>
  <si>
    <t>炸</t>
  </si>
  <si>
    <t xml:space="preserve"> </t>
  </si>
  <si>
    <t>白米</t>
  </si>
  <si>
    <t>滷</t>
  </si>
  <si>
    <t>白蘿蔔</t>
  </si>
  <si>
    <t>煮</t>
  </si>
  <si>
    <t>蒸</t>
  </si>
  <si>
    <t>紅蘿蔔</t>
  </si>
  <si>
    <t>玉米</t>
  </si>
  <si>
    <t>海帶芽</t>
  </si>
  <si>
    <t>豆腐</t>
  </si>
  <si>
    <t>高麗菜</t>
  </si>
  <si>
    <t>蝦仁</t>
  </si>
  <si>
    <t>絞肉</t>
  </si>
  <si>
    <t>炒</t>
  </si>
  <si>
    <t>煮</t>
  </si>
  <si>
    <t>豬肉</t>
  </si>
  <si>
    <t>烤</t>
  </si>
  <si>
    <t xml:space="preserve"> </t>
  </si>
  <si>
    <t xml:space="preserve"> </t>
  </si>
  <si>
    <t xml:space="preserve"> </t>
  </si>
  <si>
    <t>紫菜</t>
  </si>
  <si>
    <t>煮</t>
  </si>
  <si>
    <t>煮</t>
  </si>
  <si>
    <t>煮</t>
  </si>
  <si>
    <t>雞翅</t>
  </si>
  <si>
    <t xml:space="preserve">2月27日(一) </t>
  </si>
  <si>
    <t xml:space="preserve">2月28日(二)  </t>
  </si>
  <si>
    <t xml:space="preserve">3月1日(三) </t>
  </si>
  <si>
    <r>
      <t xml:space="preserve"> 3月 2日(四)</t>
    </r>
  </si>
  <si>
    <r>
      <t xml:space="preserve"> 3月3日(五)</t>
    </r>
  </si>
  <si>
    <t>3月6日(一)</t>
  </si>
  <si>
    <t xml:space="preserve">3月7日(二)  </t>
  </si>
  <si>
    <t xml:space="preserve">3月8日(三)  </t>
  </si>
  <si>
    <r>
      <t xml:space="preserve">3月9日(四) </t>
    </r>
  </si>
  <si>
    <r>
      <t xml:space="preserve">3月10日(五) </t>
    </r>
  </si>
  <si>
    <t xml:space="preserve">3月13日(一) </t>
  </si>
  <si>
    <t xml:space="preserve">3月14日(二) </t>
  </si>
  <si>
    <t xml:space="preserve">3月15日(三) </t>
  </si>
  <si>
    <r>
      <t>3月16日(四)</t>
    </r>
  </si>
  <si>
    <t xml:space="preserve">3月20日(一) </t>
  </si>
  <si>
    <t xml:space="preserve">3月21日(二)  </t>
  </si>
  <si>
    <t>3月23日(四)</t>
  </si>
  <si>
    <t>3月24日(五)</t>
  </si>
  <si>
    <t xml:space="preserve">3月22日(三) </t>
  </si>
  <si>
    <t xml:space="preserve">3月27日(一) </t>
  </si>
  <si>
    <t xml:space="preserve">3月28日(二)  </t>
  </si>
  <si>
    <t xml:space="preserve">3月29日(三) </t>
  </si>
  <si>
    <t xml:space="preserve">3月30日(四) </t>
  </si>
  <si>
    <t xml:space="preserve">3月31日(五) </t>
  </si>
  <si>
    <t>星期一</t>
  </si>
  <si>
    <t>青豆仁</t>
  </si>
  <si>
    <t>筍絲</t>
  </si>
  <si>
    <t>木耳</t>
  </si>
  <si>
    <t>紅蘿蔔</t>
  </si>
  <si>
    <t>豬肉</t>
  </si>
  <si>
    <t>蒜仁</t>
  </si>
  <si>
    <t>金針菇</t>
  </si>
  <si>
    <t>肉絲</t>
  </si>
  <si>
    <t>炒</t>
  </si>
  <si>
    <t>地瓜</t>
  </si>
  <si>
    <t>白米</t>
  </si>
  <si>
    <t>豬排</t>
  </si>
  <si>
    <t>芝麻</t>
  </si>
  <si>
    <t>杏鮑菇</t>
  </si>
  <si>
    <t>冬瓜</t>
  </si>
  <si>
    <t>排骨</t>
  </si>
  <si>
    <t>薑絲</t>
  </si>
  <si>
    <t>洋蔥</t>
  </si>
  <si>
    <t>九層塔</t>
  </si>
  <si>
    <t>薑片</t>
  </si>
  <si>
    <t>蒜頭</t>
  </si>
  <si>
    <t>雞肉</t>
  </si>
  <si>
    <t>滷</t>
  </si>
  <si>
    <t>魷魚</t>
  </si>
  <si>
    <t>芹菜</t>
  </si>
  <si>
    <t>高麗菜</t>
  </si>
  <si>
    <t>豆腐</t>
  </si>
  <si>
    <t>雞排</t>
  </si>
  <si>
    <t>烤</t>
  </si>
  <si>
    <t>蒸</t>
  </si>
  <si>
    <t>桂竹筍</t>
  </si>
  <si>
    <t>雞蛋</t>
  </si>
  <si>
    <t>筍絲</t>
  </si>
  <si>
    <t>雞翅</t>
  </si>
  <si>
    <t>鮮菇</t>
  </si>
  <si>
    <t>馬鈴薯</t>
  </si>
  <si>
    <t>煮</t>
  </si>
  <si>
    <t>玉米</t>
  </si>
  <si>
    <t>麵</t>
  </si>
  <si>
    <t>三色豆</t>
  </si>
  <si>
    <t>蘑菇醬</t>
  </si>
  <si>
    <t>帶皮地瓜</t>
  </si>
  <si>
    <t>味噌</t>
  </si>
  <si>
    <t>南瓜</t>
  </si>
  <si>
    <t>鴨肉</t>
  </si>
  <si>
    <t>薑</t>
  </si>
  <si>
    <t>筍干</t>
  </si>
  <si>
    <t>青花</t>
  </si>
  <si>
    <t>白花</t>
  </si>
  <si>
    <t>乳酪絲</t>
  </si>
  <si>
    <t>雞腿</t>
  </si>
  <si>
    <t>白蘿蔔</t>
  </si>
  <si>
    <t>蔥</t>
  </si>
  <si>
    <t>花生</t>
  </si>
  <si>
    <t>蝦仁</t>
  </si>
  <si>
    <t>胡蘿蔔</t>
  </si>
  <si>
    <t>青花菜</t>
  </si>
  <si>
    <t>蝦米</t>
  </si>
  <si>
    <t>蒲瓜</t>
  </si>
  <si>
    <t>榨菜</t>
  </si>
  <si>
    <t>肉片</t>
  </si>
  <si>
    <t>米血</t>
  </si>
  <si>
    <t>黑輪</t>
  </si>
  <si>
    <t>絞肉</t>
  </si>
  <si>
    <t>青豆</t>
  </si>
  <si>
    <t>豆皮</t>
  </si>
  <si>
    <t>油麵</t>
  </si>
  <si>
    <t>炸</t>
  </si>
  <si>
    <t>鳳梨</t>
  </si>
  <si>
    <t>芋頭</t>
  </si>
  <si>
    <t>雞丁</t>
  </si>
  <si>
    <t xml:space="preserve"> </t>
  </si>
  <si>
    <t>紅蘿蔔</t>
  </si>
  <si>
    <t>絞肉</t>
  </si>
  <si>
    <t>金針菇</t>
  </si>
  <si>
    <t>筍片</t>
  </si>
  <si>
    <t>蝦仁</t>
  </si>
  <si>
    <t>番茄</t>
  </si>
  <si>
    <t>雞丁</t>
  </si>
  <si>
    <t>四季豆</t>
  </si>
  <si>
    <t>包心菜</t>
  </si>
  <si>
    <t>豬柳</t>
  </si>
  <si>
    <t>咖哩粉</t>
  </si>
  <si>
    <t>玉米塊</t>
  </si>
  <si>
    <t>鮮筍</t>
  </si>
  <si>
    <t xml:space="preserve"> </t>
  </si>
  <si>
    <t>海帶芽</t>
  </si>
  <si>
    <t>紅蘿蔔</t>
  </si>
  <si>
    <t>高麗菜</t>
  </si>
  <si>
    <t>洋蔥</t>
  </si>
  <si>
    <t>蔥</t>
  </si>
  <si>
    <t>蒜頭</t>
  </si>
  <si>
    <t>肉片</t>
  </si>
  <si>
    <t>香Q白米飯</t>
  </si>
  <si>
    <t>地瓜飯</t>
  </si>
  <si>
    <t>地瓜飯</t>
  </si>
  <si>
    <t>京都燒大排</t>
  </si>
  <si>
    <t>炭烤大雞排</t>
  </si>
  <si>
    <t>玉米福蝦煲(海)</t>
  </si>
  <si>
    <t>三杯蔥爆雞</t>
  </si>
  <si>
    <t>筍絲什錦</t>
  </si>
  <si>
    <t>深色蔬菜</t>
  </si>
  <si>
    <t>深色蔬菜</t>
  </si>
  <si>
    <t>淺色蔬菜</t>
  </si>
  <si>
    <t>金菇肉絲湯</t>
  </si>
  <si>
    <t>紫菜豆腐湯(豆)</t>
  </si>
  <si>
    <t>冬瓜排骨湯</t>
  </si>
  <si>
    <t>桂筍扣肉</t>
  </si>
  <si>
    <t>醬爆燒鴨</t>
  </si>
  <si>
    <t>壽喜燒</t>
  </si>
  <si>
    <t>咖哩燉肉</t>
  </si>
  <si>
    <t>烤地瓜</t>
  </si>
  <si>
    <t>焗烤雙花</t>
  </si>
  <si>
    <t>深色蔬菜</t>
  </si>
  <si>
    <t>酸辣湯</t>
  </si>
  <si>
    <t>味噌海芽湯</t>
  </si>
  <si>
    <t>筍絲蛋花湯</t>
  </si>
  <si>
    <r>
      <t>永靖國小-</t>
    </r>
    <r>
      <rPr>
        <sz val="28"/>
        <rFont val="華康儷特圓"/>
        <family val="3"/>
      </rPr>
      <t>小寶</t>
    </r>
    <r>
      <rPr>
        <sz val="14"/>
        <rFont val="華康儷特圓"/>
        <family val="3"/>
      </rPr>
      <t>食品股份有限公司</t>
    </r>
  </si>
  <si>
    <t>3月第一週菜單明細(永靖國小-小寶廠商)</t>
  </si>
  <si>
    <t>3月第二週菜單明細( 永靖國小-小寶廠商)</t>
  </si>
  <si>
    <t>3月第三週菜單明細( 永靖國小-小寶廠商)</t>
  </si>
  <si>
    <t>3月第四週菜單明細( 永靖國小-小寶廠商)</t>
  </si>
  <si>
    <t>3月第五週菜單明細( 永靖國小-小寶廠商)</t>
  </si>
  <si>
    <t>塔香豆腐(豆)</t>
  </si>
  <si>
    <t>菜頭排骨湯</t>
  </si>
  <si>
    <t xml:space="preserve"> </t>
  </si>
  <si>
    <t xml:space="preserve"> </t>
  </si>
  <si>
    <t xml:space="preserve"> </t>
  </si>
  <si>
    <t xml:space="preserve"> </t>
  </si>
  <si>
    <t xml:space="preserve"> </t>
  </si>
  <si>
    <t>蘑菇義大利麵(海)</t>
  </si>
  <si>
    <t>蝦仁</t>
  </si>
  <si>
    <t>海</t>
  </si>
  <si>
    <t xml:space="preserve"> </t>
  </si>
  <si>
    <t xml:space="preserve"> </t>
  </si>
  <si>
    <t>煮</t>
  </si>
  <si>
    <t>炸</t>
  </si>
  <si>
    <t xml:space="preserve"> </t>
  </si>
  <si>
    <t>海</t>
  </si>
  <si>
    <t>豆</t>
  </si>
  <si>
    <t>香Q白米飯</t>
  </si>
  <si>
    <t>菲力雞排</t>
  </si>
  <si>
    <t>蘿蔔玉米湯</t>
  </si>
  <si>
    <t>鐵路排骨</t>
  </si>
  <si>
    <t>豆</t>
  </si>
  <si>
    <t>淺色蔬菜</t>
  </si>
  <si>
    <t xml:space="preserve"> </t>
  </si>
  <si>
    <t xml:space="preserve"> </t>
  </si>
  <si>
    <t>椒鹽雞翅(炸)</t>
  </si>
  <si>
    <t>蝦米蒲瓜(海)</t>
  </si>
  <si>
    <t>海</t>
  </si>
  <si>
    <t>青菜</t>
  </si>
  <si>
    <t>榨菜肉絲湯(醃)</t>
  </si>
  <si>
    <t>醬燒雞腿</t>
  </si>
  <si>
    <t>韓式泡菜肉片(醃)</t>
  </si>
  <si>
    <t>味噌豆腐湯(豆)</t>
  </si>
  <si>
    <t>蒜泥白肉</t>
  </si>
  <si>
    <t>麻婆豆腐(豆)</t>
  </si>
  <si>
    <t>淺色蔬菜</t>
  </si>
  <si>
    <t>筍絲羹(芡)</t>
  </si>
  <si>
    <t>醃</t>
  </si>
  <si>
    <t>加</t>
  </si>
  <si>
    <t>關東煮(加)</t>
  </si>
  <si>
    <r>
      <t>3月17日(五)</t>
    </r>
    <r>
      <rPr>
        <sz val="10"/>
        <color indexed="10"/>
        <rFont val="華康儷粗圓"/>
        <family val="3"/>
      </rPr>
      <t xml:space="preserve"> </t>
    </r>
  </si>
  <si>
    <t xml:space="preserve"> </t>
  </si>
  <si>
    <t>蒸</t>
  </si>
  <si>
    <t>醃</t>
  </si>
  <si>
    <t xml:space="preserve"> </t>
  </si>
  <si>
    <t>香香炒蛋</t>
  </si>
  <si>
    <t>深色蔬菜</t>
  </si>
  <si>
    <t>筍絲豆皮湯(豆)</t>
  </si>
  <si>
    <t>五穀飯</t>
  </si>
  <si>
    <t>五穀飯</t>
  </si>
  <si>
    <t>五穀飯</t>
  </si>
  <si>
    <t xml:space="preserve"> </t>
  </si>
  <si>
    <t>玉米蝦仁煲(海)</t>
  </si>
  <si>
    <t>焗烤義大利麵</t>
  </si>
  <si>
    <t>回鍋肉</t>
  </si>
  <si>
    <t>薑絲冬瓜湯</t>
  </si>
  <si>
    <t>香香芋頭飯</t>
  </si>
  <si>
    <t>蔥爆雞丁</t>
  </si>
  <si>
    <t>蘿蔔燒肉</t>
  </si>
  <si>
    <t>金菇肉絲湯</t>
  </si>
  <si>
    <t>蝦仁豆腐煲(海)(豆)</t>
  </si>
  <si>
    <t>竹筍燴三鮮(海)</t>
  </si>
  <si>
    <t>味噌豆腐湯(豆)</t>
  </si>
  <si>
    <t>南瓜飯</t>
  </si>
  <si>
    <t>洋蔥</t>
  </si>
  <si>
    <t>雞排</t>
  </si>
  <si>
    <t>味噌</t>
  </si>
  <si>
    <t>豆腐</t>
  </si>
  <si>
    <t>宮保雞丁</t>
  </si>
  <si>
    <t>四季鮑菇</t>
  </si>
  <si>
    <t>芹香蘿蔔湯</t>
  </si>
  <si>
    <t>砂鍋白菜</t>
  </si>
  <si>
    <t>蔥燒豬排</t>
  </si>
  <si>
    <t>番茄炒蛋</t>
  </si>
  <si>
    <t>榨菜肉絲湯(醃)</t>
  </si>
  <si>
    <t>咖哩豬柳</t>
  </si>
  <si>
    <t>鮮筍肉片湯</t>
  </si>
  <si>
    <t>阿呆滷味(豆)</t>
  </si>
  <si>
    <t>豪大雞排(炸)</t>
  </si>
  <si>
    <t>日式炸豬排(炸)</t>
  </si>
  <si>
    <t>雞肉</t>
  </si>
  <si>
    <t>炸蝦捲(加)(炸)</t>
  </si>
  <si>
    <t>蝦捲</t>
  </si>
  <si>
    <t>四季豆</t>
  </si>
  <si>
    <t xml:space="preserve"> </t>
  </si>
  <si>
    <t>炸物燴鮮蔬鹽酥雞(加)(炸)</t>
  </si>
  <si>
    <t>白醬焗烤花椰</t>
  </si>
  <si>
    <t>青花菜</t>
  </si>
  <si>
    <t>馬鈴薯</t>
  </si>
  <si>
    <t xml:space="preserve"> </t>
  </si>
  <si>
    <t xml:space="preserve"> </t>
  </si>
  <si>
    <t xml:space="preserve"> </t>
  </si>
  <si>
    <t xml:space="preserve"> </t>
  </si>
  <si>
    <t>魷魚肉羹(加)(海)</t>
  </si>
  <si>
    <t xml:space="preserve"> </t>
  </si>
  <si>
    <t>肉羹</t>
  </si>
  <si>
    <t>加</t>
  </si>
  <si>
    <t>咖哩洋芋</t>
  </si>
  <si>
    <t xml:space="preserve"> </t>
  </si>
  <si>
    <t>煮</t>
  </si>
  <si>
    <t>麵</t>
  </si>
  <si>
    <t>絞肉</t>
  </si>
  <si>
    <t>馬鈴薯</t>
  </si>
  <si>
    <t>紅蘿蔔</t>
  </si>
  <si>
    <t>洋蔥</t>
  </si>
  <si>
    <t>豬肉</t>
  </si>
  <si>
    <t>蔥爆雞肉</t>
  </si>
  <si>
    <t>紅蘿蔔炒蛋</t>
  </si>
  <si>
    <t>炒</t>
  </si>
  <si>
    <t>雞肉</t>
  </si>
  <si>
    <t>九層塔</t>
  </si>
  <si>
    <t>蒜頭粒</t>
  </si>
  <si>
    <t>薑片</t>
  </si>
  <si>
    <t>雞蛋</t>
  </si>
  <si>
    <t>黑胡椒鐵板麵</t>
  </si>
  <si>
    <t>日式烏龍麵</t>
  </si>
  <si>
    <t xml:space="preserve"> </t>
  </si>
  <si>
    <t xml:space="preserve"> </t>
  </si>
  <si>
    <t xml:space="preserve"> </t>
  </si>
  <si>
    <t>紅蘿蔔</t>
  </si>
  <si>
    <t>烏龍麵</t>
  </si>
  <si>
    <t>高麗菜</t>
  </si>
  <si>
    <t>肉鬆飯(加)</t>
  </si>
  <si>
    <t>肉鬆</t>
  </si>
  <si>
    <t>加</t>
  </si>
  <si>
    <t>日式燒肉</t>
  </si>
  <si>
    <t>滷</t>
  </si>
  <si>
    <t>豬排</t>
  </si>
  <si>
    <t>鮮菇白菜</t>
  </si>
  <si>
    <t xml:space="preserve"> </t>
  </si>
  <si>
    <t>白菜</t>
  </si>
  <si>
    <t>玉米炒蛋</t>
  </si>
  <si>
    <t>玉米</t>
  </si>
  <si>
    <t>香炒百菇</t>
  </si>
  <si>
    <t>義式肉燥</t>
  </si>
  <si>
    <t>絞肉</t>
  </si>
  <si>
    <t>鮮菇</t>
  </si>
  <si>
    <t>起司海鮮煲(海)</t>
  </si>
  <si>
    <t>甜醬燒豬排</t>
  </si>
  <si>
    <t>咖哩雞</t>
  </si>
  <si>
    <t>洋蔥</t>
  </si>
  <si>
    <t>馬鈴薯</t>
  </si>
  <si>
    <t>煮</t>
  </si>
  <si>
    <t>紅燒豬排</t>
  </si>
  <si>
    <t>烤</t>
  </si>
  <si>
    <t>蔭時燒豆腐(豆)</t>
  </si>
  <si>
    <t>豆豉</t>
  </si>
  <si>
    <t>豆</t>
  </si>
  <si>
    <t>泡菜</t>
  </si>
  <si>
    <t>醃</t>
  </si>
  <si>
    <t>豆皮</t>
  </si>
  <si>
    <t>豆</t>
  </si>
  <si>
    <t>泡菜鍋(醃)(豆)</t>
  </si>
  <si>
    <t>香Q白米飯</t>
  </si>
  <si>
    <t>白米</t>
  </si>
  <si>
    <t>醬燒雞腿</t>
  </si>
  <si>
    <t>義式絞肉</t>
  </si>
  <si>
    <t>清蒸肉丸子</t>
  </si>
  <si>
    <t>蒸</t>
  </si>
  <si>
    <t>加</t>
  </si>
  <si>
    <t>炒</t>
  </si>
  <si>
    <t>白蘿蔔</t>
  </si>
  <si>
    <t xml:space="preserve"> </t>
  </si>
  <si>
    <t xml:space="preserve"> </t>
  </si>
  <si>
    <t>五穀米</t>
  </si>
  <si>
    <t>蘑菇醬</t>
  </si>
  <si>
    <t>冬瓜湯</t>
  </si>
  <si>
    <t>烤</t>
  </si>
  <si>
    <t xml:space="preserve"> </t>
  </si>
  <si>
    <t>加</t>
  </si>
  <si>
    <t>卡拉雞排(炸)</t>
  </si>
  <si>
    <t>炸薯條(加)</t>
  </si>
  <si>
    <t>醬燒雞翅(烤)</t>
  </si>
  <si>
    <t>薯條</t>
  </si>
  <si>
    <t>椒鹽鮮蔬甜不辣(炸)(加)</t>
  </si>
  <si>
    <t>炸</t>
  </si>
  <si>
    <t>洋蔥</t>
  </si>
  <si>
    <t>甜不辣</t>
  </si>
  <si>
    <t>椒鹽雞翅(烤)</t>
  </si>
  <si>
    <t>醬燒雞翅(烤)</t>
  </si>
  <si>
    <t>紅燒排骨</t>
  </si>
  <si>
    <t>吻仔魚</t>
  </si>
  <si>
    <t>海</t>
  </si>
  <si>
    <t>味噌豆腐湯(豆)(海)</t>
  </si>
  <si>
    <t>玉米濃湯(芡) /保久乳</t>
  </si>
  <si>
    <t>薑絲冬瓜湯 /保久乳</t>
  </si>
  <si>
    <t>酸辣湯(豆) /保久乳</t>
  </si>
  <si>
    <t>海芽薑絲湯 /保久乳</t>
  </si>
  <si>
    <t>保久乳</t>
  </si>
  <si>
    <t>保久乳</t>
  </si>
  <si>
    <t>香腸炒小瓜(加)</t>
  </si>
  <si>
    <t>香腸</t>
  </si>
  <si>
    <t>小黃瓜</t>
  </si>
  <si>
    <t xml:space="preserve"> </t>
  </si>
  <si>
    <t xml:space="preserve"> </t>
  </si>
  <si>
    <t xml:space="preserve"> </t>
  </si>
  <si>
    <t>加</t>
  </si>
  <si>
    <t>番茄炒蛋</t>
  </si>
  <si>
    <t>雞蛋</t>
  </si>
  <si>
    <t>炒</t>
  </si>
  <si>
    <t>番茄</t>
  </si>
  <si>
    <t>筍干燒肉(醃)</t>
  </si>
  <si>
    <t>醃</t>
  </si>
  <si>
    <t>23.5g</t>
  </si>
  <si>
    <t>102.1g</t>
  </si>
  <si>
    <t>22.9g</t>
  </si>
  <si>
    <t>708.5K</t>
  </si>
  <si>
    <t>熱量:</t>
  </si>
  <si>
    <t>熱量:</t>
  </si>
  <si>
    <t>筍絲肉絲湯</t>
  </si>
  <si>
    <t>黃瓜排骨湯</t>
  </si>
  <si>
    <t>酸辣湯(芶)(醃)</t>
  </si>
  <si>
    <t>紫菜蛋花湯/乳品</t>
  </si>
  <si>
    <t>麵線湯</t>
  </si>
  <si>
    <t>深色青菜</t>
  </si>
  <si>
    <t>淺色青菜</t>
  </si>
  <si>
    <t>海帶三絲(豆)</t>
  </si>
  <si>
    <t>茶碗蒸</t>
  </si>
  <si>
    <t>螞蟻上樹</t>
  </si>
  <si>
    <t>四季燴炒</t>
  </si>
  <si>
    <t>茄汁小甜條(加)</t>
  </si>
  <si>
    <t>白菜貢丸片(加)</t>
  </si>
  <si>
    <t>壽喜燒(豆)</t>
  </si>
  <si>
    <t>海鮮涮涮鍋(海)</t>
  </si>
  <si>
    <t>肉燥豆腐(豆)</t>
  </si>
  <si>
    <t>洋蔥炒蛋</t>
  </si>
  <si>
    <t>蠔油雞翅</t>
  </si>
  <si>
    <t>香滷豬排</t>
  </si>
  <si>
    <t>蒜泥白肉</t>
  </si>
  <si>
    <t>轟炸大雞腿(炸)</t>
  </si>
  <si>
    <t>梅干控肉(醃)</t>
  </si>
  <si>
    <t>櫻花蝦炒飯(海)</t>
  </si>
  <si>
    <t>地瓜飯</t>
  </si>
  <si>
    <t>地瓜飯</t>
  </si>
  <si>
    <t>香Q白飯</t>
  </si>
  <si>
    <t>香Q白飯</t>
  </si>
  <si>
    <t>五穀飯</t>
  </si>
  <si>
    <t>五穀飯</t>
  </si>
  <si>
    <t>3 月31日(五)</t>
  </si>
  <si>
    <t>3月30 日(四)</t>
  </si>
  <si>
    <t>3月29日(三)</t>
  </si>
  <si>
    <t>3月28 日(二)</t>
  </si>
  <si>
    <t>3月27 日(一)</t>
  </si>
  <si>
    <t>香蔥豆腐湯(豆)</t>
  </si>
  <si>
    <t>蘿蔔排骨湯</t>
  </si>
  <si>
    <t>榨菜肉絲湯(醃)</t>
  </si>
  <si>
    <t>玉米濃湯(芶)/乳品</t>
  </si>
  <si>
    <t>鮮筍湯</t>
  </si>
  <si>
    <t>香蒸銀絲卷</t>
  </si>
  <si>
    <t>蔥花蛋</t>
  </si>
  <si>
    <t>椒鹽杏鮑菇(炸)(豆)</t>
  </si>
  <si>
    <t>香蒸鍋貼(加)</t>
  </si>
  <si>
    <t>番茄炒蛋</t>
  </si>
  <si>
    <t>佛跳牆</t>
  </si>
  <si>
    <t>筍乾燒肉(醃)</t>
  </si>
  <si>
    <t>炒三鮮(海)</t>
  </si>
  <si>
    <t>蘿蔔燒肉</t>
  </si>
  <si>
    <t>三杯百頁(豆)</t>
  </si>
  <si>
    <t>香酥豬排(炸)</t>
  </si>
  <si>
    <t>醬烤雞腿排</t>
  </si>
  <si>
    <t>鐵路排骨</t>
  </si>
  <si>
    <t>宮保雞丁</t>
  </si>
  <si>
    <t>巴比Q烤豬排</t>
  </si>
  <si>
    <t>蝦仁炒飯(海)</t>
  </si>
  <si>
    <t>炸醬麵</t>
  </si>
  <si>
    <t>3 月24 日(五)</t>
  </si>
  <si>
    <t>3 月 23日(四)</t>
  </si>
  <si>
    <t>3 月22 日(三)</t>
  </si>
  <si>
    <t>3月21 日(二)</t>
  </si>
  <si>
    <t>3月 20日(一)</t>
  </si>
  <si>
    <t>冬瓜蛤蠣湯(海)</t>
  </si>
  <si>
    <t>南瓜濃湯(芶)</t>
  </si>
  <si>
    <t>海芽玉米湯</t>
  </si>
  <si>
    <t>黃瓜排骨湯/乳品</t>
  </si>
  <si>
    <t>芹香冬粉湯</t>
  </si>
  <si>
    <t>深坑豆腐(豆)</t>
  </si>
  <si>
    <t>喜相逢(加)(炸)(海)</t>
  </si>
  <si>
    <t>QQ滷蛋</t>
  </si>
  <si>
    <t>塔香海帶根</t>
  </si>
  <si>
    <t>紅燒豆腐(豆)</t>
  </si>
  <si>
    <t>什錦鮮菇</t>
  </si>
  <si>
    <t>洋蔥炒肉絲</t>
  </si>
  <si>
    <t>彩繪豆干(豆)</t>
  </si>
  <si>
    <t>咖哩豬</t>
  </si>
  <si>
    <t>繽紛炒蛋</t>
  </si>
  <si>
    <t>北平烤鴨</t>
  </si>
  <si>
    <t>五香雞翅</t>
  </si>
  <si>
    <t>甜汁小排丁</t>
  </si>
  <si>
    <t>香菇雞</t>
  </si>
  <si>
    <t>香雞排(加)(炸)</t>
  </si>
  <si>
    <t>肉絲炒飯</t>
  </si>
  <si>
    <t>3月17 日(五)</t>
  </si>
  <si>
    <t>3 月16 日(四)</t>
  </si>
  <si>
    <t>3月15 日(三)</t>
  </si>
  <si>
    <t>3月 14日(二)</t>
  </si>
  <si>
    <t>3月13 日(一)</t>
  </si>
  <si>
    <t>味噌豆腐湯(豆)</t>
  </si>
  <si>
    <t>冬瓜枸杞湯</t>
  </si>
  <si>
    <t>筍絲肉絲湯/乳品</t>
  </si>
  <si>
    <t>金菇玉米湯</t>
  </si>
  <si>
    <t>手工肉丸子</t>
  </si>
  <si>
    <t>咖哩冬粉</t>
  </si>
  <si>
    <t>什錦肉燥(豆)</t>
  </si>
  <si>
    <t>香滷翅小腿</t>
  </si>
  <si>
    <t>香酥地瓜條(加)(炸)</t>
  </si>
  <si>
    <t>日式燉肉</t>
  </si>
  <si>
    <t xml:space="preserve"> 黃瓜燴菇</t>
  </si>
  <si>
    <t>什錦海帶結(醃)</t>
  </si>
  <si>
    <t>香酥鱈魚(加)(炸)(海)</t>
  </si>
  <si>
    <t>芝麻雞腿</t>
  </si>
  <si>
    <t>碳烤雞排</t>
  </si>
  <si>
    <t>鐵板豬排</t>
  </si>
  <si>
    <t>菲力雞排</t>
  </si>
  <si>
    <t>義大利麵</t>
  </si>
  <si>
    <t>3月10日(五)</t>
  </si>
  <si>
    <t>3月 9日(四)</t>
  </si>
  <si>
    <t>3月8 日(三)</t>
  </si>
  <si>
    <t>3月7 日(二)</t>
  </si>
  <si>
    <t>3月 6日(一)</t>
  </si>
  <si>
    <t>奶香濃湯(芶)</t>
  </si>
  <si>
    <t>衛管人員:張明凱</t>
  </si>
  <si>
    <t>QQ饅頭</t>
  </si>
  <si>
    <t>芹香炒甜不辣(加)</t>
  </si>
  <si>
    <t>丁香豆干(海)(豆)</t>
  </si>
  <si>
    <t>營養師:鄒芸玲</t>
  </si>
  <si>
    <t>筍丁肉燥</t>
  </si>
  <si>
    <t>回鍋肉</t>
  </si>
  <si>
    <t>椒鹽雞翅(炸)</t>
  </si>
  <si>
    <t>京都豬排</t>
  </si>
  <si>
    <t>可樂雞腿</t>
  </si>
  <si>
    <t>蝦仁蛋炒飯(海)</t>
  </si>
  <si>
    <t>3月3日(五)</t>
  </si>
  <si>
    <t>3月 2日(四)</t>
  </si>
  <si>
    <t>3月1 日(三)</t>
  </si>
  <si>
    <t>菜單設計者:鄒芸玲</t>
  </si>
  <si>
    <t>永靖國小-王子便當廠商菜單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</si>
</sst>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[$€-2]\ #,##0.00_);[Red]\([$€-2]\ #,##0.00\)"/>
  </numFmts>
  <fonts count="10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9"/>
      <name val="標楷體"/>
      <family val="4"/>
    </font>
    <font>
      <sz val="10"/>
      <name val="華康儷粗圓"/>
      <family val="3"/>
    </font>
    <font>
      <sz val="12"/>
      <name val="華康儷粗圓"/>
      <family val="3"/>
    </font>
    <font>
      <sz val="16"/>
      <name val="華康儷粗圓"/>
      <family val="3"/>
    </font>
    <font>
      <sz val="18"/>
      <name val="華康儷粗圓"/>
      <family val="3"/>
    </font>
    <font>
      <sz val="14"/>
      <name val="華康儷粗圓"/>
      <family val="3"/>
    </font>
    <font>
      <sz val="10"/>
      <name val="華康儷特圓(P)"/>
      <family val="1"/>
    </font>
    <font>
      <sz val="12"/>
      <name val="華康儷特圓(P)"/>
      <family val="1"/>
    </font>
    <font>
      <sz val="16"/>
      <name val="華康儷特圓(P)"/>
      <family val="1"/>
    </font>
    <font>
      <sz val="18"/>
      <name val="華康儷特圓(P)"/>
      <family val="1"/>
    </font>
    <font>
      <sz val="14"/>
      <name val="華康儷特圓(P)"/>
      <family val="1"/>
    </font>
    <font>
      <sz val="10"/>
      <name val="華康儷粗黑"/>
      <family val="3"/>
    </font>
    <font>
      <sz val="12"/>
      <name val="華康儷粗黑"/>
      <family val="3"/>
    </font>
    <font>
      <sz val="18"/>
      <name val="華康儷粗黑"/>
      <family val="3"/>
    </font>
    <font>
      <sz val="14"/>
      <name val="華康儷粗黑"/>
      <family val="3"/>
    </font>
    <font>
      <sz val="11"/>
      <name val="華康儷粗黑"/>
      <family val="3"/>
    </font>
    <font>
      <b/>
      <sz val="14"/>
      <name val="華康儷特圓"/>
      <family val="3"/>
    </font>
    <font>
      <sz val="14"/>
      <name val="華康儷特圓"/>
      <family val="3"/>
    </font>
    <font>
      <sz val="28"/>
      <name val="華康儷特圓"/>
      <family val="3"/>
    </font>
    <font>
      <sz val="20"/>
      <name val="華康儷粗黑"/>
      <family val="3"/>
    </font>
    <font>
      <sz val="20"/>
      <name val="華康儷粗圓"/>
      <family val="3"/>
    </font>
    <font>
      <sz val="16"/>
      <name val="華康儷粗黑"/>
      <family val="3"/>
    </font>
    <font>
      <sz val="22"/>
      <name val="華康儷粗黑"/>
      <family val="3"/>
    </font>
    <font>
      <sz val="24"/>
      <name val="華康儷粗黑"/>
      <family val="3"/>
    </font>
    <font>
      <sz val="10"/>
      <color indexed="10"/>
      <name val="華康儷粗圓"/>
      <family val="3"/>
    </font>
    <font>
      <sz val="18"/>
      <name val="華康隸書體W5"/>
      <family val="1"/>
    </font>
    <font>
      <b/>
      <sz val="18"/>
      <name val="華康隸書體W3"/>
      <family val="1"/>
    </font>
    <font>
      <sz val="16"/>
      <name val="華康儷中宋"/>
      <family val="3"/>
    </font>
    <font>
      <sz val="16"/>
      <name val="華康隸書體W5"/>
      <family val="1"/>
    </font>
    <font>
      <sz val="18"/>
      <name val="華康儷楷書"/>
      <family val="1"/>
    </font>
    <font>
      <sz val="20"/>
      <name val="華康隸書體W7(P)"/>
      <family val="1"/>
    </font>
    <font>
      <sz val="18"/>
      <color indexed="10"/>
      <name val="華康儷粗圓"/>
      <family val="3"/>
    </font>
    <font>
      <sz val="14"/>
      <color indexed="17"/>
      <name val="華康儷特圓(P)"/>
      <family val="1"/>
    </font>
    <font>
      <sz val="16"/>
      <color indexed="10"/>
      <name val="華康儷特圓(P)"/>
      <family val="1"/>
    </font>
    <font>
      <sz val="14"/>
      <color indexed="10"/>
      <name val="華康儷粗黑"/>
      <family val="3"/>
    </font>
    <font>
      <sz val="14"/>
      <color indexed="17"/>
      <name val="華康儷粗黑"/>
      <family val="3"/>
    </font>
    <font>
      <sz val="14"/>
      <color indexed="17"/>
      <name val="華康儷粗圓"/>
      <family val="3"/>
    </font>
    <font>
      <sz val="18"/>
      <color indexed="10"/>
      <name val="華康儷粗黑"/>
      <family val="3"/>
    </font>
    <font>
      <sz val="18"/>
      <color indexed="17"/>
      <name val="華康儷粗黑"/>
      <family val="3"/>
    </font>
    <font>
      <sz val="20"/>
      <color indexed="10"/>
      <name val="華康儷粗黑"/>
      <family val="3"/>
    </font>
    <font>
      <sz val="22"/>
      <color indexed="10"/>
      <name val="華康儷粗黑"/>
      <family val="3"/>
    </font>
    <font>
      <sz val="24"/>
      <color indexed="10"/>
      <name val="華康儷粗黑"/>
      <family val="3"/>
    </font>
    <font>
      <sz val="14"/>
      <color indexed="10"/>
      <name val="華康儷粗圓"/>
      <family val="3"/>
    </font>
    <font>
      <sz val="16"/>
      <color indexed="10"/>
      <name val="華康儷粗圓"/>
      <family val="3"/>
    </font>
    <font>
      <sz val="11"/>
      <color indexed="10"/>
      <name val="華康儷粗圓"/>
      <family val="3"/>
    </font>
    <font>
      <sz val="24"/>
      <name val="標楷體"/>
      <family val="4"/>
    </font>
    <font>
      <sz val="24"/>
      <color indexed="10"/>
      <name val="標楷體"/>
      <family val="4"/>
    </font>
    <font>
      <b/>
      <sz val="36"/>
      <name val="標楷體"/>
      <family val="4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sz val="14"/>
      <color rgb="FFFF0000"/>
      <name val="華康儷粗圓"/>
      <family val="3"/>
    </font>
    <font>
      <sz val="16"/>
      <color rgb="FFFF0000"/>
      <name val="華康儷粗圓"/>
      <family val="3"/>
    </font>
    <font>
      <sz val="11"/>
      <color rgb="FFFF0000"/>
      <name val="華康儷粗圓"/>
      <family val="3"/>
    </font>
    <font>
      <sz val="18"/>
      <color rgb="FFFF0000"/>
      <name val="華康儷粗圓"/>
      <family val="3"/>
    </font>
    <font>
      <sz val="14"/>
      <color rgb="FF00B050"/>
      <name val="華康儷粗黑"/>
      <family val="3"/>
    </font>
    <font>
      <sz val="20"/>
      <color rgb="FFFF0000"/>
      <name val="華康儷粗黑"/>
      <family val="3"/>
    </font>
    <font>
      <sz val="22"/>
      <color rgb="FFFF0000"/>
      <name val="華康儷粗黑"/>
      <family val="3"/>
    </font>
    <font>
      <sz val="18"/>
      <color rgb="FFFF0000"/>
      <name val="華康儷粗黑"/>
      <family val="3"/>
    </font>
    <font>
      <sz val="24"/>
      <color rgb="FFFF0000"/>
      <name val="華康儷粗黑"/>
      <family val="3"/>
    </font>
    <font>
      <sz val="18"/>
      <color rgb="FF00B050"/>
      <name val="華康儷粗黑"/>
      <family val="3"/>
    </font>
    <font>
      <sz val="14"/>
      <color rgb="FF00B050"/>
      <name val="華康儷粗圓"/>
      <family val="3"/>
    </font>
    <font>
      <sz val="16"/>
      <color rgb="FFFF0000"/>
      <name val="華康儷特圓(P)"/>
      <family val="1"/>
    </font>
    <font>
      <sz val="14"/>
      <color rgb="FFFF0000"/>
      <name val="華康儷粗黑"/>
      <family val="3"/>
    </font>
    <font>
      <sz val="14"/>
      <color rgb="FF00B050"/>
      <name val="華康儷特圓(P)"/>
      <family val="1"/>
    </font>
    <font>
      <sz val="24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51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6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2" xfId="0" applyNumberFormat="1" applyFont="1" applyBorder="1" applyAlignment="1">
      <alignment horizontal="right"/>
    </xf>
    <xf numFmtId="231" fontId="32" fillId="0" borderId="33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3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3" xfId="0" applyNumberFormat="1" applyFont="1" applyBorder="1" applyAlignment="1">
      <alignment horizontal="right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0" fillId="0" borderId="0" xfId="36" applyFill="1">
      <alignment/>
      <protection/>
    </xf>
    <xf numFmtId="0" fontId="37" fillId="25" borderId="0" xfId="36" applyFont="1" applyFill="1">
      <alignment/>
      <protection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39" fillId="25" borderId="0" xfId="36" applyFont="1" applyFill="1">
      <alignment/>
      <protection/>
    </xf>
    <xf numFmtId="0" fontId="38" fillId="25" borderId="0" xfId="36" applyFont="1" applyFill="1">
      <alignment/>
      <protection/>
    </xf>
    <xf numFmtId="0" fontId="37" fillId="0" borderId="0" xfId="36" applyFont="1" applyFill="1">
      <alignment/>
      <protection/>
    </xf>
    <xf numFmtId="0" fontId="37" fillId="0" borderId="0" xfId="36" applyFont="1">
      <alignment/>
      <protection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horizontal="center" vertical="center" shrinkToFit="1"/>
    </xf>
    <xf numFmtId="0" fontId="43" fillId="25" borderId="0" xfId="36" applyFont="1" applyFill="1">
      <alignment/>
      <protection/>
    </xf>
    <xf numFmtId="0" fontId="44" fillId="25" borderId="0" xfId="36" applyFont="1" applyFill="1">
      <alignment/>
      <protection/>
    </xf>
    <xf numFmtId="0" fontId="45" fillId="25" borderId="0" xfId="36" applyFont="1" applyFill="1">
      <alignment/>
      <protection/>
    </xf>
    <xf numFmtId="0" fontId="46" fillId="25" borderId="0" xfId="36" applyFont="1" applyFill="1">
      <alignment/>
      <protection/>
    </xf>
    <xf numFmtId="0" fontId="48" fillId="25" borderId="0" xfId="36" applyFont="1" applyFill="1">
      <alignment/>
      <protection/>
    </xf>
    <xf numFmtId="0" fontId="49" fillId="25" borderId="0" xfId="36" applyFont="1" applyFill="1">
      <alignment/>
      <protection/>
    </xf>
    <xf numFmtId="0" fontId="50" fillId="25" borderId="0" xfId="36" applyFont="1" applyFill="1">
      <alignment/>
      <protection/>
    </xf>
    <xf numFmtId="0" fontId="51" fillId="25" borderId="0" xfId="36" applyFont="1" applyFill="1">
      <alignment/>
      <protection/>
    </xf>
    <xf numFmtId="0" fontId="53" fillId="25" borderId="0" xfId="36" applyFont="1" applyFill="1">
      <alignment/>
      <protection/>
    </xf>
    <xf numFmtId="0" fontId="54" fillId="25" borderId="0" xfId="36" applyFont="1" applyFill="1">
      <alignment/>
      <protection/>
    </xf>
    <xf numFmtId="0" fontId="55" fillId="25" borderId="0" xfId="36" applyFont="1" applyFill="1">
      <alignment/>
      <protection/>
    </xf>
    <xf numFmtId="0" fontId="57" fillId="0" borderId="0" xfId="0" applyFont="1" applyBorder="1" applyAlignment="1">
      <alignment vertical="center"/>
    </xf>
    <xf numFmtId="0" fontId="58" fillId="0" borderId="0" xfId="36" applyFont="1">
      <alignment/>
      <protection/>
    </xf>
    <xf numFmtId="0" fontId="57" fillId="0" borderId="34" xfId="0" applyFont="1" applyBorder="1" applyAlignment="1">
      <alignment vertical="center"/>
    </xf>
    <xf numFmtId="202" fontId="0" fillId="0" borderId="0" xfId="0" applyNumberFormat="1" applyAlignment="1">
      <alignment vertical="center"/>
    </xf>
    <xf numFmtId="0" fontId="90" fillId="0" borderId="18" xfId="0" applyFont="1" applyBorder="1" applyAlignment="1">
      <alignment horizontal="left" vertical="center" shrinkToFit="1"/>
    </xf>
    <xf numFmtId="0" fontId="90" fillId="0" borderId="18" xfId="0" applyFont="1" applyFill="1" applyBorder="1" applyAlignment="1">
      <alignment horizontal="left" vertical="center" shrinkToFit="1"/>
    </xf>
    <xf numFmtId="0" fontId="39" fillId="26" borderId="35" xfId="36" applyFont="1" applyFill="1" applyBorder="1">
      <alignment/>
      <protection/>
    </xf>
    <xf numFmtId="0" fontId="39" fillId="26" borderId="36" xfId="36" applyFont="1" applyFill="1" applyBorder="1">
      <alignment/>
      <protection/>
    </xf>
    <xf numFmtId="0" fontId="39" fillId="26" borderId="37" xfId="36" applyFont="1" applyFill="1" applyBorder="1">
      <alignment/>
      <protection/>
    </xf>
    <xf numFmtId="0" fontId="39" fillId="26" borderId="38" xfId="36" applyFont="1" applyFill="1" applyBorder="1">
      <alignment/>
      <protection/>
    </xf>
    <xf numFmtId="0" fontId="39" fillId="26" borderId="39" xfId="36" applyFont="1" applyFill="1" applyBorder="1">
      <alignment/>
      <protection/>
    </xf>
    <xf numFmtId="0" fontId="29" fillId="26" borderId="18" xfId="0" applyFont="1" applyFill="1" applyBorder="1" applyAlignment="1">
      <alignment horizontal="left" vertical="center" shrinkToFit="1"/>
    </xf>
    <xf numFmtId="0" fontId="29" fillId="26" borderId="18" xfId="0" applyFont="1" applyFill="1" applyBorder="1" applyAlignment="1">
      <alignment vertical="center" textRotation="180" shrinkToFit="1"/>
    </xf>
    <xf numFmtId="202" fontId="36" fillId="26" borderId="18" xfId="0" applyNumberFormat="1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vertical="center" textRotation="180" shrinkToFit="1"/>
    </xf>
    <xf numFmtId="0" fontId="0" fillId="26" borderId="18" xfId="0" applyFont="1" applyFill="1" applyBorder="1" applyAlignment="1">
      <alignment horizontal="left" vertical="center" shrinkToFit="1"/>
    </xf>
    <xf numFmtId="0" fontId="0" fillId="26" borderId="18" xfId="0" applyFont="1" applyFill="1" applyBorder="1" applyAlignment="1">
      <alignment horizontal="left" vertical="center" shrinkToFit="1"/>
    </xf>
    <xf numFmtId="0" fontId="90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horizontal="left" vertical="center" wrapText="1" shrinkToFit="1"/>
    </xf>
    <xf numFmtId="0" fontId="39" fillId="26" borderId="40" xfId="36" applyFont="1" applyFill="1" applyBorder="1">
      <alignment/>
      <protection/>
    </xf>
    <xf numFmtId="0" fontId="39" fillId="26" borderId="41" xfId="36" applyFont="1" applyFill="1" applyBorder="1">
      <alignment/>
      <protection/>
    </xf>
    <xf numFmtId="0" fontId="39" fillId="26" borderId="42" xfId="36" applyFont="1" applyFill="1" applyBorder="1">
      <alignment/>
      <protection/>
    </xf>
    <xf numFmtId="0" fontId="39" fillId="26" borderId="43" xfId="36" applyFont="1" applyFill="1" applyBorder="1">
      <alignment/>
      <protection/>
    </xf>
    <xf numFmtId="0" fontId="39" fillId="26" borderId="44" xfId="36" applyFont="1" applyFill="1" applyBorder="1">
      <alignment/>
      <protection/>
    </xf>
    <xf numFmtId="0" fontId="39" fillId="26" borderId="45" xfId="36" applyFont="1" applyFill="1" applyBorder="1">
      <alignment/>
      <protection/>
    </xf>
    <xf numFmtId="0" fontId="39" fillId="26" borderId="46" xfId="36" applyFont="1" applyFill="1" applyBorder="1">
      <alignment/>
      <protection/>
    </xf>
    <xf numFmtId="0" fontId="39" fillId="26" borderId="47" xfId="36" applyFont="1" applyFill="1" applyBorder="1">
      <alignment/>
      <protection/>
    </xf>
    <xf numFmtId="0" fontId="39" fillId="26" borderId="48" xfId="36" applyFont="1" applyFill="1" applyBorder="1">
      <alignment/>
      <protection/>
    </xf>
    <xf numFmtId="0" fontId="39" fillId="26" borderId="49" xfId="36" applyFont="1" applyFill="1" applyBorder="1">
      <alignment/>
      <protection/>
    </xf>
    <xf numFmtId="0" fontId="39" fillId="26" borderId="50" xfId="36" applyFont="1" applyFill="1" applyBorder="1">
      <alignment/>
      <protection/>
    </xf>
    <xf numFmtId="0" fontId="39" fillId="26" borderId="51" xfId="36" applyFont="1" applyFill="1" applyBorder="1">
      <alignment/>
      <protection/>
    </xf>
    <xf numFmtId="0" fontId="39" fillId="26" borderId="52" xfId="36" applyFont="1" applyFill="1" applyBorder="1">
      <alignment/>
      <protection/>
    </xf>
    <xf numFmtId="0" fontId="39" fillId="26" borderId="53" xfId="36" applyFont="1" applyFill="1" applyBorder="1">
      <alignment/>
      <protection/>
    </xf>
    <xf numFmtId="0" fontId="38" fillId="26" borderId="40" xfId="36" applyFont="1" applyFill="1" applyBorder="1">
      <alignment/>
      <protection/>
    </xf>
    <xf numFmtId="0" fontId="38" fillId="26" borderId="36" xfId="36" applyFont="1" applyFill="1" applyBorder="1">
      <alignment/>
      <protection/>
    </xf>
    <xf numFmtId="0" fontId="38" fillId="26" borderId="41" xfId="36" applyFont="1" applyFill="1" applyBorder="1">
      <alignment/>
      <protection/>
    </xf>
    <xf numFmtId="0" fontId="38" fillId="26" borderId="42" xfId="36" applyFont="1" applyFill="1" applyBorder="1">
      <alignment/>
      <protection/>
    </xf>
    <xf numFmtId="0" fontId="38" fillId="26" borderId="39" xfId="36" applyFont="1" applyFill="1" applyBorder="1">
      <alignment/>
      <protection/>
    </xf>
    <xf numFmtId="0" fontId="38" fillId="26" borderId="54" xfId="36" applyFont="1" applyFill="1" applyBorder="1">
      <alignment/>
      <protection/>
    </xf>
    <xf numFmtId="0" fontId="38" fillId="26" borderId="55" xfId="36" applyFont="1" applyFill="1" applyBorder="1">
      <alignment/>
      <protection/>
    </xf>
    <xf numFmtId="0" fontId="38" fillId="26" borderId="44" xfId="36" applyFont="1" applyFill="1" applyBorder="1">
      <alignment/>
      <protection/>
    </xf>
    <xf numFmtId="0" fontId="38" fillId="26" borderId="45" xfId="36" applyFont="1" applyFill="1" applyBorder="1">
      <alignment/>
      <protection/>
    </xf>
    <xf numFmtId="0" fontId="38" fillId="26" borderId="46" xfId="36" applyFont="1" applyFill="1" applyBorder="1">
      <alignment/>
      <protection/>
    </xf>
    <xf numFmtId="0" fontId="38" fillId="26" borderId="47" xfId="36" applyFont="1" applyFill="1" applyBorder="1">
      <alignment/>
      <protection/>
    </xf>
    <xf numFmtId="0" fontId="38" fillId="26" borderId="53" xfId="36" applyFont="1" applyFill="1" applyBorder="1">
      <alignment/>
      <protection/>
    </xf>
    <xf numFmtId="0" fontId="38" fillId="26" borderId="56" xfId="36" applyFont="1" applyFill="1" applyBorder="1">
      <alignment/>
      <protection/>
    </xf>
    <xf numFmtId="0" fontId="38" fillId="26" borderId="38" xfId="36" applyFont="1" applyFill="1" applyBorder="1">
      <alignment/>
      <protection/>
    </xf>
    <xf numFmtId="0" fontId="38" fillId="26" borderId="43" xfId="36" applyFont="1" applyFill="1" applyBorder="1">
      <alignment/>
      <protection/>
    </xf>
    <xf numFmtId="0" fontId="41" fillId="26" borderId="44" xfId="36" applyFont="1" applyFill="1" applyBorder="1">
      <alignment/>
      <protection/>
    </xf>
    <xf numFmtId="0" fontId="41" fillId="26" borderId="57" xfId="36" applyFont="1" applyFill="1" applyBorder="1">
      <alignment/>
      <protection/>
    </xf>
    <xf numFmtId="0" fontId="38" fillId="26" borderId="58" xfId="36" applyFont="1" applyFill="1" applyBorder="1">
      <alignment/>
      <protection/>
    </xf>
    <xf numFmtId="0" fontId="38" fillId="26" borderId="57" xfId="36" applyFont="1" applyFill="1" applyBorder="1">
      <alignment/>
      <protection/>
    </xf>
    <xf numFmtId="0" fontId="37" fillId="26" borderId="40" xfId="36" applyFont="1" applyFill="1" applyBorder="1">
      <alignment/>
      <protection/>
    </xf>
    <xf numFmtId="0" fontId="37" fillId="26" borderId="36" xfId="36" applyFont="1" applyFill="1" applyBorder="1">
      <alignment/>
      <protection/>
    </xf>
    <xf numFmtId="0" fontId="37" fillId="26" borderId="56" xfId="36" applyFont="1" applyFill="1" applyBorder="1">
      <alignment/>
      <protection/>
    </xf>
    <xf numFmtId="0" fontId="37" fillId="26" borderId="43" xfId="36" applyFont="1" applyFill="1" applyBorder="1">
      <alignment/>
      <protection/>
    </xf>
    <xf numFmtId="0" fontId="37" fillId="26" borderId="44" xfId="36" applyFont="1" applyFill="1" applyBorder="1">
      <alignment/>
      <protection/>
    </xf>
    <xf numFmtId="0" fontId="37" fillId="26" borderId="57" xfId="36" applyFont="1" applyFill="1" applyBorder="1">
      <alignment/>
      <protection/>
    </xf>
    <xf numFmtId="0" fontId="37" fillId="26" borderId="0" xfId="36" applyFont="1" applyFill="1">
      <alignment/>
      <protection/>
    </xf>
    <xf numFmtId="0" fontId="29" fillId="26" borderId="27" xfId="0" applyFont="1" applyFill="1" applyBorder="1" applyAlignment="1">
      <alignment horizontal="left" vertical="center" shrinkToFit="1"/>
    </xf>
    <xf numFmtId="0" fontId="36" fillId="26" borderId="18" xfId="0" applyFont="1" applyFill="1" applyBorder="1" applyAlignment="1">
      <alignment horizontal="left" vertical="center" shrinkToFit="1"/>
    </xf>
    <xf numFmtId="0" fontId="29" fillId="26" borderId="25" xfId="0" applyFont="1" applyFill="1" applyBorder="1" applyAlignment="1">
      <alignment vertical="center" textRotation="180" shrinkToFit="1"/>
    </xf>
    <xf numFmtId="0" fontId="29" fillId="26" borderId="25" xfId="0" applyFont="1" applyFill="1" applyBorder="1" applyAlignment="1">
      <alignment horizontal="left" vertical="center" shrinkToFit="1"/>
    </xf>
    <xf numFmtId="0" fontId="29" fillId="26" borderId="18" xfId="0" applyFont="1" applyFill="1" applyBorder="1" applyAlignment="1">
      <alignment horizontal="left" vertical="center" wrapText="1" shrinkToFit="1"/>
    </xf>
    <xf numFmtId="0" fontId="36" fillId="26" borderId="18" xfId="0" applyFont="1" applyFill="1" applyBorder="1" applyAlignment="1">
      <alignment horizontal="left" vertical="center" shrinkToFit="1"/>
    </xf>
    <xf numFmtId="0" fontId="23" fillId="26" borderId="25" xfId="0" applyFont="1" applyFill="1" applyBorder="1" applyAlignment="1">
      <alignment vertical="center" textRotation="180" shrinkToFit="1"/>
    </xf>
    <xf numFmtId="0" fontId="23" fillId="26" borderId="25" xfId="0" applyFont="1" applyFill="1" applyBorder="1" applyAlignment="1">
      <alignment horizontal="left" vertical="center" shrinkToFit="1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1" fillId="26" borderId="18" xfId="0" applyFont="1" applyFill="1" applyBorder="1" applyAlignment="1">
      <alignment horizontal="left" vertical="center" shrinkToFit="1"/>
    </xf>
    <xf numFmtId="0" fontId="29" fillId="27" borderId="18" xfId="0" applyFont="1" applyFill="1" applyBorder="1" applyAlignment="1">
      <alignment horizontal="left" vertical="center" shrinkToFit="1"/>
    </xf>
    <xf numFmtId="0" fontId="29" fillId="27" borderId="18" xfId="0" applyFont="1" applyFill="1" applyBorder="1" applyAlignment="1">
      <alignment vertical="center" textRotation="180" shrinkToFit="1"/>
    </xf>
    <xf numFmtId="0" fontId="23" fillId="27" borderId="18" xfId="0" applyFont="1" applyFill="1" applyBorder="1" applyAlignment="1">
      <alignment horizontal="left" vertical="center" shrinkToFit="1"/>
    </xf>
    <xf numFmtId="0" fontId="23" fillId="26" borderId="61" xfId="0" applyFont="1" applyFill="1" applyBorder="1" applyAlignment="1">
      <alignment horizontal="left" vertical="center" shrinkToFit="1"/>
    </xf>
    <xf numFmtId="0" fontId="23" fillId="26" borderId="61" xfId="0" applyFont="1" applyFill="1" applyBorder="1" applyAlignment="1">
      <alignment vertical="center" textRotation="180" shrinkToFit="1"/>
    </xf>
    <xf numFmtId="0" fontId="58" fillId="0" borderId="0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46" fillId="28" borderId="62" xfId="0" applyFont="1" applyFill="1" applyBorder="1" applyAlignment="1">
      <alignment horizontal="center" vertical="center"/>
    </xf>
    <xf numFmtId="0" fontId="46" fillId="28" borderId="0" xfId="0" applyFont="1" applyFill="1" applyBorder="1" applyAlignment="1">
      <alignment horizontal="center" vertical="center"/>
    </xf>
    <xf numFmtId="0" fontId="46" fillId="28" borderId="63" xfId="0" applyFont="1" applyFill="1" applyBorder="1" applyAlignment="1">
      <alignment horizontal="center" vertical="center"/>
    </xf>
    <xf numFmtId="0" fontId="45" fillId="29" borderId="62" xfId="0" applyFont="1" applyFill="1" applyBorder="1" applyAlignment="1">
      <alignment horizontal="center" vertical="center" shrinkToFit="1"/>
    </xf>
    <xf numFmtId="0" fontId="45" fillId="29" borderId="0" xfId="0" applyFont="1" applyFill="1" applyBorder="1" applyAlignment="1">
      <alignment horizontal="center" vertical="center" shrinkToFit="1"/>
    </xf>
    <xf numFmtId="0" fontId="45" fillId="29" borderId="64" xfId="0" applyFont="1" applyFill="1" applyBorder="1" applyAlignment="1">
      <alignment horizontal="center" vertical="center" shrinkToFit="1"/>
    </xf>
    <xf numFmtId="0" fontId="68" fillId="30" borderId="62" xfId="0" applyFont="1" applyFill="1" applyBorder="1" applyAlignment="1">
      <alignment horizontal="center" vertical="center"/>
    </xf>
    <xf numFmtId="0" fontId="68" fillId="30" borderId="0" xfId="0" applyFont="1" applyFill="1" applyBorder="1" applyAlignment="1">
      <alignment horizontal="center" vertical="center"/>
    </xf>
    <xf numFmtId="0" fontId="68" fillId="30" borderId="63" xfId="0" applyFont="1" applyFill="1" applyBorder="1" applyAlignment="1">
      <alignment horizontal="center" vertical="center"/>
    </xf>
    <xf numFmtId="0" fontId="46" fillId="26" borderId="62" xfId="0" applyFont="1" applyFill="1" applyBorder="1" applyAlignment="1">
      <alignment horizontal="center" vertical="center"/>
    </xf>
    <xf numFmtId="0" fontId="46" fillId="26" borderId="0" xfId="0" applyFont="1" applyFill="1" applyBorder="1" applyAlignment="1">
      <alignment horizontal="center" vertical="center"/>
    </xf>
    <xf numFmtId="0" fontId="46" fillId="26" borderId="64" xfId="0" applyFont="1" applyFill="1" applyBorder="1" applyAlignment="1">
      <alignment horizontal="center" vertical="center"/>
    </xf>
    <xf numFmtId="0" fontId="91" fillId="26" borderId="65" xfId="0" applyFont="1" applyFill="1" applyBorder="1" applyAlignment="1">
      <alignment horizontal="center" vertical="center" shrinkToFit="1"/>
    </xf>
    <xf numFmtId="0" fontId="91" fillId="26" borderId="66" xfId="0" applyFont="1" applyFill="1" applyBorder="1" applyAlignment="1">
      <alignment horizontal="center" vertical="center" shrinkToFit="1"/>
    </xf>
    <xf numFmtId="0" fontId="92" fillId="26" borderId="67" xfId="0" applyFont="1" applyFill="1" applyBorder="1" applyAlignment="1">
      <alignment horizontal="center" vertical="center" shrinkToFit="1"/>
    </xf>
    <xf numFmtId="0" fontId="92" fillId="26" borderId="0" xfId="0" applyFont="1" applyFill="1" applyBorder="1" applyAlignment="1">
      <alignment horizontal="center" vertical="center" shrinkToFit="1"/>
    </xf>
    <xf numFmtId="0" fontId="92" fillId="26" borderId="64" xfId="0" applyFont="1" applyFill="1" applyBorder="1" applyAlignment="1">
      <alignment horizontal="center" vertical="center" shrinkToFit="1"/>
    </xf>
    <xf numFmtId="0" fontId="91" fillId="26" borderId="62" xfId="0" applyFont="1" applyFill="1" applyBorder="1" applyAlignment="1">
      <alignment horizontal="center" vertical="center" shrinkToFit="1"/>
    </xf>
    <xf numFmtId="0" fontId="91" fillId="26" borderId="0" xfId="0" applyFont="1" applyFill="1" applyBorder="1" applyAlignment="1">
      <alignment horizontal="center" vertical="center" shrinkToFit="1"/>
    </xf>
    <xf numFmtId="0" fontId="91" fillId="26" borderId="64" xfId="0" applyFont="1" applyFill="1" applyBorder="1" applyAlignment="1">
      <alignment horizontal="center" vertical="center" shrinkToFit="1"/>
    </xf>
    <xf numFmtId="0" fontId="93" fillId="26" borderId="62" xfId="0" applyFont="1" applyFill="1" applyBorder="1" applyAlignment="1">
      <alignment horizontal="center" vertical="center" shrinkToFit="1"/>
    </xf>
    <xf numFmtId="0" fontId="93" fillId="26" borderId="0" xfId="0" applyFont="1" applyFill="1" applyBorder="1" applyAlignment="1">
      <alignment horizontal="center" vertical="center" shrinkToFit="1"/>
    </xf>
    <xf numFmtId="0" fontId="93" fillId="26" borderId="64" xfId="0" applyFont="1" applyFill="1" applyBorder="1" applyAlignment="1">
      <alignment horizontal="center" vertical="center" shrinkToFit="1"/>
    </xf>
    <xf numFmtId="0" fontId="94" fillId="26" borderId="62" xfId="0" applyFont="1" applyFill="1" applyBorder="1" applyAlignment="1">
      <alignment horizontal="center" vertical="center" shrinkToFit="1"/>
    </xf>
    <xf numFmtId="0" fontId="94" fillId="26" borderId="0" xfId="0" applyFont="1" applyFill="1" applyBorder="1" applyAlignment="1">
      <alignment horizontal="center" vertical="center" shrinkToFit="1"/>
    </xf>
    <xf numFmtId="0" fontId="94" fillId="26" borderId="64" xfId="0" applyFont="1" applyFill="1" applyBorder="1" applyAlignment="1">
      <alignment horizontal="center" vertical="center" shrinkToFit="1"/>
    </xf>
    <xf numFmtId="0" fontId="53" fillId="26" borderId="65" xfId="0" applyFont="1" applyFill="1" applyBorder="1" applyAlignment="1">
      <alignment horizontal="center" vertical="center" wrapText="1"/>
    </xf>
    <xf numFmtId="0" fontId="53" fillId="26" borderId="66" xfId="0" applyFont="1" applyFill="1" applyBorder="1" applyAlignment="1">
      <alignment horizontal="center" vertical="center" wrapText="1"/>
    </xf>
    <xf numFmtId="0" fontId="56" fillId="26" borderId="68" xfId="0" applyFont="1" applyFill="1" applyBorder="1" applyAlignment="1">
      <alignment horizontal="center" vertical="center" shrinkToFit="1"/>
    </xf>
    <xf numFmtId="0" fontId="54" fillId="26" borderId="65" xfId="0" applyFont="1" applyFill="1" applyBorder="1" applyAlignment="1">
      <alignment horizontal="center" vertical="center" shrinkToFit="1"/>
    </xf>
    <xf numFmtId="0" fontId="67" fillId="27" borderId="65" xfId="0" applyFont="1" applyFill="1" applyBorder="1" applyAlignment="1">
      <alignment horizontal="center" vertical="center" shrinkToFit="1"/>
    </xf>
    <xf numFmtId="0" fontId="54" fillId="28" borderId="65" xfId="0" applyFont="1" applyFill="1" applyBorder="1" applyAlignment="1">
      <alignment horizontal="center" vertical="center" shrinkToFit="1"/>
    </xf>
    <xf numFmtId="0" fontId="53" fillId="26" borderId="68" xfId="0" applyFont="1" applyFill="1" applyBorder="1" applyAlignment="1">
      <alignment horizontal="center" vertical="center" wrapText="1"/>
    </xf>
    <xf numFmtId="0" fontId="53" fillId="30" borderId="65" xfId="0" applyFont="1" applyFill="1" applyBorder="1" applyAlignment="1">
      <alignment horizontal="center" vertical="center" wrapText="1"/>
    </xf>
    <xf numFmtId="0" fontId="53" fillId="29" borderId="65" xfId="0" applyFont="1" applyFill="1" applyBorder="1" applyAlignment="1">
      <alignment horizontal="center" vertical="center" wrapText="1"/>
    </xf>
    <xf numFmtId="0" fontId="95" fillId="26" borderId="65" xfId="0" applyFont="1" applyFill="1" applyBorder="1" applyAlignment="1">
      <alignment horizontal="center" vertical="center" shrinkToFit="1"/>
    </xf>
    <xf numFmtId="198" fontId="96" fillId="26" borderId="69" xfId="0" applyNumberFormat="1" applyFont="1" applyFill="1" applyBorder="1" applyAlignment="1">
      <alignment horizontal="center" vertical="center" wrapText="1"/>
    </xf>
    <xf numFmtId="198" fontId="96" fillId="26" borderId="70" xfId="0" applyNumberFormat="1" applyFont="1" applyFill="1" applyBorder="1" applyAlignment="1">
      <alignment horizontal="center" vertical="center" wrapText="1"/>
    </xf>
    <xf numFmtId="0" fontId="97" fillId="26" borderId="65" xfId="0" applyFont="1" applyFill="1" applyBorder="1" applyAlignment="1">
      <alignment horizontal="center" vertical="center" shrinkToFit="1"/>
    </xf>
    <xf numFmtId="0" fontId="98" fillId="26" borderId="65" xfId="0" applyFont="1" applyFill="1" applyBorder="1" applyAlignment="1">
      <alignment horizontal="center" vertical="center" shrinkToFit="1"/>
    </xf>
    <xf numFmtId="0" fontId="99" fillId="26" borderId="65" xfId="0" applyFont="1" applyFill="1" applyBorder="1" applyAlignment="1">
      <alignment horizontal="center" vertical="center" shrinkToFit="1"/>
    </xf>
    <xf numFmtId="0" fontId="99" fillId="27" borderId="65" xfId="0" applyFont="1" applyFill="1" applyBorder="1" applyAlignment="1">
      <alignment horizontal="center" vertical="center" shrinkToFit="1"/>
    </xf>
    <xf numFmtId="0" fontId="99" fillId="27" borderId="66" xfId="0" applyFont="1" applyFill="1" applyBorder="1" applyAlignment="1">
      <alignment horizontal="center" vertical="center" shrinkToFit="1"/>
    </xf>
    <xf numFmtId="0" fontId="95" fillId="26" borderId="68" xfId="0" applyFont="1" applyFill="1" applyBorder="1" applyAlignment="1">
      <alignment horizontal="center" vertical="center" shrinkToFit="1"/>
    </xf>
    <xf numFmtId="0" fontId="63" fillId="26" borderId="62" xfId="0" applyFont="1" applyFill="1" applyBorder="1" applyAlignment="1">
      <alignment horizontal="center" vertical="center"/>
    </xf>
    <xf numFmtId="0" fontId="63" fillId="26" borderId="0" xfId="0" applyFont="1" applyFill="1" applyBorder="1" applyAlignment="1">
      <alignment horizontal="center" vertical="center"/>
    </xf>
    <xf numFmtId="0" fontId="63" fillId="26" borderId="63" xfId="0" applyFont="1" applyFill="1" applyBorder="1" applyAlignment="1">
      <alignment horizontal="center" vertical="center"/>
    </xf>
    <xf numFmtId="198" fontId="52" fillId="31" borderId="71" xfId="0" applyNumberFormat="1" applyFont="1" applyFill="1" applyBorder="1" applyAlignment="1">
      <alignment horizontal="center" vertical="center" wrapText="1"/>
    </xf>
    <xf numFmtId="198" fontId="52" fillId="31" borderId="72" xfId="0" applyNumberFormat="1" applyFont="1" applyFill="1" applyBorder="1" applyAlignment="1">
      <alignment horizontal="center" vertical="center" wrapText="1"/>
    </xf>
    <xf numFmtId="0" fontId="63" fillId="28" borderId="67" xfId="0" applyFont="1" applyFill="1" applyBorder="1" applyAlignment="1">
      <alignment horizontal="center" vertical="center"/>
    </xf>
    <xf numFmtId="0" fontId="63" fillId="28" borderId="0" xfId="0" applyFont="1" applyFill="1" applyBorder="1" applyAlignment="1">
      <alignment horizontal="center" vertical="center"/>
    </xf>
    <xf numFmtId="0" fontId="63" fillId="28" borderId="64" xfId="0" applyFont="1" applyFill="1" applyBorder="1" applyAlignment="1">
      <alignment horizontal="center" vertical="center"/>
    </xf>
    <xf numFmtId="0" fontId="60" fillId="28" borderId="62" xfId="0" applyFont="1" applyFill="1" applyBorder="1" applyAlignment="1">
      <alignment horizontal="center" vertical="center"/>
    </xf>
    <xf numFmtId="0" fontId="60" fillId="28" borderId="0" xfId="0" applyFont="1" applyFill="1" applyBorder="1" applyAlignment="1">
      <alignment horizontal="center" vertical="center"/>
    </xf>
    <xf numFmtId="0" fontId="60" fillId="28" borderId="64" xfId="0" applyFont="1" applyFill="1" applyBorder="1" applyAlignment="1">
      <alignment horizontal="center" vertical="center"/>
    </xf>
    <xf numFmtId="0" fontId="64" fillId="26" borderId="62" xfId="0" applyFont="1" applyFill="1" applyBorder="1" applyAlignment="1">
      <alignment horizontal="center" vertical="center"/>
    </xf>
    <xf numFmtId="0" fontId="64" fillId="26" borderId="0" xfId="0" applyFont="1" applyFill="1" applyBorder="1" applyAlignment="1">
      <alignment horizontal="center" vertical="center"/>
    </xf>
    <xf numFmtId="0" fontId="64" fillId="26" borderId="64" xfId="0" applyFont="1" applyFill="1" applyBorder="1" applyAlignment="1">
      <alignment horizontal="center" vertical="center"/>
    </xf>
    <xf numFmtId="198" fontId="52" fillId="31" borderId="69" xfId="0" applyNumberFormat="1" applyFont="1" applyFill="1" applyBorder="1" applyAlignment="1">
      <alignment horizontal="center" vertical="center" wrapText="1"/>
    </xf>
    <xf numFmtId="198" fontId="52" fillId="31" borderId="70" xfId="0" applyNumberFormat="1" applyFont="1" applyFill="1" applyBorder="1" applyAlignment="1">
      <alignment horizontal="center" vertical="center" wrapText="1"/>
    </xf>
    <xf numFmtId="0" fontId="100" fillId="26" borderId="65" xfId="0" applyFont="1" applyFill="1" applyBorder="1" applyAlignment="1">
      <alignment horizontal="center" vertical="center" shrinkToFit="1"/>
    </xf>
    <xf numFmtId="0" fontId="62" fillId="28" borderId="65" xfId="0" applyFont="1" applyFill="1" applyBorder="1" applyAlignment="1">
      <alignment horizontal="center" vertical="center" wrapText="1"/>
    </xf>
    <xf numFmtId="198" fontId="52" fillId="26" borderId="69" xfId="0" applyNumberFormat="1" applyFont="1" applyFill="1" applyBorder="1" applyAlignment="1">
      <alignment horizontal="center" vertical="center" wrapText="1"/>
    </xf>
    <xf numFmtId="198" fontId="52" fillId="26" borderId="70" xfId="0" applyNumberFormat="1" applyFont="1" applyFill="1" applyBorder="1" applyAlignment="1">
      <alignment horizontal="center" vertical="center" wrapText="1"/>
    </xf>
    <xf numFmtId="0" fontId="62" fillId="26" borderId="62" xfId="0" applyFont="1" applyFill="1" applyBorder="1" applyAlignment="1">
      <alignment horizontal="center" vertical="center"/>
    </xf>
    <xf numFmtId="0" fontId="62" fillId="26" borderId="0" xfId="0" applyFont="1" applyFill="1" applyBorder="1" applyAlignment="1">
      <alignment horizontal="center" vertical="center"/>
    </xf>
    <xf numFmtId="0" fontId="62" fillId="26" borderId="64" xfId="0" applyFont="1" applyFill="1" applyBorder="1" applyAlignment="1">
      <alignment horizontal="center" vertical="center"/>
    </xf>
    <xf numFmtId="0" fontId="53" fillId="28" borderId="65" xfId="0" applyFont="1" applyFill="1" applyBorder="1" applyAlignment="1">
      <alignment horizontal="center" vertical="center" wrapText="1"/>
    </xf>
    <xf numFmtId="0" fontId="53" fillId="28" borderId="66" xfId="0" applyFont="1" applyFill="1" applyBorder="1" applyAlignment="1">
      <alignment horizontal="center" vertical="center" wrapText="1"/>
    </xf>
    <xf numFmtId="0" fontId="54" fillId="30" borderId="62" xfId="0" applyFont="1" applyFill="1" applyBorder="1" applyAlignment="1">
      <alignment horizontal="center" vertical="center"/>
    </xf>
    <xf numFmtId="0" fontId="54" fillId="30" borderId="0" xfId="0" applyFont="1" applyFill="1" applyBorder="1" applyAlignment="1">
      <alignment horizontal="center" vertical="center"/>
    </xf>
    <xf numFmtId="0" fontId="54" fillId="30" borderId="63" xfId="0" applyFont="1" applyFill="1" applyBorder="1" applyAlignment="1">
      <alignment horizontal="center" vertical="center"/>
    </xf>
    <xf numFmtId="0" fontId="54" fillId="30" borderId="65" xfId="0" applyFont="1" applyFill="1" applyBorder="1" applyAlignment="1">
      <alignment horizontal="center" vertical="center" shrinkToFit="1"/>
    </xf>
    <xf numFmtId="0" fontId="70" fillId="26" borderId="65" xfId="0" applyFont="1" applyFill="1" applyBorder="1" applyAlignment="1">
      <alignment horizontal="center" vertical="center" shrinkToFit="1"/>
    </xf>
    <xf numFmtId="0" fontId="54" fillId="28" borderId="62" xfId="0" applyFont="1" applyFill="1" applyBorder="1" applyAlignment="1">
      <alignment horizontal="center" vertical="center" shrinkToFit="1"/>
    </xf>
    <xf numFmtId="0" fontId="54" fillId="28" borderId="0" xfId="0" applyFont="1" applyFill="1" applyBorder="1" applyAlignment="1">
      <alignment horizontal="center" vertical="center" shrinkToFit="1"/>
    </xf>
    <xf numFmtId="0" fontId="54" fillId="28" borderId="64" xfId="0" applyFont="1" applyFill="1" applyBorder="1" applyAlignment="1">
      <alignment horizontal="center" vertical="center" shrinkToFit="1"/>
    </xf>
    <xf numFmtId="0" fontId="54" fillId="31" borderId="65" xfId="0" applyFont="1" applyFill="1" applyBorder="1" applyAlignment="1">
      <alignment horizontal="center" vertical="center" shrinkToFit="1"/>
    </xf>
    <xf numFmtId="0" fontId="53" fillId="26" borderId="62" xfId="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0" fontId="53" fillId="26" borderId="64" xfId="0" applyFont="1" applyFill="1" applyBorder="1" applyAlignment="1">
      <alignment horizontal="center" vertical="center"/>
    </xf>
    <xf numFmtId="0" fontId="54" fillId="26" borderId="62" xfId="0" applyFont="1" applyFill="1" applyBorder="1" applyAlignment="1">
      <alignment horizontal="center"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63" xfId="0" applyFont="1" applyFill="1" applyBorder="1" applyAlignment="1">
      <alignment horizontal="center" vertical="center"/>
    </xf>
    <xf numFmtId="0" fontId="43" fillId="28" borderId="65" xfId="0" applyFont="1" applyFill="1" applyBorder="1" applyAlignment="1">
      <alignment horizontal="center" vertical="center" wrapText="1"/>
    </xf>
    <xf numFmtId="0" fontId="98" fillId="27" borderId="62" xfId="0" applyFont="1" applyFill="1" applyBorder="1" applyAlignment="1">
      <alignment horizontal="center" vertical="center" shrinkToFit="1"/>
    </xf>
    <xf numFmtId="0" fontId="98" fillId="27" borderId="0" xfId="0" applyFont="1" applyFill="1" applyBorder="1" applyAlignment="1">
      <alignment horizontal="center" vertical="center" shrinkToFit="1"/>
    </xf>
    <xf numFmtId="0" fontId="98" fillId="27" borderId="64" xfId="0" applyFont="1" applyFill="1" applyBorder="1" applyAlignment="1">
      <alignment horizontal="center" vertical="center" shrinkToFit="1"/>
    </xf>
    <xf numFmtId="0" fontId="98" fillId="27" borderId="65" xfId="0" applyFont="1" applyFill="1" applyBorder="1" applyAlignment="1">
      <alignment horizontal="center" vertical="center" shrinkToFit="1"/>
    </xf>
    <xf numFmtId="0" fontId="66" fillId="31" borderId="65" xfId="0" applyFont="1" applyFill="1" applyBorder="1" applyAlignment="1">
      <alignment horizontal="center" vertical="center" shrinkToFit="1"/>
    </xf>
    <xf numFmtId="0" fontId="43" fillId="26" borderId="65" xfId="0" applyFont="1" applyFill="1" applyBorder="1" applyAlignment="1">
      <alignment horizontal="center" vertical="center" wrapText="1"/>
    </xf>
    <xf numFmtId="0" fontId="43" fillId="26" borderId="66" xfId="0" applyFont="1" applyFill="1" applyBorder="1" applyAlignment="1">
      <alignment horizontal="center" vertical="center" wrapText="1"/>
    </xf>
    <xf numFmtId="198" fontId="52" fillId="32" borderId="73" xfId="0" applyNumberFormat="1" applyFont="1" applyFill="1" applyBorder="1" applyAlignment="1">
      <alignment horizontal="center" vertical="center" wrapText="1"/>
    </xf>
    <xf numFmtId="198" fontId="52" fillId="32" borderId="74" xfId="0" applyNumberFormat="1" applyFont="1" applyFill="1" applyBorder="1" applyAlignment="1">
      <alignment horizontal="center" vertical="center" wrapText="1"/>
    </xf>
    <xf numFmtId="198" fontId="39" fillId="32" borderId="71" xfId="0" applyNumberFormat="1" applyFont="1" applyFill="1" applyBorder="1" applyAlignment="1">
      <alignment horizontal="center" vertical="center" wrapText="1"/>
    </xf>
    <xf numFmtId="198" fontId="39" fillId="32" borderId="72" xfId="0" applyNumberFormat="1" applyFont="1" applyFill="1" applyBorder="1" applyAlignment="1">
      <alignment horizontal="center" vertical="center" wrapText="1"/>
    </xf>
    <xf numFmtId="0" fontId="43" fillId="26" borderId="75" xfId="0" applyFont="1" applyFill="1" applyBorder="1" applyAlignment="1">
      <alignment horizontal="center" vertical="center" wrapText="1"/>
    </xf>
    <xf numFmtId="0" fontId="43" fillId="26" borderId="76" xfId="0" applyFont="1" applyFill="1" applyBorder="1" applyAlignment="1">
      <alignment horizontal="center" vertical="center" wrapText="1"/>
    </xf>
    <xf numFmtId="0" fontId="43" fillId="26" borderId="77" xfId="0" applyFont="1" applyFill="1" applyBorder="1" applyAlignment="1">
      <alignment horizontal="center" vertical="center" wrapText="1"/>
    </xf>
    <xf numFmtId="0" fontId="43" fillId="26" borderId="78" xfId="0" applyFont="1" applyFill="1" applyBorder="1" applyAlignment="1">
      <alignment horizontal="center" vertical="center" wrapText="1"/>
    </xf>
    <xf numFmtId="0" fontId="50" fillId="27" borderId="79" xfId="0" applyFont="1" applyFill="1" applyBorder="1" applyAlignment="1">
      <alignment horizontal="center" vertical="center"/>
    </xf>
    <xf numFmtId="0" fontId="50" fillId="27" borderId="0" xfId="0" applyFont="1" applyFill="1" applyBorder="1" applyAlignment="1">
      <alignment horizontal="center" vertical="center"/>
    </xf>
    <xf numFmtId="0" fontId="50" fillId="27" borderId="80" xfId="0" applyFont="1" applyFill="1" applyBorder="1" applyAlignment="1">
      <alignment horizontal="center" vertical="center"/>
    </xf>
    <xf numFmtId="0" fontId="43" fillId="26" borderId="67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64" xfId="0" applyFont="1" applyFill="1" applyBorder="1" applyAlignment="1">
      <alignment horizontal="center" vertical="center"/>
    </xf>
    <xf numFmtId="0" fontId="101" fillId="26" borderId="67" xfId="0" applyFont="1" applyFill="1" applyBorder="1" applyAlignment="1">
      <alignment horizontal="center" vertical="center" shrinkToFit="1"/>
    </xf>
    <xf numFmtId="0" fontId="101" fillId="26" borderId="0" xfId="0" applyFont="1" applyFill="1" applyBorder="1" applyAlignment="1">
      <alignment horizontal="center" vertical="center" shrinkToFit="1"/>
    </xf>
    <xf numFmtId="0" fontId="101" fillId="26" borderId="64" xfId="0" applyFont="1" applyFill="1" applyBorder="1" applyAlignment="1">
      <alignment horizontal="center" vertical="center" shrinkToFit="1"/>
    </xf>
    <xf numFmtId="0" fontId="101" fillId="26" borderId="62" xfId="0" applyFont="1" applyFill="1" applyBorder="1" applyAlignment="1">
      <alignment horizontal="center" vertical="center" shrinkToFit="1"/>
    </xf>
    <xf numFmtId="0" fontId="101" fillId="26" borderId="65" xfId="0" applyFont="1" applyFill="1" applyBorder="1" applyAlignment="1">
      <alignment horizontal="center" vertical="center" shrinkToFit="1"/>
    </xf>
    <xf numFmtId="0" fontId="44" fillId="26" borderId="67" xfId="0" applyFont="1" applyFill="1" applyBorder="1" applyAlignment="1">
      <alignment horizontal="center" vertical="center" shrinkToFit="1"/>
    </xf>
    <xf numFmtId="0" fontId="44" fillId="26" borderId="0" xfId="0" applyFont="1" applyFill="1" applyBorder="1" applyAlignment="1">
      <alignment horizontal="center" vertical="center" shrinkToFit="1"/>
    </xf>
    <xf numFmtId="0" fontId="44" fillId="26" borderId="64" xfId="0" applyFont="1" applyFill="1" applyBorder="1" applyAlignment="1">
      <alignment horizontal="center" vertical="center" shrinkToFit="1"/>
    </xf>
    <xf numFmtId="0" fontId="45" fillId="26" borderId="62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63" xfId="0" applyFont="1" applyFill="1" applyBorder="1" applyAlignment="1">
      <alignment horizontal="center" vertical="center"/>
    </xf>
    <xf numFmtId="0" fontId="45" fillId="30" borderId="62" xfId="0" applyFont="1" applyFill="1" applyBorder="1" applyAlignment="1">
      <alignment horizontal="center" vertical="center" shrinkToFit="1"/>
    </xf>
    <xf numFmtId="0" fontId="45" fillId="30" borderId="0" xfId="0" applyFont="1" applyFill="1" applyBorder="1" applyAlignment="1">
      <alignment horizontal="center" vertical="center" shrinkToFit="1"/>
    </xf>
    <xf numFmtId="0" fontId="45" fillId="30" borderId="64" xfId="0" applyFont="1" applyFill="1" applyBorder="1" applyAlignment="1">
      <alignment horizontal="center" vertical="center" shrinkToFit="1"/>
    </xf>
    <xf numFmtId="198" fontId="42" fillId="26" borderId="81" xfId="0" applyNumberFormat="1" applyFont="1" applyFill="1" applyBorder="1" applyAlignment="1">
      <alignment horizontal="center" vertical="center" wrapText="1"/>
    </xf>
    <xf numFmtId="198" fontId="42" fillId="26" borderId="82" xfId="0" applyNumberFormat="1" applyFont="1" applyFill="1" applyBorder="1" applyAlignment="1">
      <alignment horizontal="center" vertical="center" wrapText="1"/>
    </xf>
    <xf numFmtId="198" fontId="42" fillId="26" borderId="83" xfId="0" applyNumberFormat="1" applyFont="1" applyFill="1" applyBorder="1" applyAlignment="1">
      <alignment horizontal="center" vertical="center" wrapText="1"/>
    </xf>
    <xf numFmtId="198" fontId="42" fillId="26" borderId="69" xfId="0" applyNumberFormat="1" applyFont="1" applyFill="1" applyBorder="1" applyAlignment="1">
      <alignment horizontal="center" vertical="center" wrapText="1"/>
    </xf>
    <xf numFmtId="198" fontId="42" fillId="26" borderId="70" xfId="0" applyNumberFormat="1" applyFont="1" applyFill="1" applyBorder="1" applyAlignment="1">
      <alignment horizontal="center" vertical="center" wrapText="1"/>
    </xf>
    <xf numFmtId="198" fontId="42" fillId="30" borderId="84" xfId="0" applyNumberFormat="1" applyFont="1" applyFill="1" applyBorder="1" applyAlignment="1">
      <alignment horizontal="center" vertical="center" wrapText="1"/>
    </xf>
    <xf numFmtId="198" fontId="42" fillId="30" borderId="85" xfId="0" applyNumberFormat="1" applyFont="1" applyFill="1" applyBorder="1" applyAlignment="1">
      <alignment horizontal="center" vertical="center" wrapText="1"/>
    </xf>
    <xf numFmtId="198" fontId="42" fillId="30" borderId="86" xfId="0" applyNumberFormat="1" applyFont="1" applyFill="1" applyBorder="1" applyAlignment="1">
      <alignment horizontal="center" vertical="center" wrapText="1"/>
    </xf>
    <xf numFmtId="0" fontId="46" fillId="26" borderId="87" xfId="0" applyFont="1" applyFill="1" applyBorder="1" applyAlignment="1">
      <alignment horizontal="center" vertical="center" shrinkToFit="1"/>
    </xf>
    <xf numFmtId="0" fontId="46" fillId="26" borderId="65" xfId="0" applyFont="1" applyFill="1" applyBorder="1" applyAlignment="1">
      <alignment horizontal="center" vertical="center" shrinkToFit="1"/>
    </xf>
    <xf numFmtId="0" fontId="46" fillId="26" borderId="88" xfId="0" applyFont="1" applyFill="1" applyBorder="1" applyAlignment="1">
      <alignment horizontal="center" vertical="center" shrinkToFit="1"/>
    </xf>
    <xf numFmtId="0" fontId="43" fillId="26" borderId="68" xfId="0" applyFont="1" applyFill="1" applyBorder="1" applyAlignment="1">
      <alignment horizontal="center" vertical="center" wrapText="1"/>
    </xf>
    <xf numFmtId="0" fontId="43" fillId="26" borderId="87" xfId="0" applyFont="1" applyFill="1" applyBorder="1" applyAlignment="1">
      <alignment horizontal="center" vertical="center" wrapText="1"/>
    </xf>
    <xf numFmtId="0" fontId="43" fillId="26" borderId="88" xfId="0" applyFont="1" applyFill="1" applyBorder="1" applyAlignment="1">
      <alignment horizontal="center" vertical="center" wrapText="1"/>
    </xf>
    <xf numFmtId="0" fontId="101" fillId="26" borderId="68" xfId="0" applyFont="1" applyFill="1" applyBorder="1" applyAlignment="1">
      <alignment horizontal="center" vertical="center" shrinkToFit="1"/>
    </xf>
    <xf numFmtId="0" fontId="44" fillId="28" borderId="62" xfId="0" applyFont="1" applyFill="1" applyBorder="1" applyAlignment="1">
      <alignment horizontal="center" vertical="center"/>
    </xf>
    <xf numFmtId="0" fontId="44" fillId="28" borderId="0" xfId="0" applyFont="1" applyFill="1" applyBorder="1" applyAlignment="1">
      <alignment horizontal="center" vertical="center"/>
    </xf>
    <xf numFmtId="0" fontId="46" fillId="26" borderId="62" xfId="0" applyFont="1" applyFill="1" applyBorder="1" applyAlignment="1">
      <alignment horizontal="center" vertical="center" shrinkToFit="1"/>
    </xf>
    <xf numFmtId="0" fontId="44" fillId="33" borderId="62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61" fillId="27" borderId="62" xfId="0" applyFont="1" applyFill="1" applyBorder="1" applyAlignment="1">
      <alignment horizontal="center" vertical="center"/>
    </xf>
    <xf numFmtId="0" fontId="61" fillId="27" borderId="0" xfId="0" applyFont="1" applyFill="1" applyBorder="1" applyAlignment="1">
      <alignment horizontal="center" vertical="center"/>
    </xf>
    <xf numFmtId="0" fontId="61" fillId="27" borderId="64" xfId="0" applyFont="1" applyFill="1" applyBorder="1" applyAlignment="1">
      <alignment horizontal="center" vertical="center"/>
    </xf>
    <xf numFmtId="0" fontId="61" fillId="26" borderId="62" xfId="0" applyFont="1" applyFill="1" applyBorder="1" applyAlignment="1">
      <alignment horizontal="center" vertical="center"/>
    </xf>
    <xf numFmtId="0" fontId="61" fillId="26" borderId="0" xfId="0" applyFont="1" applyFill="1" applyBorder="1" applyAlignment="1">
      <alignment horizontal="center" vertical="center"/>
    </xf>
    <xf numFmtId="0" fontId="44" fillId="26" borderId="62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44" fillId="26" borderId="64" xfId="0" applyFont="1" applyFill="1" applyBorder="1" applyAlignment="1">
      <alignment horizontal="center" vertical="center"/>
    </xf>
    <xf numFmtId="0" fontId="61" fillId="26" borderId="67" xfId="0" applyFont="1" applyFill="1" applyBorder="1" applyAlignment="1">
      <alignment horizontal="center" vertical="center" shrinkToFit="1"/>
    </xf>
    <xf numFmtId="0" fontId="61" fillId="26" borderId="0" xfId="0" applyFont="1" applyFill="1" applyBorder="1" applyAlignment="1">
      <alignment horizontal="center" vertical="center" shrinkToFit="1"/>
    </xf>
    <xf numFmtId="0" fontId="61" fillId="26" borderId="63" xfId="0" applyFont="1" applyFill="1" applyBorder="1" applyAlignment="1">
      <alignment horizontal="center" vertical="center" shrinkToFit="1"/>
    </xf>
    <xf numFmtId="0" fontId="69" fillId="26" borderId="68" xfId="0" applyFont="1" applyFill="1" applyBorder="1" applyAlignment="1">
      <alignment horizontal="center" vertical="center" shrinkToFit="1"/>
    </xf>
    <xf numFmtId="0" fontId="69" fillId="26" borderId="65" xfId="0" applyFont="1" applyFill="1" applyBorder="1" applyAlignment="1">
      <alignment horizontal="center" vertical="center" shrinkToFit="1"/>
    </xf>
    <xf numFmtId="0" fontId="45" fillId="26" borderId="65" xfId="0" applyFont="1" applyFill="1" applyBorder="1" applyAlignment="1">
      <alignment horizontal="center" vertical="center" shrinkToFit="1"/>
    </xf>
    <xf numFmtId="198" fontId="42" fillId="26" borderId="89" xfId="0" applyNumberFormat="1" applyFont="1" applyFill="1" applyBorder="1" applyAlignment="1">
      <alignment horizontal="center" vertical="center" wrapText="1"/>
    </xf>
    <xf numFmtId="198" fontId="42" fillId="26" borderId="90" xfId="0" applyNumberFormat="1" applyFont="1" applyFill="1" applyBorder="1" applyAlignment="1">
      <alignment horizontal="center" vertical="center" wrapText="1"/>
    </xf>
    <xf numFmtId="198" fontId="52" fillId="27" borderId="71" xfId="0" applyNumberFormat="1" applyFont="1" applyFill="1" applyBorder="1" applyAlignment="1">
      <alignment horizontal="center" vertical="center" wrapText="1"/>
    </xf>
    <xf numFmtId="198" fontId="52" fillId="27" borderId="72" xfId="0" applyNumberFormat="1" applyFont="1" applyFill="1" applyBorder="1" applyAlignment="1">
      <alignment horizontal="center" vertical="center" wrapText="1"/>
    </xf>
    <xf numFmtId="198" fontId="71" fillId="34" borderId="89" xfId="0" applyNumberFormat="1" applyFont="1" applyFill="1" applyBorder="1" applyAlignment="1">
      <alignment horizontal="center" vertical="center" wrapText="1"/>
    </xf>
    <xf numFmtId="198" fontId="71" fillId="34" borderId="82" xfId="0" applyNumberFormat="1" applyFont="1" applyFill="1" applyBorder="1" applyAlignment="1">
      <alignment horizontal="center" vertical="center" wrapText="1"/>
    </xf>
    <xf numFmtId="198" fontId="71" fillId="34" borderId="91" xfId="0" applyNumberFormat="1" applyFont="1" applyFill="1" applyBorder="1" applyAlignment="1">
      <alignment horizontal="center" vertical="center" wrapText="1"/>
    </xf>
    <xf numFmtId="0" fontId="55" fillId="26" borderId="65" xfId="0" applyFont="1" applyFill="1" applyBorder="1" applyAlignment="1">
      <alignment horizontal="center" vertical="center" shrinkToFit="1"/>
    </xf>
    <xf numFmtId="198" fontId="52" fillId="28" borderId="71" xfId="0" applyNumberFormat="1" applyFont="1" applyFill="1" applyBorder="1" applyAlignment="1">
      <alignment horizontal="center" vertical="center" wrapText="1"/>
    </xf>
    <xf numFmtId="198" fontId="52" fillId="28" borderId="72" xfId="0" applyNumberFormat="1" applyFont="1" applyFill="1" applyBorder="1" applyAlignment="1">
      <alignment horizontal="center" vertical="center" wrapText="1"/>
    </xf>
    <xf numFmtId="0" fontId="55" fillId="26" borderId="68" xfId="0" applyFont="1" applyFill="1" applyBorder="1" applyAlignment="1">
      <alignment horizontal="center" vertical="center" shrinkToFit="1"/>
    </xf>
    <xf numFmtId="0" fontId="63" fillId="26" borderId="67" xfId="0" applyFont="1" applyFill="1" applyBorder="1" applyAlignment="1">
      <alignment horizontal="center" vertical="center"/>
    </xf>
    <xf numFmtId="0" fontId="63" fillId="26" borderId="64" xfId="0" applyFont="1" applyFill="1" applyBorder="1" applyAlignment="1">
      <alignment horizontal="center" vertical="center"/>
    </xf>
    <xf numFmtId="0" fontId="69" fillId="26" borderId="79" xfId="0" applyFont="1" applyFill="1" applyBorder="1" applyAlignment="1">
      <alignment horizontal="center" vertical="center"/>
    </xf>
    <xf numFmtId="0" fontId="69" fillId="26" borderId="0" xfId="0" applyFont="1" applyFill="1" applyBorder="1" applyAlignment="1">
      <alignment horizontal="center" vertical="center"/>
    </xf>
    <xf numFmtId="0" fontId="69" fillId="26" borderId="92" xfId="0" applyFont="1" applyFill="1" applyBorder="1" applyAlignment="1">
      <alignment horizontal="center" vertical="center"/>
    </xf>
    <xf numFmtId="0" fontId="54" fillId="26" borderId="64" xfId="0" applyFont="1" applyFill="1" applyBorder="1" applyAlignment="1">
      <alignment horizontal="center" vertical="center"/>
    </xf>
    <xf numFmtId="0" fontId="60" fillId="26" borderId="65" xfId="0" applyFont="1" applyFill="1" applyBorder="1" applyAlignment="1">
      <alignment horizontal="center" vertical="center" shrinkToFit="1"/>
    </xf>
    <xf numFmtId="198" fontId="47" fillId="28" borderId="71" xfId="0" applyNumberFormat="1" applyFont="1" applyFill="1" applyBorder="1" applyAlignment="1">
      <alignment horizontal="center" vertical="center" wrapText="1"/>
    </xf>
    <xf numFmtId="198" fontId="47" fillId="28" borderId="72" xfId="0" applyNumberFormat="1" applyFont="1" applyFill="1" applyBorder="1" applyAlignment="1">
      <alignment horizontal="center" vertical="center" wrapText="1"/>
    </xf>
    <xf numFmtId="198" fontId="47" fillId="26" borderId="82" xfId="0" applyNumberFormat="1" applyFont="1" applyFill="1" applyBorder="1" applyAlignment="1">
      <alignment horizontal="center" vertical="center" wrapText="1"/>
    </xf>
    <xf numFmtId="198" fontId="47" fillId="26" borderId="91" xfId="0" applyNumberFormat="1" applyFont="1" applyFill="1" applyBorder="1" applyAlignment="1">
      <alignment horizontal="center" vertical="center" wrapText="1"/>
    </xf>
    <xf numFmtId="0" fontId="102" fillId="26" borderId="64" xfId="0" applyFont="1" applyFill="1" applyBorder="1" applyAlignment="1">
      <alignment horizontal="center" vertical="center" shrinkToFit="1"/>
    </xf>
    <xf numFmtId="0" fontId="102" fillId="26" borderId="65" xfId="0" applyFont="1" applyFill="1" applyBorder="1" applyAlignment="1">
      <alignment horizontal="center" vertical="center" shrinkToFit="1"/>
    </xf>
    <xf numFmtId="0" fontId="102" fillId="26" borderId="88" xfId="0" applyFont="1" applyFill="1" applyBorder="1" applyAlignment="1">
      <alignment horizontal="center" vertical="center" shrinkToFit="1"/>
    </xf>
    <xf numFmtId="0" fontId="103" fillId="26" borderId="65" xfId="0" applyFont="1" applyFill="1" applyBorder="1" applyAlignment="1">
      <alignment horizontal="center" vertical="center" shrinkToFit="1"/>
    </xf>
    <xf numFmtId="198" fontId="47" fillId="26" borderId="93" xfId="0" applyNumberFormat="1" applyFont="1" applyFill="1" applyBorder="1" applyAlignment="1">
      <alignment horizontal="center" vertical="center" wrapText="1"/>
    </xf>
    <xf numFmtId="198" fontId="47" fillId="26" borderId="94" xfId="0" applyNumberFormat="1" applyFont="1" applyFill="1" applyBorder="1" applyAlignment="1">
      <alignment horizontal="center" vertical="center" wrapText="1"/>
    </xf>
    <xf numFmtId="0" fontId="102" fillId="26" borderId="79" xfId="0" applyFont="1" applyFill="1" applyBorder="1" applyAlignment="1">
      <alignment horizontal="center" vertical="center" shrinkToFit="1"/>
    </xf>
    <xf numFmtId="0" fontId="102" fillId="26" borderId="0" xfId="0" applyFont="1" applyFill="1" applyBorder="1" applyAlignment="1">
      <alignment horizontal="center" vertical="center" shrinkToFit="1"/>
    </xf>
    <xf numFmtId="0" fontId="102" fillId="26" borderId="92" xfId="0" applyFont="1" applyFill="1" applyBorder="1" applyAlignment="1">
      <alignment horizontal="center" vertical="center" shrinkToFit="1"/>
    </xf>
    <xf numFmtId="0" fontId="55" fillId="30" borderId="62" xfId="0" applyFont="1" applyFill="1" applyBorder="1" applyAlignment="1">
      <alignment horizontal="center" vertical="center"/>
    </xf>
    <xf numFmtId="0" fontId="55" fillId="30" borderId="0" xfId="0" applyFont="1" applyFill="1" applyBorder="1" applyAlignment="1">
      <alignment horizontal="center" vertical="center"/>
    </xf>
    <xf numFmtId="0" fontId="55" fillId="30" borderId="64" xfId="0" applyFont="1" applyFill="1" applyBorder="1" applyAlignment="1">
      <alignment horizontal="center" vertical="center"/>
    </xf>
    <xf numFmtId="0" fontId="45" fillId="26" borderId="87" xfId="0" applyFont="1" applyFill="1" applyBorder="1" applyAlignment="1">
      <alignment horizontal="center" vertical="center" shrinkToFit="1"/>
    </xf>
    <xf numFmtId="0" fontId="45" fillId="26" borderId="88" xfId="0" applyFont="1" applyFill="1" applyBorder="1" applyAlignment="1">
      <alignment horizontal="center" vertical="center" shrinkToFit="1"/>
    </xf>
    <xf numFmtId="0" fontId="94" fillId="26" borderId="65" xfId="0" applyFont="1" applyFill="1" applyBorder="1" applyAlignment="1">
      <alignment horizontal="center" vertical="center" shrinkToFit="1"/>
    </xf>
    <xf numFmtId="0" fontId="94" fillId="27" borderId="65" xfId="0" applyFont="1" applyFill="1" applyBorder="1" applyAlignment="1">
      <alignment horizontal="center" vertical="center" shrinkToFit="1"/>
    </xf>
    <xf numFmtId="0" fontId="48" fillId="28" borderId="95" xfId="0" applyFont="1" applyFill="1" applyBorder="1" applyAlignment="1">
      <alignment horizontal="center" vertical="center" wrapText="1"/>
    </xf>
    <xf numFmtId="0" fontId="48" fillId="28" borderId="76" xfId="0" applyFont="1" applyFill="1" applyBorder="1" applyAlignment="1">
      <alignment horizontal="center" vertical="center" wrapText="1"/>
    </xf>
    <xf numFmtId="0" fontId="48" fillId="28" borderId="96" xfId="0" applyFont="1" applyFill="1" applyBorder="1" applyAlignment="1">
      <alignment horizontal="center" vertical="center" wrapText="1"/>
    </xf>
    <xf numFmtId="0" fontId="50" fillId="30" borderId="79" xfId="0" applyFont="1" applyFill="1" applyBorder="1" applyAlignment="1">
      <alignment horizontal="center" vertical="center" shrinkToFit="1"/>
    </xf>
    <xf numFmtId="0" fontId="50" fillId="30" borderId="0" xfId="0" applyFont="1" applyFill="1" applyBorder="1" applyAlignment="1">
      <alignment horizontal="center" vertical="center" shrinkToFit="1"/>
    </xf>
    <xf numFmtId="0" fontId="50" fillId="30" borderId="92" xfId="0" applyFont="1" applyFill="1" applyBorder="1" applyAlignment="1">
      <alignment horizontal="center" vertical="center" shrinkToFit="1"/>
    </xf>
    <xf numFmtId="0" fontId="104" fillId="26" borderId="79" xfId="0" applyFont="1" applyFill="1" applyBorder="1" applyAlignment="1">
      <alignment horizontal="center" vertical="center" shrinkToFit="1"/>
    </xf>
    <xf numFmtId="0" fontId="104" fillId="26" borderId="0" xfId="0" applyFont="1" applyFill="1" applyBorder="1" applyAlignment="1">
      <alignment horizontal="center" vertical="center" shrinkToFit="1"/>
    </xf>
    <xf numFmtId="0" fontId="104" fillId="26" borderId="92" xfId="0" applyFont="1" applyFill="1" applyBorder="1" applyAlignment="1">
      <alignment horizontal="center" vertical="center" shrinkToFit="1"/>
    </xf>
    <xf numFmtId="0" fontId="94" fillId="26" borderId="68" xfId="0" applyFont="1" applyFill="1" applyBorder="1" applyAlignment="1">
      <alignment horizontal="center" vertical="center" shrinkToFit="1"/>
    </xf>
    <xf numFmtId="0" fontId="50" fillId="26" borderId="79" xfId="0" applyFont="1" applyFill="1" applyBorder="1" applyAlignment="1">
      <alignment horizontal="center" vertical="center" shrinkToFit="1"/>
    </xf>
    <xf numFmtId="0" fontId="50" fillId="26" borderId="0" xfId="0" applyFont="1" applyFill="1" applyBorder="1" applyAlignment="1">
      <alignment horizontal="center" vertical="center" shrinkToFit="1"/>
    </xf>
    <xf numFmtId="0" fontId="50" fillId="26" borderId="80" xfId="0" applyFont="1" applyFill="1" applyBorder="1" applyAlignment="1">
      <alignment horizontal="center" vertical="center" shrinkToFit="1"/>
    </xf>
    <xf numFmtId="0" fontId="104" fillId="26" borderId="64" xfId="0" applyFont="1" applyFill="1" applyBorder="1" applyAlignment="1">
      <alignment horizontal="center" vertical="center" shrinkToFit="1"/>
    </xf>
    <xf numFmtId="0" fontId="104" fillId="26" borderId="65" xfId="0" applyFont="1" applyFill="1" applyBorder="1" applyAlignment="1">
      <alignment horizontal="center" vertical="center" shrinkToFit="1"/>
    </xf>
    <xf numFmtId="0" fontId="104" fillId="26" borderId="88" xfId="0" applyFont="1" applyFill="1" applyBorder="1" applyAlignment="1">
      <alignment horizontal="center" vertical="center" shrinkToFit="1"/>
    </xf>
    <xf numFmtId="0" fontId="48" fillId="26" borderId="64" xfId="0" applyFont="1" applyFill="1" applyBorder="1" applyAlignment="1">
      <alignment horizontal="center" vertical="center" wrapText="1"/>
    </xf>
    <xf numFmtId="0" fontId="48" fillId="26" borderId="65" xfId="0" applyFont="1" applyFill="1" applyBorder="1" applyAlignment="1">
      <alignment horizontal="center" vertical="center" wrapText="1"/>
    </xf>
    <xf numFmtId="0" fontId="48" fillId="26" borderId="88" xfId="0" applyFont="1" applyFill="1" applyBorder="1" applyAlignment="1">
      <alignment horizontal="center" vertical="center" wrapText="1"/>
    </xf>
    <xf numFmtId="0" fontId="28" fillId="0" borderId="97" xfId="0" applyFont="1" applyBorder="1" applyAlignment="1">
      <alignment horizontal="right" vertical="top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15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32" fillId="25" borderId="17" xfId="0" applyFont="1" applyFill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15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97" xfId="0" applyFont="1" applyBorder="1" applyAlignment="1">
      <alignment horizontal="right" vertical="top"/>
    </xf>
    <xf numFmtId="0" fontId="37" fillId="0" borderId="57" xfId="36" applyFont="1" applyBorder="1">
      <alignment/>
      <protection/>
    </xf>
    <xf numFmtId="0" fontId="37" fillId="0" borderId="44" xfId="36" applyFont="1" applyBorder="1">
      <alignment/>
      <protection/>
    </xf>
    <xf numFmtId="0" fontId="37" fillId="0" borderId="44" xfId="36" applyFont="1" applyBorder="1" applyAlignment="1">
      <alignment horizontal="left"/>
      <protection/>
    </xf>
    <xf numFmtId="0" fontId="37" fillId="0" borderId="43" xfId="36" applyFont="1" applyBorder="1">
      <alignment/>
      <protection/>
    </xf>
    <xf numFmtId="0" fontId="37" fillId="0" borderId="45" xfId="36" applyFont="1" applyBorder="1">
      <alignment/>
      <protection/>
    </xf>
    <xf numFmtId="0" fontId="37" fillId="0" borderId="98" xfId="36" applyFont="1" applyBorder="1">
      <alignment/>
      <protection/>
    </xf>
    <xf numFmtId="0" fontId="37" fillId="0" borderId="72" xfId="36" applyFont="1" applyBorder="1">
      <alignment/>
      <protection/>
    </xf>
    <xf numFmtId="0" fontId="37" fillId="0" borderId="72" xfId="36" applyFont="1" applyBorder="1" applyAlignment="1">
      <alignment horizontal="left"/>
      <protection/>
    </xf>
    <xf numFmtId="0" fontId="37" fillId="0" borderId="71" xfId="36" applyFont="1" applyBorder="1">
      <alignment/>
      <protection/>
    </xf>
    <xf numFmtId="0" fontId="37" fillId="0" borderId="78" xfId="36" applyFont="1" applyBorder="1">
      <alignment/>
      <protection/>
    </xf>
    <xf numFmtId="0" fontId="37" fillId="0" borderId="74" xfId="36" applyFont="1" applyBorder="1">
      <alignment/>
      <protection/>
    </xf>
    <xf numFmtId="0" fontId="37" fillId="0" borderId="73" xfId="36" applyFont="1" applyBorder="1">
      <alignment/>
      <protection/>
    </xf>
    <xf numFmtId="0" fontId="86" fillId="0" borderId="0" xfId="36" applyFont="1">
      <alignment/>
      <protection/>
    </xf>
    <xf numFmtId="0" fontId="86" fillId="0" borderId="99" xfId="36" applyFont="1" applyBorder="1" applyAlignment="1">
      <alignment horizontal="center"/>
      <protection/>
    </xf>
    <xf numFmtId="0" fontId="86" fillId="0" borderId="34" xfId="36" applyFont="1" applyBorder="1" applyAlignment="1">
      <alignment horizontal="center"/>
      <protection/>
    </xf>
    <xf numFmtId="0" fontId="86" fillId="0" borderId="100" xfId="36" applyFont="1" applyBorder="1" applyAlignment="1">
      <alignment horizontal="center"/>
      <protection/>
    </xf>
    <xf numFmtId="0" fontId="86" fillId="0" borderId="34" xfId="0" applyFont="1" applyBorder="1" applyAlignment="1">
      <alignment horizontal="center" vertical="center" shrinkToFit="1"/>
    </xf>
    <xf numFmtId="0" fontId="86" fillId="0" borderId="100" xfId="0" applyFont="1" applyBorder="1" applyAlignment="1">
      <alignment horizontal="center" vertical="center" shrinkToFit="1"/>
    </xf>
    <xf numFmtId="0" fontId="86" fillId="0" borderId="99" xfId="0" applyFont="1" applyBorder="1" applyAlignment="1">
      <alignment horizontal="center" vertical="center" shrinkToFit="1"/>
    </xf>
    <xf numFmtId="0" fontId="86" fillId="0" borderId="63" xfId="36" applyFont="1" applyBorder="1" applyAlignment="1">
      <alignment horizontal="center"/>
      <protection/>
    </xf>
    <xf numFmtId="0" fontId="86" fillId="0" borderId="0" xfId="36" applyFont="1" applyBorder="1" applyAlignment="1">
      <alignment horizontal="center"/>
      <protection/>
    </xf>
    <xf numFmtId="0" fontId="86" fillId="0" borderId="67" xfId="36" applyFont="1" applyBorder="1" applyAlignment="1">
      <alignment horizontal="center"/>
      <protection/>
    </xf>
    <xf numFmtId="0" fontId="86" fillId="0" borderId="0" xfId="0" applyFont="1" applyBorder="1" applyAlignment="1">
      <alignment horizontal="center" vertical="center" wrapText="1"/>
    </xf>
    <xf numFmtId="0" fontId="86" fillId="0" borderId="67" xfId="0" applyFont="1" applyBorder="1" applyAlignment="1">
      <alignment horizontal="center" vertical="center" wrapText="1"/>
    </xf>
    <xf numFmtId="0" fontId="86" fillId="0" borderId="63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shrinkToFit="1"/>
    </xf>
    <xf numFmtId="0" fontId="86" fillId="0" borderId="67" xfId="0" applyFont="1" applyBorder="1" applyAlignment="1">
      <alignment horizontal="center" vertical="center" shrinkToFit="1"/>
    </xf>
    <xf numFmtId="0" fontId="86" fillId="0" borderId="63" xfId="0" applyFont="1" applyBorder="1" applyAlignment="1">
      <alignment horizontal="center" vertical="center" shrinkToFit="1"/>
    </xf>
    <xf numFmtId="0" fontId="105" fillId="0" borderId="63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5" fillId="0" borderId="67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67" xfId="0" applyFont="1" applyBorder="1" applyAlignment="1">
      <alignment horizontal="center" vertical="center"/>
    </xf>
    <xf numFmtId="0" fontId="86" fillId="0" borderId="63" xfId="0" applyFont="1" applyBorder="1" applyAlignment="1">
      <alignment horizontal="center" vertical="center"/>
    </xf>
    <xf numFmtId="0" fontId="86" fillId="0" borderId="83" xfId="0" applyFont="1" applyBorder="1" applyAlignment="1">
      <alignment horizontal="center" vertical="center" shrinkToFit="1"/>
    </xf>
    <xf numFmtId="0" fontId="86" fillId="0" borderId="82" xfId="0" applyFont="1" applyBorder="1" applyAlignment="1">
      <alignment horizontal="center" vertical="center" shrinkToFit="1"/>
    </xf>
    <xf numFmtId="0" fontId="86" fillId="0" borderId="81" xfId="0" applyFont="1" applyBorder="1" applyAlignment="1">
      <alignment horizontal="center" vertical="center" shrinkToFit="1"/>
    </xf>
    <xf numFmtId="198" fontId="86" fillId="0" borderId="86" xfId="0" applyNumberFormat="1" applyFont="1" applyBorder="1" applyAlignment="1">
      <alignment horizontal="center" vertical="center" wrapText="1"/>
    </xf>
    <xf numFmtId="198" fontId="86" fillId="0" borderId="85" xfId="0" applyNumberFormat="1" applyFont="1" applyBorder="1" applyAlignment="1">
      <alignment horizontal="center" vertical="center" wrapText="1"/>
    </xf>
    <xf numFmtId="198" fontId="86" fillId="0" borderId="84" xfId="0" applyNumberFormat="1" applyFont="1" applyBorder="1" applyAlignment="1">
      <alignment horizontal="center" vertical="center" wrapText="1"/>
    </xf>
    <xf numFmtId="0" fontId="37" fillId="0" borderId="101" xfId="36" applyFont="1" applyBorder="1">
      <alignment/>
      <protection/>
    </xf>
    <xf numFmtId="0" fontId="37" fillId="0" borderId="55" xfId="36" applyFont="1" applyBorder="1">
      <alignment/>
      <protection/>
    </xf>
    <xf numFmtId="0" fontId="37" fillId="0" borderId="102" xfId="36" applyFont="1" applyBorder="1">
      <alignment/>
      <protection/>
    </xf>
    <xf numFmtId="0" fontId="86" fillId="0" borderId="0" xfId="36" applyFont="1" applyAlignment="1">
      <alignment horizontal="center"/>
      <protection/>
    </xf>
    <xf numFmtId="0" fontId="37" fillId="0" borderId="54" xfId="36" applyFont="1" applyBorder="1">
      <alignment/>
      <protection/>
    </xf>
    <xf numFmtId="198" fontId="86" fillId="0" borderId="99" xfId="0" applyNumberFormat="1" applyFont="1" applyBorder="1" applyAlignment="1">
      <alignment horizontal="center" vertical="center" wrapText="1"/>
    </xf>
    <xf numFmtId="198" fontId="86" fillId="0" borderId="34" xfId="0" applyNumberFormat="1" applyFont="1" applyBorder="1" applyAlignment="1">
      <alignment horizontal="center" vertical="center" wrapText="1"/>
    </xf>
    <xf numFmtId="198" fontId="86" fillId="0" borderId="100" xfId="0" applyNumberFormat="1" applyFont="1" applyBorder="1" applyAlignment="1">
      <alignment horizontal="center" vertical="center" wrapText="1"/>
    </xf>
    <xf numFmtId="0" fontId="37" fillId="0" borderId="103" xfId="36" applyFont="1" applyBorder="1">
      <alignment/>
      <protection/>
    </xf>
    <xf numFmtId="0" fontId="37" fillId="0" borderId="99" xfId="36" applyFont="1" applyBorder="1">
      <alignment/>
      <protection/>
    </xf>
    <xf numFmtId="0" fontId="37" fillId="0" borderId="34" xfId="36" applyFont="1" applyBorder="1">
      <alignment/>
      <protection/>
    </xf>
    <xf numFmtId="0" fontId="37" fillId="0" borderId="100" xfId="36" applyFont="1" applyBorder="1">
      <alignment/>
      <protection/>
    </xf>
    <xf numFmtId="0" fontId="37" fillId="0" borderId="77" xfId="36" applyFont="1" applyBorder="1">
      <alignment/>
      <protection/>
    </xf>
    <xf numFmtId="0" fontId="37" fillId="0" borderId="63" xfId="36" applyFont="1" applyBorder="1">
      <alignment/>
      <protection/>
    </xf>
    <xf numFmtId="0" fontId="37" fillId="0" borderId="0" xfId="36" applyFont="1" applyBorder="1">
      <alignment/>
      <protection/>
    </xf>
    <xf numFmtId="0" fontId="37" fillId="0" borderId="67" xfId="36" applyFont="1" applyBorder="1">
      <alignment/>
      <protection/>
    </xf>
    <xf numFmtId="0" fontId="86" fillId="0" borderId="63" xfId="0" applyFont="1" applyBorder="1" applyAlignment="1">
      <alignment horizontal="center" vertical="center" shrinkToFit="1"/>
    </xf>
    <xf numFmtId="0" fontId="86" fillId="0" borderId="0" xfId="0" applyFont="1" applyBorder="1" applyAlignment="1">
      <alignment horizontal="center" vertical="center" shrinkToFit="1"/>
    </xf>
    <xf numFmtId="0" fontId="105" fillId="0" borderId="63" xfId="0" applyFont="1" applyBorder="1" applyAlignment="1">
      <alignment horizontal="center" vertical="center" shrinkToFit="1"/>
    </xf>
    <xf numFmtId="0" fontId="105" fillId="0" borderId="0" xfId="0" applyFont="1" applyBorder="1" applyAlignment="1">
      <alignment horizontal="center" vertical="center" shrinkToFit="1"/>
    </xf>
    <xf numFmtId="0" fontId="105" fillId="0" borderId="67" xfId="0" applyFont="1" applyBorder="1" applyAlignment="1">
      <alignment horizontal="center" vertical="center" shrinkToFit="1"/>
    </xf>
    <xf numFmtId="198" fontId="86" fillId="0" borderId="83" xfId="0" applyNumberFormat="1" applyFont="1" applyBorder="1" applyAlignment="1">
      <alignment horizontal="center" vertical="center" wrapText="1"/>
    </xf>
    <xf numFmtId="198" fontId="86" fillId="0" borderId="82" xfId="0" applyNumberFormat="1" applyFont="1" applyBorder="1" applyAlignment="1">
      <alignment horizontal="center" vertical="center" wrapText="1"/>
    </xf>
    <xf numFmtId="198" fontId="86" fillId="0" borderId="81" xfId="0" applyNumberFormat="1" applyFont="1" applyBorder="1" applyAlignment="1">
      <alignment horizontal="center" vertical="center" wrapText="1"/>
    </xf>
    <xf numFmtId="0" fontId="88" fillId="0" borderId="34" xfId="0" applyFont="1" applyBorder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5</xdr:row>
      <xdr:rowOff>133350</xdr:rowOff>
    </xdr:from>
    <xdr:to>
      <xdr:col>2</xdr:col>
      <xdr:colOff>762000</xdr:colOff>
      <xdr:row>6</xdr:row>
      <xdr:rowOff>85725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781300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7</xdr:row>
      <xdr:rowOff>104775</xdr:rowOff>
    </xdr:from>
    <xdr:to>
      <xdr:col>2</xdr:col>
      <xdr:colOff>542925</xdr:colOff>
      <xdr:row>7</xdr:row>
      <xdr:rowOff>323850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457575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6</xdr:row>
      <xdr:rowOff>333375</xdr:rowOff>
    </xdr:from>
    <xdr:to>
      <xdr:col>3</xdr:col>
      <xdr:colOff>371475</xdr:colOff>
      <xdr:row>8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33375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6.03&#2957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4"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一週明細)"/>
      <sheetName val="第二週明細"/>
      <sheetName val="第三週明細"/>
      <sheetName val="第四周明細"/>
      <sheetName val="第五周明細"/>
    </sheetNames>
    <sheetDataSet>
      <sheetData sheetId="0">
        <row r="22">
          <cell r="W22" t="str">
            <v>103.5g</v>
          </cell>
        </row>
        <row r="24">
          <cell r="W24" t="str">
            <v>22.5g</v>
          </cell>
        </row>
        <row r="26">
          <cell r="W26" t="str">
            <v>23.5g</v>
          </cell>
        </row>
        <row r="28">
          <cell r="W28" t="str">
            <v>710.5K</v>
          </cell>
        </row>
        <row r="30">
          <cell r="W30" t="str">
            <v>105.3g</v>
          </cell>
        </row>
        <row r="32">
          <cell r="W32" t="str">
            <v>21.5g</v>
          </cell>
        </row>
        <row r="34">
          <cell r="W34" t="str">
            <v>24.4g</v>
          </cell>
        </row>
        <row r="36">
          <cell r="W36" t="str">
            <v>712.3K</v>
          </cell>
        </row>
        <row r="38">
          <cell r="W38" t="str">
            <v>105.4g</v>
          </cell>
        </row>
        <row r="40">
          <cell r="W40" t="str">
            <v>22.5g</v>
          </cell>
        </row>
        <row r="42">
          <cell r="W42" t="str">
            <v>24.1g</v>
          </cell>
        </row>
        <row r="44">
          <cell r="W44" t="str">
            <v>720.5K</v>
          </cell>
        </row>
      </sheetData>
      <sheetData sheetId="1">
        <row r="6">
          <cell r="W6" t="str">
            <v>107.4.g</v>
          </cell>
        </row>
        <row r="8">
          <cell r="W8" t="str">
            <v>21.5g</v>
          </cell>
        </row>
        <row r="10">
          <cell r="W10" t="str">
            <v>23.8g</v>
          </cell>
        </row>
        <row r="12">
          <cell r="W12" t="str">
            <v>718.3K</v>
          </cell>
        </row>
        <row r="14">
          <cell r="W14" t="str">
            <v>102.1g</v>
          </cell>
        </row>
        <row r="16">
          <cell r="W16" t="str">
            <v>22.9g</v>
          </cell>
        </row>
        <row r="18">
          <cell r="W18" t="str">
            <v>23.5g</v>
          </cell>
        </row>
        <row r="20">
          <cell r="W20" t="str">
            <v>708.5K</v>
          </cell>
        </row>
        <row r="22">
          <cell r="W22" t="str">
            <v>103.5g</v>
          </cell>
        </row>
        <row r="24">
          <cell r="W24" t="str">
            <v>22.5g</v>
          </cell>
        </row>
        <row r="26">
          <cell r="W26" t="str">
            <v>23.5g</v>
          </cell>
        </row>
        <row r="28">
          <cell r="W28" t="str">
            <v>710.5K</v>
          </cell>
        </row>
        <row r="30">
          <cell r="W30" t="str">
            <v>102.5g</v>
          </cell>
        </row>
        <row r="32">
          <cell r="W32" t="str">
            <v>23.1g</v>
          </cell>
        </row>
        <row r="34">
          <cell r="W34" t="str">
            <v>23.5g</v>
          </cell>
        </row>
        <row r="36">
          <cell r="W36" t="str">
            <v>711.9K</v>
          </cell>
        </row>
        <row r="38">
          <cell r="W38" t="str">
            <v>103.5g</v>
          </cell>
        </row>
        <row r="40">
          <cell r="W40" t="str">
            <v>22.5g</v>
          </cell>
        </row>
        <row r="42">
          <cell r="W42" t="str">
            <v>23.5g</v>
          </cell>
        </row>
        <row r="44">
          <cell r="W44" t="str">
            <v>710.5K</v>
          </cell>
        </row>
      </sheetData>
      <sheetData sheetId="2">
        <row r="6">
          <cell r="W6" t="str">
            <v>108.7g</v>
          </cell>
        </row>
        <row r="8">
          <cell r="W8" t="str">
            <v>21.8g</v>
          </cell>
        </row>
        <row r="10">
          <cell r="W10" t="str">
            <v>23.8g</v>
          </cell>
        </row>
        <row r="12">
          <cell r="W12" t="str">
            <v>726.2K</v>
          </cell>
        </row>
        <row r="14">
          <cell r="W14" t="str">
            <v>102.1g</v>
          </cell>
        </row>
        <row r="16">
          <cell r="W16" t="str">
            <v>22.9g</v>
          </cell>
        </row>
        <row r="18">
          <cell r="W18" t="str">
            <v>23.5g</v>
          </cell>
        </row>
        <row r="20">
          <cell r="W20" t="str">
            <v>708.5K</v>
          </cell>
        </row>
        <row r="22">
          <cell r="W22" t="str">
            <v>103.5g</v>
          </cell>
        </row>
        <row r="24">
          <cell r="W24" t="str">
            <v>22.5g</v>
          </cell>
        </row>
        <row r="26">
          <cell r="W26" t="str">
            <v>23.5g</v>
          </cell>
        </row>
        <row r="28">
          <cell r="W28" t="str">
            <v>710.5K</v>
          </cell>
        </row>
        <row r="30">
          <cell r="W30" t="str">
            <v>105.4g</v>
          </cell>
        </row>
        <row r="32">
          <cell r="W32" t="str">
            <v>21.1g</v>
          </cell>
        </row>
        <row r="34">
          <cell r="W34" t="str">
            <v>24.1g</v>
          </cell>
        </row>
        <row r="36">
          <cell r="W36" t="str">
            <v>707.9K</v>
          </cell>
        </row>
        <row r="38">
          <cell r="W38" t="str">
            <v>102.5g</v>
          </cell>
        </row>
        <row r="40">
          <cell r="W40" t="str">
            <v>23.1g</v>
          </cell>
        </row>
        <row r="42">
          <cell r="W42" t="str">
            <v>23.5g</v>
          </cell>
        </row>
        <row r="44">
          <cell r="W44" t="str">
            <v>711.9K</v>
          </cell>
        </row>
      </sheetData>
      <sheetData sheetId="3">
        <row r="6">
          <cell r="W6" t="str">
            <v>102.1g</v>
          </cell>
        </row>
        <row r="8">
          <cell r="W8" t="str">
            <v>22.9g</v>
          </cell>
        </row>
        <row r="10">
          <cell r="W10" t="str">
            <v>23.5g</v>
          </cell>
        </row>
        <row r="12">
          <cell r="W12" t="str">
            <v>708.5K</v>
          </cell>
        </row>
        <row r="14">
          <cell r="W14" t="str">
            <v>103.5g</v>
          </cell>
        </row>
        <row r="16">
          <cell r="W16" t="str">
            <v>22.5g</v>
          </cell>
        </row>
        <row r="18">
          <cell r="W18" t="str">
            <v>23.5g</v>
          </cell>
        </row>
        <row r="20">
          <cell r="W20" t="str">
            <v>710.5K</v>
          </cell>
        </row>
        <row r="22">
          <cell r="W22" t="str">
            <v>102.5g</v>
          </cell>
        </row>
        <row r="24">
          <cell r="W24" t="str">
            <v>23.1g</v>
          </cell>
        </row>
        <row r="26">
          <cell r="W26" t="str">
            <v>23.5g</v>
          </cell>
        </row>
        <row r="28">
          <cell r="W28" t="str">
            <v>711.9K</v>
          </cell>
        </row>
        <row r="30">
          <cell r="W30" t="str">
            <v>105.3g</v>
          </cell>
        </row>
        <row r="32">
          <cell r="W32" t="str">
            <v>21.5g</v>
          </cell>
        </row>
        <row r="34">
          <cell r="W34" t="str">
            <v>24.4g</v>
          </cell>
        </row>
        <row r="36">
          <cell r="W36" t="str">
            <v>712.3K</v>
          </cell>
        </row>
        <row r="38">
          <cell r="W38" t="str">
            <v>102.5g</v>
          </cell>
        </row>
        <row r="40">
          <cell r="W40" t="str">
            <v>23.1g</v>
          </cell>
        </row>
        <row r="42">
          <cell r="W42" t="str">
            <v>23.5g</v>
          </cell>
        </row>
        <row r="44">
          <cell r="W44" t="str">
            <v>711.9K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55" zoomScaleNormal="55" zoomScalePageLayoutView="0" workbookViewId="0" topLeftCell="A16">
      <selection activeCell="R51" sqref="R51"/>
    </sheetView>
  </sheetViews>
  <sheetFormatPr defaultColWidth="9.00390625" defaultRowHeight="16.5"/>
  <cols>
    <col min="1" max="20" width="14.625" style="159" customWidth="1"/>
    <col min="21" max="16384" width="9.00390625" style="159" customWidth="1"/>
  </cols>
  <sheetData>
    <row r="1" spans="7:15" ht="97.5" customHeight="1" thickBot="1">
      <c r="G1" s="550" t="s">
        <v>597</v>
      </c>
      <c r="H1" s="550"/>
      <c r="I1" s="550"/>
      <c r="J1" s="550"/>
      <c r="K1" s="550"/>
      <c r="O1" s="159" t="s">
        <v>596</v>
      </c>
    </row>
    <row r="2" spans="1:20" s="498" customFormat="1" ht="27.75" customHeight="1" thickBot="1">
      <c r="A2" s="549"/>
      <c r="B2" s="548"/>
      <c r="C2" s="548"/>
      <c r="D2" s="547"/>
      <c r="E2" s="548"/>
      <c r="F2" s="548"/>
      <c r="G2" s="548"/>
      <c r="H2" s="547"/>
      <c r="I2" s="525" t="s">
        <v>595</v>
      </c>
      <c r="J2" s="524"/>
      <c r="K2" s="524"/>
      <c r="L2" s="523"/>
      <c r="M2" s="525" t="s">
        <v>594</v>
      </c>
      <c r="N2" s="524"/>
      <c r="O2" s="524"/>
      <c r="P2" s="523"/>
      <c r="Q2" s="525" t="s">
        <v>593</v>
      </c>
      <c r="R2" s="524"/>
      <c r="S2" s="524"/>
      <c r="T2" s="523"/>
    </row>
    <row r="3" spans="1:20" s="498" customFormat="1" ht="27.75" customHeight="1">
      <c r="A3" s="512"/>
      <c r="B3" s="511"/>
      <c r="C3" s="511"/>
      <c r="D3" s="511"/>
      <c r="E3" s="522"/>
      <c r="F3" s="521"/>
      <c r="G3" s="521"/>
      <c r="H3" s="520"/>
      <c r="I3" s="511" t="s">
        <v>497</v>
      </c>
      <c r="J3" s="511" t="s">
        <v>496</v>
      </c>
      <c r="K3" s="511" t="s">
        <v>496</v>
      </c>
      <c r="L3" s="513" t="s">
        <v>496</v>
      </c>
      <c r="M3" s="512" t="s">
        <v>495</v>
      </c>
      <c r="N3" s="511" t="s">
        <v>494</v>
      </c>
      <c r="O3" s="511" t="s">
        <v>494</v>
      </c>
      <c r="P3" s="513" t="s">
        <v>494</v>
      </c>
      <c r="Q3" s="512" t="s">
        <v>592</v>
      </c>
      <c r="R3" s="511" t="s">
        <v>525</v>
      </c>
      <c r="S3" s="511" t="s">
        <v>525</v>
      </c>
      <c r="T3" s="513" t="s">
        <v>525</v>
      </c>
    </row>
    <row r="4" spans="1:20" s="498" customFormat="1" ht="27.75" customHeight="1">
      <c r="A4" s="518"/>
      <c r="B4" s="517"/>
      <c r="C4" s="517"/>
      <c r="D4" s="517"/>
      <c r="E4" s="518"/>
      <c r="F4" s="517"/>
      <c r="G4" s="517"/>
      <c r="H4" s="519"/>
      <c r="I4" s="517" t="s">
        <v>591</v>
      </c>
      <c r="J4" s="517"/>
      <c r="K4" s="517"/>
      <c r="L4" s="519"/>
      <c r="M4" s="518" t="s">
        <v>590</v>
      </c>
      <c r="N4" s="517"/>
      <c r="O4" s="517"/>
      <c r="P4" s="519"/>
      <c r="Q4" s="518" t="s">
        <v>589</v>
      </c>
      <c r="R4" s="517"/>
      <c r="S4" s="517"/>
      <c r="T4" s="519"/>
    </row>
    <row r="5" spans="1:20" s="498" customFormat="1" ht="27.75" customHeight="1">
      <c r="A5" s="512"/>
      <c r="B5" s="511"/>
      <c r="C5" s="511"/>
      <c r="D5" s="511"/>
      <c r="E5" s="512"/>
      <c r="F5" s="511"/>
      <c r="G5" s="511"/>
      <c r="H5" s="513"/>
      <c r="I5" s="511" t="s">
        <v>588</v>
      </c>
      <c r="J5" s="511"/>
      <c r="K5" s="511"/>
      <c r="L5" s="513"/>
      <c r="M5" s="512" t="s">
        <v>587</v>
      </c>
      <c r="N5" s="511"/>
      <c r="O5" s="511"/>
      <c r="P5" s="513"/>
      <c r="Q5" s="512" t="s">
        <v>487</v>
      </c>
      <c r="R5" s="511"/>
      <c r="S5" s="511"/>
      <c r="T5" s="513"/>
    </row>
    <row r="6" spans="1:20" s="498" customFormat="1" ht="27.75" customHeight="1">
      <c r="A6" s="541" t="s">
        <v>586</v>
      </c>
      <c r="B6" s="540"/>
      <c r="C6" s="543"/>
      <c r="D6" s="542"/>
      <c r="E6" s="512"/>
      <c r="F6" s="511"/>
      <c r="G6" s="511"/>
      <c r="H6" s="513"/>
      <c r="I6" s="511" t="s">
        <v>585</v>
      </c>
      <c r="J6" s="511"/>
      <c r="K6" s="511"/>
      <c r="L6" s="513"/>
      <c r="M6" s="546" t="s">
        <v>584</v>
      </c>
      <c r="N6" s="545"/>
      <c r="O6" s="545"/>
      <c r="P6" s="544"/>
      <c r="Q6" s="512" t="s">
        <v>583</v>
      </c>
      <c r="R6" s="511"/>
      <c r="S6" s="511"/>
      <c r="T6" s="513"/>
    </row>
    <row r="7" spans="1:20" s="498" customFormat="1" ht="27.75" customHeight="1">
      <c r="A7" s="509"/>
      <c r="B7" s="508"/>
      <c r="C7" s="508"/>
      <c r="D7" s="510"/>
      <c r="E7" s="509"/>
      <c r="F7" s="508"/>
      <c r="G7" s="508"/>
      <c r="H7" s="510"/>
      <c r="I7" s="508" t="s">
        <v>476</v>
      </c>
      <c r="J7" s="508"/>
      <c r="K7" s="508"/>
      <c r="L7" s="510"/>
      <c r="M7" s="509" t="s">
        <v>477</v>
      </c>
      <c r="N7" s="508"/>
      <c r="O7" s="508"/>
      <c r="P7" s="510"/>
      <c r="Q7" s="509" t="s">
        <v>476</v>
      </c>
      <c r="R7" s="508"/>
      <c r="S7" s="508"/>
      <c r="T7" s="510"/>
    </row>
    <row r="8" spans="1:20" s="498" customFormat="1" ht="27.75" customHeight="1" thickBot="1">
      <c r="A8" s="541" t="s">
        <v>582</v>
      </c>
      <c r="B8" s="543"/>
      <c r="C8" s="543"/>
      <c r="D8" s="542"/>
      <c r="E8" s="512"/>
      <c r="F8" s="511"/>
      <c r="G8" s="511"/>
      <c r="H8" s="513"/>
      <c r="I8" s="502" t="s">
        <v>581</v>
      </c>
      <c r="J8" s="502"/>
      <c r="K8" s="502"/>
      <c r="L8" s="504"/>
      <c r="M8" s="503" t="s">
        <v>507</v>
      </c>
      <c r="N8" s="502"/>
      <c r="O8" s="502"/>
      <c r="P8" s="504"/>
      <c r="Q8" s="503" t="s">
        <v>506</v>
      </c>
      <c r="R8" s="502"/>
      <c r="S8" s="502"/>
      <c r="T8" s="504"/>
    </row>
    <row r="9" spans="1:20" ht="16.5">
      <c r="A9" s="541"/>
      <c r="B9" s="540"/>
      <c r="C9" s="540"/>
      <c r="D9" s="540"/>
      <c r="E9" s="541"/>
      <c r="F9" s="540"/>
      <c r="G9" s="540"/>
      <c r="H9" s="539"/>
      <c r="I9" s="538" t="s">
        <v>470</v>
      </c>
      <c r="J9" s="496" t="str">
        <f>'[2]第一週明細)'!W28</f>
        <v>710.5K</v>
      </c>
      <c r="K9" s="496" t="s">
        <v>9</v>
      </c>
      <c r="L9" s="496" t="str">
        <f>'[2]第一週明細)'!W24</f>
        <v>22.5g</v>
      </c>
      <c r="M9" s="496" t="s">
        <v>470</v>
      </c>
      <c r="N9" s="496" t="str">
        <f>'[2]第一週明細)'!W36</f>
        <v>712.3K</v>
      </c>
      <c r="O9" s="496" t="s">
        <v>9</v>
      </c>
      <c r="P9" s="496" t="str">
        <f>'[2]第一週明細)'!W32</f>
        <v>21.5g</v>
      </c>
      <c r="Q9" s="496" t="s">
        <v>470</v>
      </c>
      <c r="R9" s="496" t="str">
        <f>'[2]第一週明細)'!W44</f>
        <v>720.5K</v>
      </c>
      <c r="S9" s="496" t="s">
        <v>9</v>
      </c>
      <c r="T9" s="528" t="str">
        <f>'[2]第一週明細)'!W40</f>
        <v>22.5g</v>
      </c>
    </row>
    <row r="10" spans="1:20" ht="17.25" thickBot="1">
      <c r="A10" s="537"/>
      <c r="B10" s="536"/>
      <c r="C10" s="536"/>
      <c r="D10" s="536"/>
      <c r="E10" s="537"/>
      <c r="F10" s="536"/>
      <c r="G10" s="536"/>
      <c r="H10" s="535"/>
      <c r="I10" s="534" t="s">
        <v>7</v>
      </c>
      <c r="J10" s="527" t="str">
        <f>'[2]第一週明細)'!W22</f>
        <v>103.5g</v>
      </c>
      <c r="K10" s="527" t="s">
        <v>11</v>
      </c>
      <c r="L10" s="527" t="str">
        <f>'[2]第一週明細)'!W26</f>
        <v>23.5g</v>
      </c>
      <c r="M10" s="527" t="s">
        <v>7</v>
      </c>
      <c r="N10" s="527" t="str">
        <f>'[2]第一週明細)'!W30</f>
        <v>105.3g</v>
      </c>
      <c r="O10" s="527" t="s">
        <v>11</v>
      </c>
      <c r="P10" s="527" t="str">
        <f>'[2]第一週明細)'!W34</f>
        <v>24.4g</v>
      </c>
      <c r="Q10" s="527" t="s">
        <v>7</v>
      </c>
      <c r="R10" s="527" t="str">
        <f>'[2]第一週明細)'!W38</f>
        <v>105.4g</v>
      </c>
      <c r="S10" s="527" t="s">
        <v>11</v>
      </c>
      <c r="T10" s="526" t="str">
        <f>'[2]第一週明細)'!W42</f>
        <v>24.1g</v>
      </c>
    </row>
    <row r="11" spans="1:20" s="498" customFormat="1" ht="27.75" customHeight="1" thickBot="1">
      <c r="A11" s="533" t="s">
        <v>580</v>
      </c>
      <c r="B11" s="532"/>
      <c r="C11" s="532"/>
      <c r="D11" s="531"/>
      <c r="E11" s="533" t="s">
        <v>579</v>
      </c>
      <c r="F11" s="532"/>
      <c r="G11" s="532"/>
      <c r="H11" s="531"/>
      <c r="I11" s="525" t="s">
        <v>578</v>
      </c>
      <c r="J11" s="524"/>
      <c r="K11" s="524"/>
      <c r="L11" s="523"/>
      <c r="M11" s="525" t="s">
        <v>577</v>
      </c>
      <c r="N11" s="524"/>
      <c r="O11" s="524"/>
      <c r="P11" s="523"/>
      <c r="Q11" s="525" t="s">
        <v>576</v>
      </c>
      <c r="R11" s="524"/>
      <c r="S11" s="524"/>
      <c r="T11" s="523"/>
    </row>
    <row r="12" spans="1:20" s="498" customFormat="1" ht="27.75" customHeight="1">
      <c r="A12" s="512" t="s">
        <v>497</v>
      </c>
      <c r="B12" s="511" t="s">
        <v>498</v>
      </c>
      <c r="C12" s="511" t="s">
        <v>496</v>
      </c>
      <c r="D12" s="513" t="s">
        <v>494</v>
      </c>
      <c r="E12" s="512" t="s">
        <v>499</v>
      </c>
      <c r="F12" s="511" t="s">
        <v>498</v>
      </c>
      <c r="G12" s="511" t="s">
        <v>498</v>
      </c>
      <c r="H12" s="513" t="s">
        <v>498</v>
      </c>
      <c r="I12" s="512" t="s">
        <v>497</v>
      </c>
      <c r="J12" s="511" t="s">
        <v>496</v>
      </c>
      <c r="K12" s="511" t="s">
        <v>496</v>
      </c>
      <c r="L12" s="513" t="s">
        <v>496</v>
      </c>
      <c r="M12" s="512" t="s">
        <v>495</v>
      </c>
      <c r="N12" s="511" t="s">
        <v>494</v>
      </c>
      <c r="O12" s="511" t="s">
        <v>494</v>
      </c>
      <c r="P12" s="513" t="s">
        <v>494</v>
      </c>
      <c r="Q12" s="511" t="s">
        <v>575</v>
      </c>
      <c r="R12" s="511" t="s">
        <v>525</v>
      </c>
      <c r="S12" s="511" t="s">
        <v>525</v>
      </c>
      <c r="T12" s="513" t="s">
        <v>525</v>
      </c>
    </row>
    <row r="13" spans="1:20" s="498" customFormat="1" ht="27.75" customHeight="1">
      <c r="A13" s="518" t="s">
        <v>574</v>
      </c>
      <c r="B13" s="517"/>
      <c r="C13" s="517"/>
      <c r="D13" s="519"/>
      <c r="E13" s="518" t="s">
        <v>573</v>
      </c>
      <c r="F13" s="517"/>
      <c r="G13" s="517"/>
      <c r="H13" s="519"/>
      <c r="I13" s="518" t="s">
        <v>572</v>
      </c>
      <c r="J13" s="517"/>
      <c r="K13" s="517"/>
      <c r="L13" s="519"/>
      <c r="M13" s="518" t="s">
        <v>571</v>
      </c>
      <c r="N13" s="517"/>
      <c r="O13" s="517"/>
      <c r="P13" s="519"/>
      <c r="Q13" s="517" t="s">
        <v>570</v>
      </c>
      <c r="R13" s="517"/>
      <c r="S13" s="517"/>
      <c r="T13" s="519"/>
    </row>
    <row r="14" spans="1:20" s="498" customFormat="1" ht="27.75" customHeight="1">
      <c r="A14" s="512" t="s">
        <v>569</v>
      </c>
      <c r="B14" s="511"/>
      <c r="C14" s="511"/>
      <c r="D14" s="513"/>
      <c r="E14" s="512" t="s">
        <v>514</v>
      </c>
      <c r="F14" s="511"/>
      <c r="G14" s="511"/>
      <c r="H14" s="513"/>
      <c r="I14" s="512" t="s">
        <v>568</v>
      </c>
      <c r="J14" s="511"/>
      <c r="K14" s="511"/>
      <c r="L14" s="513"/>
      <c r="M14" s="512" t="s">
        <v>567</v>
      </c>
      <c r="N14" s="511"/>
      <c r="O14" s="511"/>
      <c r="P14" s="513"/>
      <c r="Q14" s="511" t="s">
        <v>515</v>
      </c>
      <c r="R14" s="511"/>
      <c r="S14" s="511"/>
      <c r="T14" s="513"/>
    </row>
    <row r="15" spans="1:20" s="498" customFormat="1" ht="27.75" customHeight="1">
      <c r="A15" s="512" t="s">
        <v>566</v>
      </c>
      <c r="B15" s="511"/>
      <c r="C15" s="511"/>
      <c r="D15" s="513"/>
      <c r="E15" s="512" t="s">
        <v>565</v>
      </c>
      <c r="F15" s="511"/>
      <c r="G15" s="511"/>
      <c r="H15" s="513"/>
      <c r="I15" s="512" t="s">
        <v>564</v>
      </c>
      <c r="J15" s="511"/>
      <c r="K15" s="511"/>
      <c r="L15" s="513"/>
      <c r="M15" s="512" t="s">
        <v>563</v>
      </c>
      <c r="N15" s="511"/>
      <c r="O15" s="511"/>
      <c r="P15" s="513"/>
      <c r="Q15" s="511" t="s">
        <v>562</v>
      </c>
      <c r="R15" s="511"/>
      <c r="S15" s="511"/>
      <c r="T15" s="513"/>
    </row>
    <row r="16" spans="1:20" s="498" customFormat="1" ht="27.75" customHeight="1">
      <c r="A16" s="509" t="s">
        <v>476</v>
      </c>
      <c r="B16" s="508"/>
      <c r="C16" s="508"/>
      <c r="D16" s="510"/>
      <c r="E16" s="509" t="s">
        <v>477</v>
      </c>
      <c r="F16" s="508"/>
      <c r="G16" s="508"/>
      <c r="H16" s="510"/>
      <c r="I16" s="509" t="s">
        <v>476</v>
      </c>
      <c r="J16" s="508"/>
      <c r="K16" s="508"/>
      <c r="L16" s="510"/>
      <c r="M16" s="509" t="s">
        <v>477</v>
      </c>
      <c r="N16" s="508"/>
      <c r="O16" s="508"/>
      <c r="P16" s="510"/>
      <c r="Q16" s="509" t="s">
        <v>476</v>
      </c>
      <c r="R16" s="508"/>
      <c r="S16" s="508"/>
      <c r="T16" s="510"/>
    </row>
    <row r="17" spans="1:20" s="498" customFormat="1" ht="27.75" customHeight="1" thickBot="1">
      <c r="A17" s="503" t="s">
        <v>561</v>
      </c>
      <c r="B17" s="502"/>
      <c r="C17" s="502"/>
      <c r="D17" s="504"/>
      <c r="E17" s="503" t="s">
        <v>560</v>
      </c>
      <c r="F17" s="502"/>
      <c r="G17" s="502"/>
      <c r="H17" s="504"/>
      <c r="I17" s="503" t="s">
        <v>559</v>
      </c>
      <c r="J17" s="502"/>
      <c r="K17" s="502"/>
      <c r="L17" s="504"/>
      <c r="M17" s="503" t="s">
        <v>558</v>
      </c>
      <c r="N17" s="502"/>
      <c r="O17" s="502"/>
      <c r="P17" s="504"/>
      <c r="Q17" s="502" t="s">
        <v>473</v>
      </c>
      <c r="R17" s="502"/>
      <c r="S17" s="502"/>
      <c r="T17" s="504"/>
    </row>
    <row r="18" spans="1:20" ht="16.5">
      <c r="A18" s="497" t="s">
        <v>470</v>
      </c>
      <c r="B18" s="496" t="str">
        <f>'[2]第二週明細'!W12</f>
        <v>718.3K</v>
      </c>
      <c r="C18" s="496" t="s">
        <v>9</v>
      </c>
      <c r="D18" s="496" t="str">
        <f>'[2]第二週明細'!W8</f>
        <v>21.5g</v>
      </c>
      <c r="E18" s="496" t="s">
        <v>470</v>
      </c>
      <c r="F18" s="496" t="str">
        <f>'[2]第二週明細'!W20</f>
        <v>708.5K</v>
      </c>
      <c r="G18" s="496" t="s">
        <v>9</v>
      </c>
      <c r="H18" s="496" t="str">
        <f>'[2]第二週明細'!W16</f>
        <v>22.9g</v>
      </c>
      <c r="I18" s="496" t="s">
        <v>470</v>
      </c>
      <c r="J18" s="496" t="str">
        <f>'[2]第二週明細'!W28</f>
        <v>710.5K</v>
      </c>
      <c r="K18" s="496" t="s">
        <v>9</v>
      </c>
      <c r="L18" s="496" t="str">
        <f>'[2]第二週明細'!W24</f>
        <v>22.5g</v>
      </c>
      <c r="M18" s="496" t="s">
        <v>470</v>
      </c>
      <c r="N18" s="496" t="str">
        <f>'[2]第二週明細'!W36</f>
        <v>711.9K</v>
      </c>
      <c r="O18" s="496" t="s">
        <v>9</v>
      </c>
      <c r="P18" s="496" t="str">
        <f>'[2]第二週明細'!W32</f>
        <v>23.1g</v>
      </c>
      <c r="Q18" s="496" t="s">
        <v>470</v>
      </c>
      <c r="R18" s="496" t="str">
        <f>'[2]第二週明細'!W44</f>
        <v>710.5K</v>
      </c>
      <c r="S18" s="496" t="s">
        <v>9</v>
      </c>
      <c r="T18" s="528" t="str">
        <f>'[2]第二週明細'!W40</f>
        <v>22.5g</v>
      </c>
    </row>
    <row r="19" spans="1:20" ht="17.25" thickBot="1">
      <c r="A19" s="530" t="s">
        <v>7</v>
      </c>
      <c r="B19" s="527" t="str">
        <f>'[2]第二週明細'!W6</f>
        <v>107.4.g</v>
      </c>
      <c r="C19" s="527" t="s">
        <v>11</v>
      </c>
      <c r="D19" s="527" t="str">
        <f>'[2]第二週明細'!W10</f>
        <v>23.8g</v>
      </c>
      <c r="E19" s="527" t="s">
        <v>7</v>
      </c>
      <c r="F19" s="527" t="str">
        <f>'[2]第二週明細'!W14</f>
        <v>102.1g</v>
      </c>
      <c r="G19" s="527" t="s">
        <v>11</v>
      </c>
      <c r="H19" s="527" t="str">
        <f>'[2]第二週明細'!W18</f>
        <v>23.5g</v>
      </c>
      <c r="I19" s="527"/>
      <c r="J19" s="527" t="str">
        <f>'[2]第二週明細'!W22</f>
        <v>103.5g</v>
      </c>
      <c r="K19" s="527" t="s">
        <v>11</v>
      </c>
      <c r="L19" s="527" t="str">
        <f>'[2]第二週明細'!W26</f>
        <v>23.5g</v>
      </c>
      <c r="M19" s="527" t="s">
        <v>7</v>
      </c>
      <c r="N19" s="527" t="str">
        <f>'[2]第二週明細'!W30</f>
        <v>102.5g</v>
      </c>
      <c r="O19" s="527" t="s">
        <v>11</v>
      </c>
      <c r="P19" s="527" t="str">
        <f>'[2]第二週明細'!W34</f>
        <v>23.5g</v>
      </c>
      <c r="Q19" s="527" t="s">
        <v>7</v>
      </c>
      <c r="R19" s="527" t="str">
        <f>'[2]第二週明細'!W38</f>
        <v>103.5g</v>
      </c>
      <c r="S19" s="527" t="s">
        <v>11</v>
      </c>
      <c r="T19" s="526" t="str">
        <f>'[2]第二週明細'!W42</f>
        <v>23.5g</v>
      </c>
    </row>
    <row r="20" spans="1:20" s="498" customFormat="1" ht="27.75" customHeight="1" thickBot="1">
      <c r="A20" s="525" t="s">
        <v>557</v>
      </c>
      <c r="B20" s="524"/>
      <c r="C20" s="524"/>
      <c r="D20" s="523"/>
      <c r="E20" s="525" t="s">
        <v>556</v>
      </c>
      <c r="F20" s="524"/>
      <c r="G20" s="524"/>
      <c r="H20" s="523"/>
      <c r="I20" s="525" t="s">
        <v>555</v>
      </c>
      <c r="J20" s="524"/>
      <c r="K20" s="524"/>
      <c r="L20" s="523"/>
      <c r="M20" s="525" t="s">
        <v>554</v>
      </c>
      <c r="N20" s="524"/>
      <c r="O20" s="524"/>
      <c r="P20" s="523"/>
      <c r="Q20" s="525" t="s">
        <v>553</v>
      </c>
      <c r="R20" s="524"/>
      <c r="S20" s="524"/>
      <c r="T20" s="523"/>
    </row>
    <row r="21" spans="1:20" s="498" customFormat="1" ht="27.75" customHeight="1">
      <c r="A21" s="512" t="s">
        <v>497</v>
      </c>
      <c r="B21" s="511" t="s">
        <v>498</v>
      </c>
      <c r="C21" s="511" t="s">
        <v>496</v>
      </c>
      <c r="D21" s="513" t="s">
        <v>494</v>
      </c>
      <c r="E21" s="512" t="s">
        <v>499</v>
      </c>
      <c r="F21" s="511" t="s">
        <v>498</v>
      </c>
      <c r="G21" s="511" t="s">
        <v>498</v>
      </c>
      <c r="H21" s="513" t="s">
        <v>498</v>
      </c>
      <c r="I21" s="512" t="s">
        <v>497</v>
      </c>
      <c r="J21" s="511" t="s">
        <v>496</v>
      </c>
      <c r="K21" s="511" t="s">
        <v>496</v>
      </c>
      <c r="L21" s="513" t="s">
        <v>496</v>
      </c>
      <c r="M21" s="512" t="s">
        <v>495</v>
      </c>
      <c r="N21" s="511" t="s">
        <v>494</v>
      </c>
      <c r="O21" s="511" t="s">
        <v>494</v>
      </c>
      <c r="P21" s="513" t="s">
        <v>494</v>
      </c>
      <c r="Q21" s="511" t="s">
        <v>552</v>
      </c>
      <c r="R21" s="511" t="s">
        <v>525</v>
      </c>
      <c r="S21" s="511" t="s">
        <v>525</v>
      </c>
      <c r="T21" s="513" t="s">
        <v>525</v>
      </c>
    </row>
    <row r="22" spans="1:20" s="498" customFormat="1" ht="27.75" customHeight="1">
      <c r="A22" s="518" t="s">
        <v>551</v>
      </c>
      <c r="B22" s="517"/>
      <c r="C22" s="517"/>
      <c r="D22" s="519"/>
      <c r="E22" s="518" t="s">
        <v>550</v>
      </c>
      <c r="F22" s="517"/>
      <c r="G22" s="517"/>
      <c r="H22" s="519"/>
      <c r="I22" s="518" t="s">
        <v>549</v>
      </c>
      <c r="J22" s="517"/>
      <c r="K22" s="517"/>
      <c r="L22" s="519"/>
      <c r="M22" s="518" t="s">
        <v>548</v>
      </c>
      <c r="N22" s="517"/>
      <c r="O22" s="517"/>
      <c r="P22" s="519"/>
      <c r="Q22" s="518" t="s">
        <v>547</v>
      </c>
      <c r="R22" s="517"/>
      <c r="S22" s="517"/>
      <c r="T22" s="519"/>
    </row>
    <row r="23" spans="1:20" s="498" customFormat="1" ht="27.75" customHeight="1">
      <c r="A23" s="512" t="s">
        <v>546</v>
      </c>
      <c r="B23" s="511"/>
      <c r="C23" s="511"/>
      <c r="D23" s="513"/>
      <c r="E23" s="512" t="s">
        <v>545</v>
      </c>
      <c r="F23" s="511"/>
      <c r="G23" s="511"/>
      <c r="H23" s="513"/>
      <c r="I23" s="512" t="s">
        <v>544</v>
      </c>
      <c r="J23" s="511"/>
      <c r="K23" s="511"/>
      <c r="L23" s="513"/>
      <c r="M23" s="512" t="s">
        <v>543</v>
      </c>
      <c r="N23" s="511"/>
      <c r="O23" s="511"/>
      <c r="P23" s="513"/>
      <c r="Q23" s="512" t="s">
        <v>542</v>
      </c>
      <c r="R23" s="511"/>
      <c r="S23" s="511"/>
      <c r="T23" s="513"/>
    </row>
    <row r="24" spans="1:20" s="498" customFormat="1" ht="27.75" customHeight="1">
      <c r="A24" s="512" t="s">
        <v>541</v>
      </c>
      <c r="B24" s="511"/>
      <c r="C24" s="511"/>
      <c r="D24" s="513"/>
      <c r="E24" s="512" t="s">
        <v>540</v>
      </c>
      <c r="F24" s="511"/>
      <c r="G24" s="511"/>
      <c r="H24" s="513"/>
      <c r="I24" s="512" t="s">
        <v>539</v>
      </c>
      <c r="J24" s="511"/>
      <c r="K24" s="511"/>
      <c r="L24" s="513"/>
      <c r="M24" s="512" t="s">
        <v>538</v>
      </c>
      <c r="N24" s="511"/>
      <c r="O24" s="511"/>
      <c r="P24" s="513"/>
      <c r="Q24" s="512" t="s">
        <v>537</v>
      </c>
      <c r="R24" s="511"/>
      <c r="S24" s="511"/>
      <c r="T24" s="513"/>
    </row>
    <row r="25" spans="1:20" s="498" customFormat="1" ht="27.75" customHeight="1">
      <c r="A25" s="509" t="s">
        <v>476</v>
      </c>
      <c r="B25" s="508"/>
      <c r="C25" s="508"/>
      <c r="D25" s="510"/>
      <c r="E25" s="509" t="s">
        <v>477</v>
      </c>
      <c r="F25" s="508"/>
      <c r="G25" s="508"/>
      <c r="H25" s="510"/>
      <c r="I25" s="509" t="s">
        <v>476</v>
      </c>
      <c r="J25" s="508"/>
      <c r="K25" s="508"/>
      <c r="L25" s="510"/>
      <c r="M25" s="509" t="s">
        <v>477</v>
      </c>
      <c r="N25" s="508"/>
      <c r="O25" s="508"/>
      <c r="P25" s="510"/>
      <c r="Q25" s="509" t="s">
        <v>476</v>
      </c>
      <c r="R25" s="508"/>
      <c r="S25" s="508"/>
      <c r="T25" s="510"/>
    </row>
    <row r="26" spans="1:20" s="498" customFormat="1" ht="27.75" customHeight="1" thickBot="1">
      <c r="A26" s="503" t="s">
        <v>536</v>
      </c>
      <c r="B26" s="502"/>
      <c r="C26" s="502"/>
      <c r="D26" s="504"/>
      <c r="E26" s="503" t="s">
        <v>535</v>
      </c>
      <c r="F26" s="502"/>
      <c r="G26" s="502"/>
      <c r="H26" s="504"/>
      <c r="I26" s="503" t="s">
        <v>534</v>
      </c>
      <c r="J26" s="502"/>
      <c r="K26" s="502"/>
      <c r="L26" s="504"/>
      <c r="M26" s="503" t="s">
        <v>533</v>
      </c>
      <c r="N26" s="502"/>
      <c r="O26" s="502"/>
      <c r="P26" s="504"/>
      <c r="Q26" s="503" t="s">
        <v>532</v>
      </c>
      <c r="R26" s="502"/>
      <c r="S26" s="502"/>
      <c r="T26" s="504"/>
    </row>
    <row r="27" spans="1:20" ht="16.5">
      <c r="A27" s="497" t="s">
        <v>470</v>
      </c>
      <c r="B27" s="496" t="str">
        <f>'[2]第三週明細'!W12</f>
        <v>726.2K</v>
      </c>
      <c r="C27" s="496" t="s">
        <v>9</v>
      </c>
      <c r="D27" s="496" t="str">
        <f>'[2]第三週明細'!W8</f>
        <v>21.8g</v>
      </c>
      <c r="E27" s="496" t="s">
        <v>470</v>
      </c>
      <c r="F27" s="496" t="str">
        <f>'[2]第三週明細'!W20</f>
        <v>708.5K</v>
      </c>
      <c r="G27" s="496" t="s">
        <v>9</v>
      </c>
      <c r="H27" s="496" t="str">
        <f>'[2]第三週明細'!W16</f>
        <v>22.9g</v>
      </c>
      <c r="I27" s="496" t="s">
        <v>470</v>
      </c>
      <c r="J27" s="496" t="str">
        <f>'[2]第三週明細'!W28</f>
        <v>710.5K</v>
      </c>
      <c r="K27" s="496" t="s">
        <v>9</v>
      </c>
      <c r="L27" s="496" t="str">
        <f>'[2]第三週明細'!W24</f>
        <v>22.5g</v>
      </c>
      <c r="M27" s="496" t="s">
        <v>470</v>
      </c>
      <c r="N27" s="496" t="str">
        <f>'[2]第三週明細'!W36</f>
        <v>707.9K</v>
      </c>
      <c r="O27" s="496" t="s">
        <v>9</v>
      </c>
      <c r="P27" s="496" t="str">
        <f>'[2]第三週明細'!W32</f>
        <v>21.1g</v>
      </c>
      <c r="Q27" s="496" t="s">
        <v>470</v>
      </c>
      <c r="R27" s="496" t="str">
        <f>'[2]第三週明細'!W44</f>
        <v>711.9K</v>
      </c>
      <c r="S27" s="496" t="s">
        <v>9</v>
      </c>
      <c r="T27" s="528" t="str">
        <f>'[2]第三週明細'!W40</f>
        <v>23.1g</v>
      </c>
    </row>
    <row r="28" spans="1:20" ht="17.25" thickBot="1">
      <c r="A28" s="530" t="s">
        <v>7</v>
      </c>
      <c r="B28" s="527" t="str">
        <f>'[2]第三週明細'!W6</f>
        <v>108.7g</v>
      </c>
      <c r="C28" s="527" t="s">
        <v>11</v>
      </c>
      <c r="D28" s="527" t="str">
        <f>'[2]第三週明細'!W10</f>
        <v>23.8g</v>
      </c>
      <c r="E28" s="527" t="s">
        <v>7</v>
      </c>
      <c r="F28" s="527" t="str">
        <f>'[2]第三週明細'!W14</f>
        <v>102.1g</v>
      </c>
      <c r="G28" s="527" t="s">
        <v>11</v>
      </c>
      <c r="H28" s="527" t="str">
        <f>'[2]第三週明細'!W18</f>
        <v>23.5g</v>
      </c>
      <c r="I28" s="527" t="s">
        <v>7</v>
      </c>
      <c r="J28" s="527" t="str">
        <f>'[2]第三週明細'!W22</f>
        <v>103.5g</v>
      </c>
      <c r="K28" s="527" t="s">
        <v>11</v>
      </c>
      <c r="L28" s="527" t="str">
        <f>'[2]第三週明細'!W26</f>
        <v>23.5g</v>
      </c>
      <c r="M28" s="527" t="s">
        <v>7</v>
      </c>
      <c r="N28" s="527" t="str">
        <f>'[2]第三週明細'!W30</f>
        <v>105.4g</v>
      </c>
      <c r="O28" s="527" t="s">
        <v>11</v>
      </c>
      <c r="P28" s="527" t="str">
        <f>'[2]第三週明細'!W34</f>
        <v>24.1g</v>
      </c>
      <c r="Q28" s="527" t="s">
        <v>7</v>
      </c>
      <c r="R28" s="527" t="str">
        <f>'[2]第三週明細'!W38</f>
        <v>102.5g</v>
      </c>
      <c r="S28" s="527" t="s">
        <v>11</v>
      </c>
      <c r="T28" s="526" t="str">
        <f>'[2]第三週明細'!W42</f>
        <v>23.5g</v>
      </c>
    </row>
    <row r="29" spans="1:20" s="498" customFormat="1" ht="27.75" customHeight="1" thickBot="1">
      <c r="A29" s="525" t="s">
        <v>531</v>
      </c>
      <c r="B29" s="524"/>
      <c r="C29" s="524"/>
      <c r="D29" s="523"/>
      <c r="E29" s="525" t="s">
        <v>530</v>
      </c>
      <c r="F29" s="524"/>
      <c r="G29" s="524"/>
      <c r="H29" s="523"/>
      <c r="I29" s="525" t="s">
        <v>529</v>
      </c>
      <c r="J29" s="524"/>
      <c r="K29" s="524"/>
      <c r="L29" s="523"/>
      <c r="M29" s="525" t="s">
        <v>528</v>
      </c>
      <c r="N29" s="524"/>
      <c r="O29" s="524"/>
      <c r="P29" s="523"/>
      <c r="Q29" s="525" t="s">
        <v>527</v>
      </c>
      <c r="R29" s="524"/>
      <c r="S29" s="524"/>
      <c r="T29" s="523"/>
    </row>
    <row r="30" spans="1:20" s="498" customFormat="1" ht="27.75" customHeight="1">
      <c r="A30" s="512" t="s">
        <v>497</v>
      </c>
      <c r="B30" s="511" t="s">
        <v>498</v>
      </c>
      <c r="C30" s="511" t="s">
        <v>496</v>
      </c>
      <c r="D30" s="513" t="s">
        <v>494</v>
      </c>
      <c r="E30" s="512" t="s">
        <v>499</v>
      </c>
      <c r="F30" s="511" t="s">
        <v>498</v>
      </c>
      <c r="G30" s="511" t="s">
        <v>498</v>
      </c>
      <c r="H30" s="513" t="s">
        <v>498</v>
      </c>
      <c r="I30" s="512" t="s">
        <v>497</v>
      </c>
      <c r="J30" s="511" t="s">
        <v>496</v>
      </c>
      <c r="K30" s="511" t="s">
        <v>496</v>
      </c>
      <c r="L30" s="513" t="s">
        <v>496</v>
      </c>
      <c r="M30" s="512" t="s">
        <v>495</v>
      </c>
      <c r="N30" s="511" t="s">
        <v>494</v>
      </c>
      <c r="O30" s="511" t="s">
        <v>494</v>
      </c>
      <c r="P30" s="513" t="s">
        <v>494</v>
      </c>
      <c r="Q30" s="512" t="s">
        <v>526</v>
      </c>
      <c r="R30" s="511" t="s">
        <v>525</v>
      </c>
      <c r="S30" s="511" t="s">
        <v>525</v>
      </c>
      <c r="T30" s="513" t="s">
        <v>525</v>
      </c>
    </row>
    <row r="31" spans="1:20" s="498" customFormat="1" ht="27.75" customHeight="1">
      <c r="A31" s="512" t="s">
        <v>524</v>
      </c>
      <c r="B31" s="511"/>
      <c r="C31" s="511"/>
      <c r="D31" s="513"/>
      <c r="E31" s="518" t="s">
        <v>523</v>
      </c>
      <c r="F31" s="517"/>
      <c r="G31" s="517"/>
      <c r="H31" s="519"/>
      <c r="I31" s="518" t="s">
        <v>522</v>
      </c>
      <c r="J31" s="517"/>
      <c r="K31" s="517"/>
      <c r="L31" s="519"/>
      <c r="M31" s="518" t="s">
        <v>521</v>
      </c>
      <c r="N31" s="517"/>
      <c r="O31" s="517"/>
      <c r="P31" s="519"/>
      <c r="Q31" s="518" t="s">
        <v>520</v>
      </c>
      <c r="R31" s="517"/>
      <c r="S31" s="517"/>
      <c r="T31" s="519"/>
    </row>
    <row r="32" spans="1:20" s="498" customFormat="1" ht="27.75" customHeight="1">
      <c r="A32" s="529" t="s">
        <v>519</v>
      </c>
      <c r="B32" s="529"/>
      <c r="C32" s="529"/>
      <c r="D32" s="505"/>
      <c r="E32" s="512" t="s">
        <v>518</v>
      </c>
      <c r="F32" s="511"/>
      <c r="G32" s="511"/>
      <c r="H32" s="513"/>
      <c r="I32" s="512" t="s">
        <v>517</v>
      </c>
      <c r="J32" s="511"/>
      <c r="K32" s="511"/>
      <c r="L32" s="513"/>
      <c r="M32" s="512" t="s">
        <v>516</v>
      </c>
      <c r="N32" s="511"/>
      <c r="O32" s="511"/>
      <c r="P32" s="513"/>
      <c r="Q32" s="512" t="s">
        <v>515</v>
      </c>
      <c r="R32" s="511"/>
      <c r="S32" s="511"/>
      <c r="T32" s="513"/>
    </row>
    <row r="33" spans="1:20" s="498" customFormat="1" ht="27.75" customHeight="1">
      <c r="A33" s="512" t="s">
        <v>514</v>
      </c>
      <c r="B33" s="511"/>
      <c r="C33" s="511"/>
      <c r="D33" s="513"/>
      <c r="E33" s="512" t="s">
        <v>513</v>
      </c>
      <c r="F33" s="511"/>
      <c r="G33" s="511"/>
      <c r="H33" s="513"/>
      <c r="I33" s="512" t="s">
        <v>512</v>
      </c>
      <c r="J33" s="511"/>
      <c r="K33" s="511"/>
      <c r="L33" s="513"/>
      <c r="M33" s="507" t="s">
        <v>511</v>
      </c>
      <c r="N33" s="529"/>
      <c r="O33" s="529"/>
      <c r="P33" s="505"/>
      <c r="Q33" s="512" t="s">
        <v>510</v>
      </c>
      <c r="R33" s="511"/>
      <c r="S33" s="511"/>
      <c r="T33" s="513"/>
    </row>
    <row r="34" spans="1:20" s="498" customFormat="1" ht="27.75" customHeight="1">
      <c r="A34" s="509" t="s">
        <v>476</v>
      </c>
      <c r="B34" s="508"/>
      <c r="C34" s="508"/>
      <c r="D34" s="510"/>
      <c r="E34" s="509" t="s">
        <v>477</v>
      </c>
      <c r="F34" s="508"/>
      <c r="G34" s="508"/>
      <c r="H34" s="510"/>
      <c r="I34" s="509" t="s">
        <v>476</v>
      </c>
      <c r="J34" s="508"/>
      <c r="K34" s="508"/>
      <c r="L34" s="510"/>
      <c r="M34" s="509" t="s">
        <v>477</v>
      </c>
      <c r="N34" s="508"/>
      <c r="O34" s="508"/>
      <c r="P34" s="510"/>
      <c r="Q34" s="509" t="s">
        <v>476</v>
      </c>
      <c r="R34" s="508"/>
      <c r="S34" s="508"/>
      <c r="T34" s="510"/>
    </row>
    <row r="35" spans="1:20" s="498" customFormat="1" ht="27.75" customHeight="1" thickBot="1">
      <c r="A35" s="503" t="s">
        <v>509</v>
      </c>
      <c r="B35" s="502"/>
      <c r="C35" s="502"/>
      <c r="D35" s="504"/>
      <c r="E35" s="503" t="s">
        <v>508</v>
      </c>
      <c r="F35" s="502"/>
      <c r="G35" s="502"/>
      <c r="H35" s="504"/>
      <c r="I35" s="503" t="s">
        <v>507</v>
      </c>
      <c r="J35" s="502"/>
      <c r="K35" s="502"/>
      <c r="L35" s="504"/>
      <c r="M35" s="503" t="s">
        <v>506</v>
      </c>
      <c r="N35" s="502"/>
      <c r="O35" s="502"/>
      <c r="P35" s="504"/>
      <c r="Q35" s="503" t="s">
        <v>505</v>
      </c>
      <c r="R35" s="502"/>
      <c r="S35" s="502"/>
      <c r="T35" s="504"/>
    </row>
    <row r="36" spans="1:20" ht="16.5">
      <c r="A36" s="497" t="s">
        <v>470</v>
      </c>
      <c r="B36" s="496" t="str">
        <f>'[2]第四周明細'!W12</f>
        <v>708.5K</v>
      </c>
      <c r="C36" s="496" t="s">
        <v>9</v>
      </c>
      <c r="D36" s="496" t="str">
        <f>'[2]第四周明細'!W8</f>
        <v>22.9g</v>
      </c>
      <c r="E36" s="496" t="s">
        <v>470</v>
      </c>
      <c r="F36" s="496" t="str">
        <f>'[2]第四周明細'!W20</f>
        <v>710.5K</v>
      </c>
      <c r="G36" s="496" t="s">
        <v>9</v>
      </c>
      <c r="H36" s="496" t="str">
        <f>'[2]第四周明細'!W16</f>
        <v>22.5g</v>
      </c>
      <c r="I36" s="496" t="s">
        <v>470</v>
      </c>
      <c r="J36" s="496" t="str">
        <f>'[2]第四周明細'!W28</f>
        <v>711.9K</v>
      </c>
      <c r="K36" s="496" t="s">
        <v>9</v>
      </c>
      <c r="L36" s="496" t="str">
        <f>'[2]第四周明細'!W24</f>
        <v>23.1g</v>
      </c>
      <c r="M36" s="496" t="s">
        <v>470</v>
      </c>
      <c r="N36" s="496" t="str">
        <f>'[2]第四周明細'!W36</f>
        <v>712.3K</v>
      </c>
      <c r="O36" s="496" t="s">
        <v>9</v>
      </c>
      <c r="P36" s="496" t="str">
        <f>'[2]第四周明細'!W32</f>
        <v>21.5g</v>
      </c>
      <c r="Q36" s="496" t="s">
        <v>470</v>
      </c>
      <c r="R36" s="496" t="str">
        <f>'[2]第四周明細'!W44</f>
        <v>711.9K</v>
      </c>
      <c r="S36" s="496" t="s">
        <v>9</v>
      </c>
      <c r="T36" s="528" t="str">
        <f>'[2]第四周明細'!W40</f>
        <v>23.1g</v>
      </c>
    </row>
    <row r="37" spans="1:20" ht="17.25" thickBot="1">
      <c r="A37" s="489" t="s">
        <v>7</v>
      </c>
      <c r="B37" s="487" t="str">
        <f>'[2]第四周明細'!W6</f>
        <v>102.1g</v>
      </c>
      <c r="C37" s="487" t="s">
        <v>11</v>
      </c>
      <c r="D37" s="487" t="str">
        <f>'[2]第四周明細'!W10</f>
        <v>23.5g</v>
      </c>
      <c r="E37" s="487" t="s">
        <v>7</v>
      </c>
      <c r="F37" s="487" t="str">
        <f>'[2]第四周明細'!W14</f>
        <v>103.5g</v>
      </c>
      <c r="G37" s="487" t="s">
        <v>11</v>
      </c>
      <c r="H37" s="487" t="str">
        <f>'[2]第四周明細'!W18</f>
        <v>23.5g</v>
      </c>
      <c r="I37" s="487" t="s">
        <v>7</v>
      </c>
      <c r="J37" s="487" t="str">
        <f>'[2]第四周明細'!W22</f>
        <v>102.5g</v>
      </c>
      <c r="K37" s="487" t="s">
        <v>11</v>
      </c>
      <c r="L37" s="487" t="str">
        <f>'[2]第四周明細'!W26</f>
        <v>23.5g</v>
      </c>
      <c r="M37" s="487" t="s">
        <v>7</v>
      </c>
      <c r="N37" s="487" t="str">
        <f>'[2]第四周明細'!W30</f>
        <v>105.3g</v>
      </c>
      <c r="O37" s="487" t="s">
        <v>11</v>
      </c>
      <c r="P37" s="487" t="str">
        <f>'[2]第四周明細'!W34</f>
        <v>24.4g</v>
      </c>
      <c r="Q37" s="527" t="s">
        <v>7</v>
      </c>
      <c r="R37" s="527" t="str">
        <f>'[2]第四周明細'!W38</f>
        <v>102.5g</v>
      </c>
      <c r="S37" s="527" t="s">
        <v>11</v>
      </c>
      <c r="T37" s="526" t="str">
        <f>'[2]第四周明細'!W42</f>
        <v>23.5g</v>
      </c>
    </row>
    <row r="38" spans="1:20" s="498" customFormat="1" ht="27.75" customHeight="1" thickBot="1">
      <c r="A38" s="525" t="s">
        <v>504</v>
      </c>
      <c r="B38" s="524"/>
      <c r="C38" s="524"/>
      <c r="D38" s="523"/>
      <c r="E38" s="525" t="s">
        <v>503</v>
      </c>
      <c r="F38" s="524"/>
      <c r="G38" s="524"/>
      <c r="H38" s="523"/>
      <c r="I38" s="525" t="s">
        <v>502</v>
      </c>
      <c r="J38" s="524"/>
      <c r="K38" s="524"/>
      <c r="L38" s="523"/>
      <c r="M38" s="525" t="s">
        <v>501</v>
      </c>
      <c r="N38" s="524"/>
      <c r="O38" s="524"/>
      <c r="P38" s="524"/>
      <c r="Q38" s="525" t="s">
        <v>500</v>
      </c>
      <c r="R38" s="524"/>
      <c r="S38" s="524"/>
      <c r="T38" s="523"/>
    </row>
    <row r="39" spans="1:20" s="498" customFormat="1" ht="27.75" customHeight="1">
      <c r="A39" s="512" t="s">
        <v>497</v>
      </c>
      <c r="B39" s="511" t="s">
        <v>498</v>
      </c>
      <c r="C39" s="511" t="s">
        <v>496</v>
      </c>
      <c r="D39" s="513" t="s">
        <v>494</v>
      </c>
      <c r="E39" s="512" t="s">
        <v>499</v>
      </c>
      <c r="F39" s="511" t="s">
        <v>498</v>
      </c>
      <c r="G39" s="511" t="s">
        <v>498</v>
      </c>
      <c r="H39" s="513" t="s">
        <v>498</v>
      </c>
      <c r="I39" s="512" t="s">
        <v>497</v>
      </c>
      <c r="J39" s="511" t="s">
        <v>496</v>
      </c>
      <c r="K39" s="511" t="s">
        <v>496</v>
      </c>
      <c r="L39" s="513" t="s">
        <v>496</v>
      </c>
      <c r="M39" s="512" t="s">
        <v>495</v>
      </c>
      <c r="N39" s="511" t="s">
        <v>494</v>
      </c>
      <c r="O39" s="511" t="s">
        <v>494</v>
      </c>
      <c r="P39" s="511" t="s">
        <v>494</v>
      </c>
      <c r="Q39" s="522" t="s">
        <v>493</v>
      </c>
      <c r="R39" s="521"/>
      <c r="S39" s="521"/>
      <c r="T39" s="520"/>
    </row>
    <row r="40" spans="1:20" s="498" customFormat="1" ht="27.75" customHeight="1">
      <c r="A40" s="518" t="s">
        <v>492</v>
      </c>
      <c r="B40" s="517"/>
      <c r="C40" s="517"/>
      <c r="D40" s="519"/>
      <c r="E40" s="518" t="s">
        <v>491</v>
      </c>
      <c r="F40" s="517"/>
      <c r="G40" s="517"/>
      <c r="H40" s="519"/>
      <c r="I40" s="518" t="s">
        <v>490</v>
      </c>
      <c r="J40" s="517"/>
      <c r="K40" s="517"/>
      <c r="L40" s="519"/>
      <c r="M40" s="518" t="s">
        <v>489</v>
      </c>
      <c r="N40" s="517"/>
      <c r="O40" s="517"/>
      <c r="P40" s="517"/>
      <c r="Q40" s="516" t="s">
        <v>488</v>
      </c>
      <c r="R40" s="515"/>
      <c r="S40" s="515"/>
      <c r="T40" s="514"/>
    </row>
    <row r="41" spans="1:20" s="498" customFormat="1" ht="27.75" customHeight="1">
      <c r="A41" s="512" t="s">
        <v>487</v>
      </c>
      <c r="B41" s="511"/>
      <c r="C41" s="511"/>
      <c r="D41" s="513"/>
      <c r="E41" s="512" t="s">
        <v>486</v>
      </c>
      <c r="F41" s="511"/>
      <c r="G41" s="511"/>
      <c r="H41" s="513"/>
      <c r="I41" s="512" t="s">
        <v>485</v>
      </c>
      <c r="J41" s="511"/>
      <c r="K41" s="511"/>
      <c r="L41" s="513"/>
      <c r="M41" s="512" t="s">
        <v>484</v>
      </c>
      <c r="N41" s="511"/>
      <c r="O41" s="511"/>
      <c r="P41" s="511"/>
      <c r="Q41" s="512" t="s">
        <v>483</v>
      </c>
      <c r="R41" s="511"/>
      <c r="S41" s="511"/>
      <c r="T41" s="513"/>
    </row>
    <row r="42" spans="1:20" s="498" customFormat="1" ht="27.75" customHeight="1">
      <c r="A42" s="512" t="s">
        <v>482</v>
      </c>
      <c r="B42" s="511"/>
      <c r="C42" s="511"/>
      <c r="D42" s="513"/>
      <c r="E42" s="512" t="s">
        <v>481</v>
      </c>
      <c r="F42" s="511"/>
      <c r="G42" s="511"/>
      <c r="H42" s="513"/>
      <c r="I42" s="512" t="s">
        <v>480</v>
      </c>
      <c r="J42" s="511"/>
      <c r="K42" s="511"/>
      <c r="L42" s="513"/>
      <c r="M42" s="512" t="s">
        <v>479</v>
      </c>
      <c r="N42" s="511"/>
      <c r="O42" s="511"/>
      <c r="P42" s="511"/>
      <c r="Q42" s="507" t="s">
        <v>478</v>
      </c>
      <c r="R42" s="506"/>
      <c r="S42" s="506"/>
      <c r="T42" s="505"/>
    </row>
    <row r="43" spans="1:20" s="498" customFormat="1" ht="27.75" customHeight="1">
      <c r="A43" s="509" t="s">
        <v>476</v>
      </c>
      <c r="B43" s="508"/>
      <c r="C43" s="508"/>
      <c r="D43" s="510"/>
      <c r="E43" s="509" t="s">
        <v>477</v>
      </c>
      <c r="F43" s="508"/>
      <c r="G43" s="508"/>
      <c r="H43" s="510"/>
      <c r="I43" s="509" t="s">
        <v>476</v>
      </c>
      <c r="J43" s="508"/>
      <c r="K43" s="508"/>
      <c r="L43" s="510"/>
      <c r="M43" s="509" t="s">
        <v>477</v>
      </c>
      <c r="N43" s="508"/>
      <c r="O43" s="508"/>
      <c r="P43" s="508"/>
      <c r="Q43" s="507" t="s">
        <v>476</v>
      </c>
      <c r="R43" s="506"/>
      <c r="S43" s="506"/>
      <c r="T43" s="505"/>
    </row>
    <row r="44" spans="1:20" s="498" customFormat="1" ht="27.75" customHeight="1" thickBot="1">
      <c r="A44" s="503" t="s">
        <v>475</v>
      </c>
      <c r="B44" s="502"/>
      <c r="C44" s="502"/>
      <c r="D44" s="504"/>
      <c r="E44" s="503" t="s">
        <v>474</v>
      </c>
      <c r="F44" s="502"/>
      <c r="G44" s="502"/>
      <c r="H44" s="504"/>
      <c r="I44" s="503" t="s">
        <v>473</v>
      </c>
      <c r="J44" s="502"/>
      <c r="K44" s="502"/>
      <c r="L44" s="504"/>
      <c r="M44" s="503" t="s">
        <v>472</v>
      </c>
      <c r="N44" s="502"/>
      <c r="O44" s="502"/>
      <c r="P44" s="502"/>
      <c r="Q44" s="501" t="s">
        <v>471</v>
      </c>
      <c r="R44" s="500"/>
      <c r="S44" s="500"/>
      <c r="T44" s="499"/>
    </row>
    <row r="45" spans="1:20" ht="16.5">
      <c r="A45" s="497" t="s">
        <v>470</v>
      </c>
      <c r="B45" s="496" t="str">
        <f>'[2]第四周明細'!W12</f>
        <v>708.5K</v>
      </c>
      <c r="C45" s="496" t="s">
        <v>9</v>
      </c>
      <c r="D45" s="496" t="str">
        <f>'[2]第四周明細'!W8</f>
        <v>22.9g</v>
      </c>
      <c r="E45" s="496" t="s">
        <v>470</v>
      </c>
      <c r="F45" s="496" t="str">
        <f>'[2]第四周明細'!W20</f>
        <v>710.5K</v>
      </c>
      <c r="G45" s="496" t="s">
        <v>9</v>
      </c>
      <c r="H45" s="496" t="str">
        <f>'[2]第四周明細'!W16</f>
        <v>22.5g</v>
      </c>
      <c r="I45" s="496" t="s">
        <v>470</v>
      </c>
      <c r="J45" s="496" t="str">
        <f>'[2]第四周明細'!W28</f>
        <v>711.9K</v>
      </c>
      <c r="K45" s="496" t="s">
        <v>9</v>
      </c>
      <c r="L45" s="496" t="str">
        <f>'[2]第四周明細'!W24</f>
        <v>23.1g</v>
      </c>
      <c r="M45" s="496" t="s">
        <v>470</v>
      </c>
      <c r="N45" s="496" t="str">
        <f>'[2]第四周明細'!W36</f>
        <v>712.3K</v>
      </c>
      <c r="O45" s="496" t="s">
        <v>9</v>
      </c>
      <c r="P45" s="495" t="str">
        <f>'[2]第四周明細'!W32</f>
        <v>21.5g</v>
      </c>
      <c r="Q45" s="494" t="s">
        <v>469</v>
      </c>
      <c r="R45" s="493" t="s">
        <v>468</v>
      </c>
      <c r="S45" s="492" t="s">
        <v>9</v>
      </c>
      <c r="T45" s="491" t="s">
        <v>467</v>
      </c>
    </row>
    <row r="46" spans="1:20" ht="17.25" thickBot="1">
      <c r="A46" s="489" t="s">
        <v>7</v>
      </c>
      <c r="B46" s="487" t="str">
        <f>'[2]第四周明細'!W6</f>
        <v>102.1g</v>
      </c>
      <c r="C46" s="487" t="s">
        <v>11</v>
      </c>
      <c r="D46" s="487" t="str">
        <f>'[2]第四周明細'!W10</f>
        <v>23.5g</v>
      </c>
      <c r="E46" s="487" t="s">
        <v>7</v>
      </c>
      <c r="F46" s="487" t="str">
        <f>'[2]第四周明細'!W14</f>
        <v>103.5g</v>
      </c>
      <c r="G46" s="487" t="s">
        <v>11</v>
      </c>
      <c r="H46" s="487" t="str">
        <f>'[2]第四周明細'!W18</f>
        <v>23.5g</v>
      </c>
      <c r="I46" s="487" t="s">
        <v>7</v>
      </c>
      <c r="J46" s="487" t="str">
        <f>'[2]第四周明細'!W22</f>
        <v>102.5g</v>
      </c>
      <c r="K46" s="487" t="s">
        <v>11</v>
      </c>
      <c r="L46" s="487" t="str">
        <f>'[2]第四周明細'!W26</f>
        <v>23.5g</v>
      </c>
      <c r="M46" s="487" t="s">
        <v>7</v>
      </c>
      <c r="N46" s="487" t="str">
        <f>'[2]第四周明細'!W30</f>
        <v>105.3g</v>
      </c>
      <c r="O46" s="487" t="s">
        <v>11</v>
      </c>
      <c r="P46" s="490" t="str">
        <f>'[2]第四周明細'!W34</f>
        <v>24.4g</v>
      </c>
      <c r="Q46" s="489" t="s">
        <v>7</v>
      </c>
      <c r="R46" s="488" t="s">
        <v>466</v>
      </c>
      <c r="S46" s="487" t="s">
        <v>11</v>
      </c>
      <c r="T46" s="486" t="s">
        <v>465</v>
      </c>
    </row>
  </sheetData>
  <sheetProtection/>
  <mergeCells count="173">
    <mergeCell ref="Q42:T42"/>
    <mergeCell ref="Q43:T43"/>
    <mergeCell ref="Q44:T44"/>
    <mergeCell ref="Q6:T6"/>
    <mergeCell ref="Q7:T7"/>
    <mergeCell ref="Q8:T8"/>
    <mergeCell ref="Q15:T15"/>
    <mergeCell ref="Q40:T40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E2:H2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E3:H3"/>
    <mergeCell ref="E4:H4"/>
    <mergeCell ref="E5:H5"/>
    <mergeCell ref="I3:L3"/>
    <mergeCell ref="E6:H6"/>
    <mergeCell ref="E7:H7"/>
    <mergeCell ref="E11:H11"/>
    <mergeCell ref="E8:H8"/>
    <mergeCell ref="I13:L13"/>
    <mergeCell ref="I11:L11"/>
    <mergeCell ref="I6:L6"/>
    <mergeCell ref="I8:L8"/>
    <mergeCell ref="M11:P11"/>
    <mergeCell ref="M14:P14"/>
    <mergeCell ref="Q12:T12"/>
    <mergeCell ref="I7:L7"/>
    <mergeCell ref="Q11:T11"/>
    <mergeCell ref="Q14:T14"/>
    <mergeCell ref="M13:P13"/>
    <mergeCell ref="Q13:T13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I16:L16"/>
    <mergeCell ref="M16:P16"/>
    <mergeCell ref="A15:D15"/>
    <mergeCell ref="E15:H15"/>
    <mergeCell ref="I15:L15"/>
    <mergeCell ref="M15:P15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I41:L41"/>
    <mergeCell ref="A7:D7"/>
    <mergeCell ref="A44:D44"/>
    <mergeCell ref="E44:H44"/>
    <mergeCell ref="I44:L44"/>
    <mergeCell ref="M44:P44"/>
    <mergeCell ref="A42:D42"/>
    <mergeCell ref="E42:H42"/>
    <mergeCell ref="I42:L42"/>
    <mergeCell ref="M42:P42"/>
    <mergeCell ref="A43:D43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4">
      <selection activeCell="A7" sqref="A7:D7"/>
    </sheetView>
  </sheetViews>
  <sheetFormatPr defaultColWidth="9.00390625" defaultRowHeight="16.5"/>
  <cols>
    <col min="1" max="2" width="6.50390625" style="131" customWidth="1"/>
    <col min="3" max="3" width="8.625" style="131" customWidth="1"/>
    <col min="4" max="4" width="13.00390625" style="131" customWidth="1"/>
    <col min="5" max="5" width="6.50390625" style="131" customWidth="1"/>
    <col min="6" max="6" width="6.25390625" style="131" customWidth="1"/>
    <col min="7" max="7" width="8.375" style="131" customWidth="1"/>
    <col min="8" max="8" width="13.375" style="131" customWidth="1"/>
    <col min="9" max="10" width="6.50390625" style="131" customWidth="1"/>
    <col min="11" max="11" width="8.375" style="131" customWidth="1"/>
    <col min="12" max="12" width="11.75390625" style="131" customWidth="1"/>
    <col min="13" max="13" width="7.50390625" style="131" customWidth="1"/>
    <col min="14" max="14" width="6.25390625" style="131" customWidth="1"/>
    <col min="15" max="15" width="8.75390625" style="131" customWidth="1"/>
    <col min="16" max="16" width="12.50390625" style="131" customWidth="1"/>
    <col min="17" max="17" width="6.75390625" style="131" customWidth="1"/>
    <col min="18" max="18" width="6.50390625" style="131" customWidth="1"/>
    <col min="19" max="19" width="8.75390625" style="131" customWidth="1"/>
    <col min="20" max="20" width="14.50390625" style="131" customWidth="1"/>
    <col min="21" max="16384" width="9.00390625" style="131" customWidth="1"/>
  </cols>
  <sheetData>
    <row r="1" spans="1:20" s="174" customFormat="1" ht="20.25" customHeight="1">
      <c r="A1" s="249" t="s">
        <v>256</v>
      </c>
      <c r="B1" s="249"/>
      <c r="C1" s="249"/>
      <c r="D1" s="249"/>
      <c r="E1" s="249"/>
      <c r="F1" s="249"/>
      <c r="G1" s="173" t="s">
        <v>35</v>
      </c>
      <c r="H1" s="173"/>
      <c r="I1" s="173"/>
      <c r="J1" s="173"/>
      <c r="K1" s="173"/>
      <c r="L1" s="173" t="s">
        <v>36</v>
      </c>
      <c r="Q1" s="173" t="s">
        <v>37</v>
      </c>
      <c r="R1" s="173"/>
      <c r="S1" s="173"/>
      <c r="T1" s="173"/>
    </row>
    <row r="2" spans="1:12" s="174" customFormat="1" ht="18" customHeight="1" thickBot="1">
      <c r="A2" s="250"/>
      <c r="B2" s="250"/>
      <c r="C2" s="250"/>
      <c r="D2" s="250"/>
      <c r="E2" s="250"/>
      <c r="F2" s="250"/>
      <c r="G2" s="175" t="s">
        <v>38</v>
      </c>
      <c r="H2" s="173"/>
      <c r="I2" s="173"/>
      <c r="J2" s="173"/>
      <c r="K2" s="173"/>
      <c r="L2" s="173"/>
    </row>
    <row r="3" spans="1:20" s="166" customFormat="1" ht="16.5" customHeight="1" thickBot="1">
      <c r="A3" s="413" t="s">
        <v>114</v>
      </c>
      <c r="B3" s="414"/>
      <c r="C3" s="414"/>
      <c r="D3" s="414"/>
      <c r="E3" s="413" t="s">
        <v>115</v>
      </c>
      <c r="F3" s="414"/>
      <c r="G3" s="414"/>
      <c r="H3" s="414"/>
      <c r="I3" s="413" t="s">
        <v>116</v>
      </c>
      <c r="J3" s="414"/>
      <c r="K3" s="414"/>
      <c r="L3" s="414"/>
      <c r="M3" s="423" t="s">
        <v>117</v>
      </c>
      <c r="N3" s="424"/>
      <c r="O3" s="424"/>
      <c r="P3" s="424"/>
      <c r="Q3" s="423" t="s">
        <v>118</v>
      </c>
      <c r="R3" s="424"/>
      <c r="S3" s="424"/>
      <c r="T3" s="424"/>
    </row>
    <row r="4" spans="1:20" s="166" customFormat="1" ht="16.5" customHeight="1">
      <c r="A4" s="313"/>
      <c r="B4" s="314"/>
      <c r="C4" s="314"/>
      <c r="D4" s="314"/>
      <c r="E4" s="313"/>
      <c r="F4" s="314"/>
      <c r="G4" s="314"/>
      <c r="H4" s="314"/>
      <c r="I4" s="313" t="s">
        <v>232</v>
      </c>
      <c r="J4" s="314"/>
      <c r="K4" s="314"/>
      <c r="L4" s="314"/>
      <c r="M4" s="431" t="s">
        <v>234</v>
      </c>
      <c r="N4" s="425"/>
      <c r="O4" s="425"/>
      <c r="P4" s="432"/>
      <c r="Q4" s="425" t="s">
        <v>376</v>
      </c>
      <c r="R4" s="425"/>
      <c r="S4" s="425"/>
      <c r="T4" s="426"/>
    </row>
    <row r="5" spans="1:20" s="167" customFormat="1" ht="21.75" customHeight="1">
      <c r="A5" s="415"/>
      <c r="B5" s="412"/>
      <c r="C5" s="412"/>
      <c r="D5" s="412"/>
      <c r="E5" s="422"/>
      <c r="F5" s="422"/>
      <c r="G5" s="422"/>
      <c r="H5" s="422"/>
      <c r="I5" s="430" t="s">
        <v>434</v>
      </c>
      <c r="J5" s="430"/>
      <c r="K5" s="430"/>
      <c r="L5" s="430"/>
      <c r="M5" s="433" t="s">
        <v>235</v>
      </c>
      <c r="N5" s="434"/>
      <c r="O5" s="434"/>
      <c r="P5" s="435"/>
      <c r="Q5" s="427" t="s">
        <v>236</v>
      </c>
      <c r="R5" s="428"/>
      <c r="S5" s="428"/>
      <c r="T5" s="429"/>
    </row>
    <row r="6" spans="1:20" s="167" customFormat="1" ht="18.75" customHeight="1">
      <c r="A6" s="416"/>
      <c r="B6" s="296"/>
      <c r="C6" s="296"/>
      <c r="D6" s="417"/>
      <c r="E6" s="332"/>
      <c r="F6" s="333"/>
      <c r="G6" s="333"/>
      <c r="H6" s="421"/>
      <c r="I6" s="436" t="s">
        <v>237</v>
      </c>
      <c r="J6" s="437"/>
      <c r="K6" s="437"/>
      <c r="L6" s="438"/>
      <c r="M6" s="418" t="s">
        <v>238</v>
      </c>
      <c r="N6" s="419"/>
      <c r="O6" s="419"/>
      <c r="P6" s="420"/>
      <c r="Q6" s="351" t="s">
        <v>433</v>
      </c>
      <c r="R6" s="352"/>
      <c r="S6" s="352"/>
      <c r="T6" s="353"/>
    </row>
    <row r="7" spans="1:20" s="168" customFormat="1" ht="19.5" customHeight="1">
      <c r="A7" s="279"/>
      <c r="B7" s="280"/>
      <c r="C7" s="280"/>
      <c r="D7" s="280"/>
      <c r="E7" s="280"/>
      <c r="F7" s="280"/>
      <c r="G7" s="280"/>
      <c r="H7" s="280"/>
      <c r="I7" s="280" t="s">
        <v>239</v>
      </c>
      <c r="J7" s="280"/>
      <c r="K7" s="280"/>
      <c r="L7" s="280"/>
      <c r="M7" s="446" t="s">
        <v>355</v>
      </c>
      <c r="N7" s="447"/>
      <c r="O7" s="447"/>
      <c r="P7" s="448"/>
      <c r="Q7" s="453" t="s">
        <v>359</v>
      </c>
      <c r="R7" s="454"/>
      <c r="S7" s="454"/>
      <c r="T7" s="455"/>
    </row>
    <row r="8" spans="1:20" s="169" customFormat="1" ht="15" customHeight="1">
      <c r="A8" s="415"/>
      <c r="B8" s="412"/>
      <c r="C8" s="412"/>
      <c r="D8" s="412"/>
      <c r="E8" s="412"/>
      <c r="F8" s="412"/>
      <c r="G8" s="412"/>
      <c r="H8" s="412"/>
      <c r="I8" s="286" t="s">
        <v>241</v>
      </c>
      <c r="J8" s="286"/>
      <c r="K8" s="286"/>
      <c r="L8" s="286"/>
      <c r="M8" s="449" t="s">
        <v>242</v>
      </c>
      <c r="N8" s="450"/>
      <c r="O8" s="450"/>
      <c r="P8" s="451"/>
      <c r="Q8" s="456" t="s">
        <v>241</v>
      </c>
      <c r="R8" s="457"/>
      <c r="S8" s="457"/>
      <c r="T8" s="458"/>
    </row>
    <row r="9" spans="1:20" s="166" customFormat="1" ht="16.5" customHeight="1">
      <c r="A9" s="283"/>
      <c r="B9" s="277"/>
      <c r="C9" s="277"/>
      <c r="D9" s="277"/>
      <c r="E9" s="277"/>
      <c r="F9" s="277"/>
      <c r="G9" s="277"/>
      <c r="H9" s="277"/>
      <c r="I9" s="277" t="s">
        <v>243</v>
      </c>
      <c r="J9" s="277"/>
      <c r="K9" s="277"/>
      <c r="L9" s="277"/>
      <c r="M9" s="443" t="s">
        <v>244</v>
      </c>
      <c r="N9" s="444"/>
      <c r="O9" s="444"/>
      <c r="P9" s="445"/>
      <c r="Q9" s="459" t="s">
        <v>245</v>
      </c>
      <c r="R9" s="460"/>
      <c r="S9" s="460"/>
      <c r="T9" s="461"/>
    </row>
    <row r="10" spans="1:20" s="156" customFormat="1" ht="14.25">
      <c r="A10" s="193" t="s">
        <v>45</v>
      </c>
      <c r="B10" s="180">
        <f>'3第一週明細)'!W12</f>
        <v>0</v>
      </c>
      <c r="C10" s="180" t="s">
        <v>9</v>
      </c>
      <c r="D10" s="180">
        <f>'3第一週明細)'!W8</f>
        <v>0</v>
      </c>
      <c r="E10" s="180" t="s">
        <v>45</v>
      </c>
      <c r="F10" s="180">
        <f>'3第一週明細)'!W20</f>
        <v>0</v>
      </c>
      <c r="G10" s="180" t="s">
        <v>9</v>
      </c>
      <c r="H10" s="194">
        <f>'3第一週明細)'!W16</f>
        <v>0</v>
      </c>
      <c r="I10" s="195" t="s">
        <v>45</v>
      </c>
      <c r="J10" s="180">
        <f>'3第一週明細)'!W28</f>
        <v>749</v>
      </c>
      <c r="K10" s="180" t="s">
        <v>9</v>
      </c>
      <c r="L10" s="194">
        <f>'3第一週明細)'!W24</f>
        <v>25</v>
      </c>
      <c r="M10" s="179" t="s">
        <v>45</v>
      </c>
      <c r="N10" s="180">
        <f>'3第一週明細)'!W36</f>
        <v>771.5</v>
      </c>
      <c r="O10" s="180" t="s">
        <v>9</v>
      </c>
      <c r="P10" s="181">
        <f>'3第一週明細)'!W32</f>
        <v>27.5</v>
      </c>
      <c r="Q10" s="182" t="s">
        <v>45</v>
      </c>
      <c r="R10" s="180">
        <f>'3第一週明細)'!W44</f>
        <v>771.5</v>
      </c>
      <c r="S10" s="180" t="s">
        <v>9</v>
      </c>
      <c r="T10" s="183">
        <f>'3第一週明細)'!W40</f>
        <v>27.5</v>
      </c>
    </row>
    <row r="11" spans="1:20" s="156" customFormat="1" ht="15" thickBot="1">
      <c r="A11" s="196" t="s">
        <v>7</v>
      </c>
      <c r="B11" s="197">
        <f>'3第一週明細)'!W6</f>
        <v>0</v>
      </c>
      <c r="C11" s="197" t="s">
        <v>11</v>
      </c>
      <c r="D11" s="197">
        <f>'3第一週明細)'!W10</f>
        <v>0</v>
      </c>
      <c r="E11" s="197" t="s">
        <v>7</v>
      </c>
      <c r="F11" s="197">
        <f>'3第一週明細)'!W14</f>
        <v>0</v>
      </c>
      <c r="G11" s="197" t="s">
        <v>11</v>
      </c>
      <c r="H11" s="198">
        <f>'3第一週明細)'!W18</f>
        <v>0</v>
      </c>
      <c r="I11" s="199" t="s">
        <v>7</v>
      </c>
      <c r="J11" s="200">
        <f>'3第一週明細)'!W22</f>
        <v>95.5</v>
      </c>
      <c r="K11" s="200" t="s">
        <v>11</v>
      </c>
      <c r="L11" s="201">
        <f>'3第一週明細)'!W26</f>
        <v>30.9</v>
      </c>
      <c r="M11" s="202" t="s">
        <v>7</v>
      </c>
      <c r="N11" s="203">
        <f>'3第一週明細)'!W30</f>
        <v>95.5</v>
      </c>
      <c r="O11" s="203" t="s">
        <v>11</v>
      </c>
      <c r="P11" s="204">
        <f>'3第一週明細)'!W34</f>
        <v>30.9</v>
      </c>
      <c r="Q11" s="205" t="s">
        <v>7</v>
      </c>
      <c r="R11" s="200">
        <f>'3第一週明細)'!W38</f>
        <v>95.5</v>
      </c>
      <c r="S11" s="200" t="s">
        <v>11</v>
      </c>
      <c r="T11" s="206">
        <f>'3第一週明細)'!W42</f>
        <v>30.9</v>
      </c>
    </row>
    <row r="12" spans="1:20" s="170" customFormat="1" ht="16.5" customHeight="1" thickBot="1">
      <c r="A12" s="407" t="s">
        <v>119</v>
      </c>
      <c r="B12" s="408"/>
      <c r="C12" s="408"/>
      <c r="D12" s="408"/>
      <c r="E12" s="407" t="s">
        <v>120</v>
      </c>
      <c r="F12" s="408"/>
      <c r="G12" s="408"/>
      <c r="H12" s="408"/>
      <c r="I12" s="407" t="s">
        <v>121</v>
      </c>
      <c r="J12" s="408"/>
      <c r="K12" s="408"/>
      <c r="L12" s="408"/>
      <c r="M12" s="407" t="s">
        <v>122</v>
      </c>
      <c r="N12" s="408"/>
      <c r="O12" s="408"/>
      <c r="P12" s="408"/>
      <c r="Q12" s="407" t="s">
        <v>123</v>
      </c>
      <c r="R12" s="408"/>
      <c r="S12" s="408"/>
      <c r="T12" s="408"/>
    </row>
    <row r="13" spans="1:20" s="162" customFormat="1" ht="16.5" customHeight="1">
      <c r="A13" s="374" t="s">
        <v>232</v>
      </c>
      <c r="B13" s="375"/>
      <c r="C13" s="375"/>
      <c r="D13" s="375"/>
      <c r="E13" s="374" t="s">
        <v>310</v>
      </c>
      <c r="F13" s="375"/>
      <c r="G13" s="375"/>
      <c r="H13" s="375"/>
      <c r="I13" s="405" t="s">
        <v>232</v>
      </c>
      <c r="J13" s="372"/>
      <c r="K13" s="372"/>
      <c r="L13" s="372"/>
      <c r="M13" s="374" t="s">
        <v>325</v>
      </c>
      <c r="N13" s="375"/>
      <c r="O13" s="375"/>
      <c r="P13" s="406"/>
      <c r="Q13" s="409" t="s">
        <v>269</v>
      </c>
      <c r="R13" s="410"/>
      <c r="S13" s="410"/>
      <c r="T13" s="411"/>
    </row>
    <row r="14" spans="1:20" s="164" customFormat="1" ht="21.75" customHeight="1">
      <c r="A14" s="452" t="s">
        <v>246</v>
      </c>
      <c r="B14" s="441"/>
      <c r="C14" s="441"/>
      <c r="D14" s="441"/>
      <c r="E14" s="441" t="s">
        <v>441</v>
      </c>
      <c r="F14" s="441"/>
      <c r="G14" s="441"/>
      <c r="H14" s="441"/>
      <c r="I14" s="442" t="s">
        <v>340</v>
      </c>
      <c r="J14" s="442"/>
      <c r="K14" s="442"/>
      <c r="L14" s="442"/>
      <c r="M14" s="441" t="s">
        <v>247</v>
      </c>
      <c r="N14" s="441"/>
      <c r="O14" s="441"/>
      <c r="P14" s="274"/>
      <c r="Q14" s="439" t="s">
        <v>387</v>
      </c>
      <c r="R14" s="404"/>
      <c r="S14" s="404"/>
      <c r="T14" s="440"/>
    </row>
    <row r="15" spans="1:20" s="163" customFormat="1" ht="21.75" customHeight="1">
      <c r="A15" s="394" t="s">
        <v>368</v>
      </c>
      <c r="B15" s="395"/>
      <c r="C15" s="395"/>
      <c r="D15" s="395"/>
      <c r="E15" s="396" t="s">
        <v>390</v>
      </c>
      <c r="F15" s="397"/>
      <c r="G15" s="397"/>
      <c r="H15" s="397"/>
      <c r="I15" s="396" t="s">
        <v>248</v>
      </c>
      <c r="J15" s="397"/>
      <c r="K15" s="397"/>
      <c r="L15" s="398"/>
      <c r="M15" s="389" t="s">
        <v>463</v>
      </c>
      <c r="N15" s="390"/>
      <c r="O15" s="390"/>
      <c r="P15" s="390"/>
      <c r="Q15" s="391" t="s">
        <v>343</v>
      </c>
      <c r="R15" s="392"/>
      <c r="S15" s="392"/>
      <c r="T15" s="393"/>
    </row>
    <row r="16" spans="1:20" s="164" customFormat="1" ht="19.5" customHeight="1">
      <c r="A16" s="399" t="s">
        <v>369</v>
      </c>
      <c r="B16" s="400"/>
      <c r="C16" s="400"/>
      <c r="D16" s="401"/>
      <c r="E16" s="402" t="s">
        <v>249</v>
      </c>
      <c r="F16" s="403"/>
      <c r="G16" s="403"/>
      <c r="H16" s="403"/>
      <c r="I16" s="404" t="s">
        <v>250</v>
      </c>
      <c r="J16" s="404"/>
      <c r="K16" s="404"/>
      <c r="L16" s="404"/>
      <c r="M16" s="380" t="s">
        <v>251</v>
      </c>
      <c r="N16" s="380"/>
      <c r="O16" s="380"/>
      <c r="P16" s="388"/>
      <c r="Q16" s="386" t="s">
        <v>262</v>
      </c>
      <c r="R16" s="387"/>
      <c r="S16" s="387"/>
      <c r="T16" s="387"/>
    </row>
    <row r="17" spans="1:20" s="165" customFormat="1" ht="13.5" customHeight="1">
      <c r="A17" s="385" t="s">
        <v>241</v>
      </c>
      <c r="B17" s="361"/>
      <c r="C17" s="361"/>
      <c r="D17" s="361"/>
      <c r="E17" s="361" t="s">
        <v>242</v>
      </c>
      <c r="F17" s="361"/>
      <c r="G17" s="361"/>
      <c r="H17" s="361"/>
      <c r="I17" s="361" t="s">
        <v>241</v>
      </c>
      <c r="J17" s="361"/>
      <c r="K17" s="361"/>
      <c r="L17" s="361"/>
      <c r="M17" s="361" t="s">
        <v>241</v>
      </c>
      <c r="N17" s="361"/>
      <c r="O17" s="361"/>
      <c r="P17" s="360"/>
      <c r="Q17" s="379" t="s">
        <v>241</v>
      </c>
      <c r="R17" s="380"/>
      <c r="S17" s="380"/>
      <c r="T17" s="381"/>
    </row>
    <row r="18" spans="1:20" s="162" customFormat="1" ht="16.5" customHeight="1">
      <c r="A18" s="382" t="s">
        <v>253</v>
      </c>
      <c r="B18" s="341"/>
      <c r="C18" s="341"/>
      <c r="D18" s="341"/>
      <c r="E18" s="341" t="s">
        <v>446</v>
      </c>
      <c r="F18" s="341"/>
      <c r="G18" s="341"/>
      <c r="H18" s="341"/>
      <c r="I18" s="341" t="s">
        <v>254</v>
      </c>
      <c r="J18" s="341"/>
      <c r="K18" s="341"/>
      <c r="L18" s="341"/>
      <c r="M18" s="277" t="s">
        <v>255</v>
      </c>
      <c r="N18" s="277"/>
      <c r="O18" s="277"/>
      <c r="P18" s="277"/>
      <c r="Q18" s="383" t="s">
        <v>263</v>
      </c>
      <c r="R18" s="341"/>
      <c r="S18" s="341"/>
      <c r="T18" s="384"/>
    </row>
    <row r="19" spans="1:20" s="157" customFormat="1" ht="12" customHeight="1">
      <c r="A19" s="207" t="s">
        <v>45</v>
      </c>
      <c r="B19" s="208">
        <f>'3第二週明細'!W12</f>
        <v>751.625</v>
      </c>
      <c r="C19" s="208" t="s">
        <v>9</v>
      </c>
      <c r="D19" s="208">
        <f>'3第二週明細'!W8</f>
        <v>25</v>
      </c>
      <c r="E19" s="208" t="s">
        <v>46</v>
      </c>
      <c r="F19" s="208">
        <f>'3第二週明細'!W20</f>
        <v>1095.875</v>
      </c>
      <c r="G19" s="208" t="s">
        <v>9</v>
      </c>
      <c r="H19" s="208">
        <f>'3第二週明細'!W16</f>
        <v>44.125</v>
      </c>
      <c r="I19" s="208" t="s">
        <v>46</v>
      </c>
      <c r="J19" s="208">
        <f>'3第二週明細'!W28</f>
        <v>771.5</v>
      </c>
      <c r="K19" s="208" t="s">
        <v>9</v>
      </c>
      <c r="L19" s="208">
        <f>'3第二週明細'!W24</f>
        <v>27.5</v>
      </c>
      <c r="M19" s="208" t="s">
        <v>46</v>
      </c>
      <c r="N19" s="208">
        <f>'3第二週明細'!W36</f>
        <v>726.075</v>
      </c>
      <c r="O19" s="208" t="s">
        <v>9</v>
      </c>
      <c r="P19" s="209">
        <f>'3第二週明細'!W32</f>
        <v>22.5</v>
      </c>
      <c r="Q19" s="210" t="s">
        <v>28</v>
      </c>
      <c r="R19" s="208">
        <f>'3第二週明細'!W44</f>
        <v>762.5</v>
      </c>
      <c r="S19" s="208" t="s">
        <v>9</v>
      </c>
      <c r="T19" s="211">
        <f>'3第二週明細'!W40</f>
        <v>27.5</v>
      </c>
    </row>
    <row r="20" spans="1:20" s="157" customFormat="1" ht="12" customHeight="1" thickBot="1">
      <c r="A20" s="212" t="s">
        <v>7</v>
      </c>
      <c r="B20" s="213">
        <f>'3第二週明細'!W6</f>
        <v>96.025</v>
      </c>
      <c r="C20" s="213" t="s">
        <v>11</v>
      </c>
      <c r="D20" s="213">
        <f>'3第二週明細'!W10</f>
        <v>31.005</v>
      </c>
      <c r="E20" s="214" t="s">
        <v>7</v>
      </c>
      <c r="F20" s="214">
        <f>'3第二週明細'!W14</f>
        <v>107.5</v>
      </c>
      <c r="G20" s="214" t="s">
        <v>11</v>
      </c>
      <c r="H20" s="214">
        <f>'3第二週明細'!W18</f>
        <v>60.075</v>
      </c>
      <c r="I20" s="214" t="s">
        <v>7</v>
      </c>
      <c r="J20" s="214">
        <f>'3第二週明細'!W22</f>
        <v>95.5</v>
      </c>
      <c r="K20" s="214" t="s">
        <v>11</v>
      </c>
      <c r="L20" s="214">
        <f>'3第二週明細'!W26</f>
        <v>30.9</v>
      </c>
      <c r="M20" s="214" t="s">
        <v>7</v>
      </c>
      <c r="N20" s="214">
        <f>'3第二週明細'!W30</f>
        <v>98.415</v>
      </c>
      <c r="O20" s="214" t="s">
        <v>11</v>
      </c>
      <c r="P20" s="215">
        <f>'3第二週明細'!W34</f>
        <v>27.982999999999997</v>
      </c>
      <c r="Q20" s="216" t="s">
        <v>7</v>
      </c>
      <c r="R20" s="217">
        <f>'3第二週明細'!W38</f>
        <v>93.5</v>
      </c>
      <c r="S20" s="217" t="s">
        <v>11</v>
      </c>
      <c r="T20" s="218">
        <f>'3第二週明細'!W42</f>
        <v>30.7</v>
      </c>
    </row>
    <row r="21" spans="1:20" s="162" customFormat="1" ht="16.5" customHeight="1" thickBot="1">
      <c r="A21" s="376" t="s">
        <v>124</v>
      </c>
      <c r="B21" s="377"/>
      <c r="C21" s="377"/>
      <c r="D21" s="378"/>
      <c r="E21" s="376" t="s">
        <v>125</v>
      </c>
      <c r="F21" s="377"/>
      <c r="G21" s="377"/>
      <c r="H21" s="378"/>
      <c r="I21" s="376" t="s">
        <v>126</v>
      </c>
      <c r="J21" s="377"/>
      <c r="K21" s="377"/>
      <c r="L21" s="378"/>
      <c r="M21" s="376" t="s">
        <v>127</v>
      </c>
      <c r="N21" s="377"/>
      <c r="O21" s="377"/>
      <c r="P21" s="378"/>
      <c r="Q21" s="376" t="s">
        <v>302</v>
      </c>
      <c r="R21" s="377"/>
      <c r="S21" s="377"/>
      <c r="T21" s="378"/>
    </row>
    <row r="22" spans="1:20" s="162" customFormat="1" ht="16.5" customHeight="1">
      <c r="A22" s="371" t="s">
        <v>279</v>
      </c>
      <c r="B22" s="372"/>
      <c r="C22" s="372"/>
      <c r="D22" s="373"/>
      <c r="E22" s="371" t="s">
        <v>311</v>
      </c>
      <c r="F22" s="372"/>
      <c r="G22" s="372"/>
      <c r="H22" s="373"/>
      <c r="I22" s="371" t="s">
        <v>232</v>
      </c>
      <c r="J22" s="372"/>
      <c r="K22" s="372"/>
      <c r="L22" s="373"/>
      <c r="M22" s="371" t="s">
        <v>233</v>
      </c>
      <c r="N22" s="372"/>
      <c r="O22" s="372"/>
      <c r="P22" s="373"/>
      <c r="Q22" s="374" t="s">
        <v>377</v>
      </c>
      <c r="R22" s="375"/>
      <c r="S22" s="375"/>
      <c r="T22" s="375"/>
    </row>
    <row r="23" spans="1:20" s="165" customFormat="1" ht="17.25" customHeight="1">
      <c r="A23" s="265" t="s">
        <v>280</v>
      </c>
      <c r="B23" s="266"/>
      <c r="C23" s="266"/>
      <c r="D23" s="267"/>
      <c r="E23" s="268" t="s">
        <v>282</v>
      </c>
      <c r="F23" s="269"/>
      <c r="G23" s="269"/>
      <c r="H23" s="270"/>
      <c r="I23" s="271" t="s">
        <v>440</v>
      </c>
      <c r="J23" s="272"/>
      <c r="K23" s="272"/>
      <c r="L23" s="273"/>
      <c r="M23" s="274" t="s">
        <v>292</v>
      </c>
      <c r="N23" s="275"/>
      <c r="O23" s="275"/>
      <c r="P23" s="276"/>
      <c r="Q23" s="263" t="s">
        <v>295</v>
      </c>
      <c r="R23" s="263"/>
      <c r="S23" s="263"/>
      <c r="T23" s="264"/>
    </row>
    <row r="24" spans="1:20" s="164" customFormat="1" ht="16.5" customHeight="1">
      <c r="A24" s="354" t="s">
        <v>348</v>
      </c>
      <c r="B24" s="355"/>
      <c r="C24" s="355"/>
      <c r="D24" s="356"/>
      <c r="E24" s="260" t="s">
        <v>396</v>
      </c>
      <c r="F24" s="261"/>
      <c r="G24" s="261"/>
      <c r="H24" s="262"/>
      <c r="I24" s="257" t="s">
        <v>399</v>
      </c>
      <c r="J24" s="258"/>
      <c r="K24" s="258"/>
      <c r="L24" s="259"/>
      <c r="M24" s="254" t="s">
        <v>293</v>
      </c>
      <c r="N24" s="255"/>
      <c r="O24" s="255"/>
      <c r="P24" s="256"/>
      <c r="Q24" s="251" t="s">
        <v>296</v>
      </c>
      <c r="R24" s="252"/>
      <c r="S24" s="252"/>
      <c r="T24" s="253"/>
    </row>
    <row r="25" spans="1:20" s="164" customFormat="1" ht="19.5" customHeight="1">
      <c r="A25" s="362" t="s">
        <v>393</v>
      </c>
      <c r="B25" s="363"/>
      <c r="C25" s="363"/>
      <c r="D25" s="364"/>
      <c r="E25" s="365" t="s">
        <v>395</v>
      </c>
      <c r="F25" s="366"/>
      <c r="G25" s="366"/>
      <c r="H25" s="367"/>
      <c r="I25" s="368" t="s">
        <v>288</v>
      </c>
      <c r="J25" s="369"/>
      <c r="K25" s="369"/>
      <c r="L25" s="370"/>
      <c r="M25" s="340" t="s">
        <v>301</v>
      </c>
      <c r="N25" s="340"/>
      <c r="O25" s="340"/>
      <c r="P25" s="340"/>
      <c r="Q25" s="351" t="s">
        <v>436</v>
      </c>
      <c r="R25" s="352"/>
      <c r="S25" s="352"/>
      <c r="T25" s="353"/>
    </row>
    <row r="26" spans="1:20" s="165" customFormat="1" ht="14.25" customHeight="1">
      <c r="A26" s="357" t="s">
        <v>252</v>
      </c>
      <c r="B26" s="358"/>
      <c r="C26" s="358"/>
      <c r="D26" s="359"/>
      <c r="E26" s="360" t="s">
        <v>284</v>
      </c>
      <c r="F26" s="358"/>
      <c r="G26" s="358"/>
      <c r="H26" s="359"/>
      <c r="I26" s="360" t="s">
        <v>252</v>
      </c>
      <c r="J26" s="358"/>
      <c r="K26" s="358"/>
      <c r="L26" s="359"/>
      <c r="M26" s="361" t="s">
        <v>240</v>
      </c>
      <c r="N26" s="361"/>
      <c r="O26" s="361"/>
      <c r="P26" s="361"/>
      <c r="Q26" s="361" t="s">
        <v>297</v>
      </c>
      <c r="R26" s="361"/>
      <c r="S26" s="361"/>
      <c r="T26" s="361"/>
    </row>
    <row r="27" spans="1:20" s="162" customFormat="1" ht="16.5" customHeight="1">
      <c r="A27" s="347" t="s">
        <v>281</v>
      </c>
      <c r="B27" s="348"/>
      <c r="C27" s="348"/>
      <c r="D27" s="349"/>
      <c r="E27" s="350" t="s">
        <v>447</v>
      </c>
      <c r="F27" s="348"/>
      <c r="G27" s="348"/>
      <c r="H27" s="349"/>
      <c r="I27" s="350" t="s">
        <v>291</v>
      </c>
      <c r="J27" s="348"/>
      <c r="K27" s="348"/>
      <c r="L27" s="349"/>
      <c r="M27" s="335" t="s">
        <v>294</v>
      </c>
      <c r="N27" s="335"/>
      <c r="O27" s="335"/>
      <c r="P27" s="335"/>
      <c r="Q27" s="341" t="s">
        <v>298</v>
      </c>
      <c r="R27" s="341"/>
      <c r="S27" s="341"/>
      <c r="T27" s="342"/>
    </row>
    <row r="28" spans="1:20" s="157" customFormat="1" ht="12.75" customHeight="1">
      <c r="A28" s="207" t="s">
        <v>45</v>
      </c>
      <c r="B28" s="208">
        <f>'3第三週明細'!W12</f>
        <v>771.5</v>
      </c>
      <c r="C28" s="208" t="s">
        <v>9</v>
      </c>
      <c r="D28" s="219">
        <f>'3第三週明細'!W8</f>
        <v>27.5</v>
      </c>
      <c r="E28" s="220" t="s">
        <v>45</v>
      </c>
      <c r="F28" s="208">
        <f>'3第三週明細'!W20</f>
        <v>855</v>
      </c>
      <c r="G28" s="208" t="s">
        <v>9</v>
      </c>
      <c r="H28" s="208">
        <f>'3第三週明細'!W16</f>
        <v>29</v>
      </c>
      <c r="I28" s="208" t="s">
        <v>45</v>
      </c>
      <c r="J28" s="208">
        <f>'3第三週明細'!W28</f>
        <v>789.625</v>
      </c>
      <c r="K28" s="208" t="s">
        <v>9</v>
      </c>
      <c r="L28" s="208">
        <f>'3第三週明細'!W24</f>
        <v>27.5</v>
      </c>
      <c r="M28" s="208" t="s">
        <v>45</v>
      </c>
      <c r="N28" s="208">
        <f>'[1]4第三週明細'!W36</f>
        <v>662.5</v>
      </c>
      <c r="O28" s="208" t="s">
        <v>9</v>
      </c>
      <c r="P28" s="208">
        <f>'[1]4第三週明細'!W32</f>
        <v>21</v>
      </c>
      <c r="Q28" s="208" t="s">
        <v>45</v>
      </c>
      <c r="R28" s="208">
        <f>'3第三週明細'!W44</f>
        <v>727.35</v>
      </c>
      <c r="S28" s="208" t="s">
        <v>9</v>
      </c>
      <c r="T28" s="219">
        <f>'3第三週明細'!W40</f>
        <v>25</v>
      </c>
    </row>
    <row r="29" spans="1:20" s="157" customFormat="1" ht="15" customHeight="1" thickBot="1">
      <c r="A29" s="221" t="s">
        <v>7</v>
      </c>
      <c r="B29" s="222">
        <f>'3第三週明細'!W6</f>
        <v>95.5</v>
      </c>
      <c r="C29" s="222" t="s">
        <v>11</v>
      </c>
      <c r="D29" s="223">
        <f>'3第三週明細'!W10</f>
        <v>30.9</v>
      </c>
      <c r="E29" s="224" t="s">
        <v>7</v>
      </c>
      <c r="F29" s="214">
        <f>'3第三週明細'!W14</f>
        <v>104.5</v>
      </c>
      <c r="G29" s="214" t="s">
        <v>11</v>
      </c>
      <c r="H29" s="214">
        <f>'3第三週明細'!W18</f>
        <v>38.5</v>
      </c>
      <c r="I29" s="214" t="s">
        <v>7</v>
      </c>
      <c r="J29" s="214">
        <f>'3第三週明細'!W22</f>
        <v>99.125</v>
      </c>
      <c r="K29" s="214" t="s">
        <v>11</v>
      </c>
      <c r="L29" s="214">
        <f>'3第三週明細'!W26</f>
        <v>31.625</v>
      </c>
      <c r="M29" s="214" t="s">
        <v>7</v>
      </c>
      <c r="N29" s="214">
        <f>'[1]4第三週明細'!W30</f>
        <v>86.5</v>
      </c>
      <c r="O29" s="214" t="s">
        <v>11</v>
      </c>
      <c r="P29" s="214">
        <f>'[1]4第三週明細'!W34</f>
        <v>27.700000000000003</v>
      </c>
      <c r="Q29" s="214" t="s">
        <v>7</v>
      </c>
      <c r="R29" s="214">
        <f>'3第三週明細'!W38</f>
        <v>93.97</v>
      </c>
      <c r="S29" s="214" t="s">
        <v>11</v>
      </c>
      <c r="T29" s="225">
        <f>'3第三週明細'!W42</f>
        <v>27.294</v>
      </c>
    </row>
    <row r="30" spans="1:20" s="147" customFormat="1" ht="16.5" customHeight="1" thickBot="1">
      <c r="A30" s="343" t="s">
        <v>128</v>
      </c>
      <c r="B30" s="344"/>
      <c r="C30" s="344"/>
      <c r="D30" s="344"/>
      <c r="E30" s="345" t="s">
        <v>129</v>
      </c>
      <c r="F30" s="346"/>
      <c r="G30" s="346"/>
      <c r="H30" s="346"/>
      <c r="I30" s="345" t="s">
        <v>132</v>
      </c>
      <c r="J30" s="346"/>
      <c r="K30" s="346"/>
      <c r="L30" s="346"/>
      <c r="M30" s="345" t="s">
        <v>130</v>
      </c>
      <c r="N30" s="346"/>
      <c r="O30" s="346"/>
      <c r="P30" s="346"/>
      <c r="Q30" s="345" t="s">
        <v>131</v>
      </c>
      <c r="R30" s="346"/>
      <c r="S30" s="346"/>
      <c r="T30" s="346"/>
    </row>
    <row r="31" spans="1:20" s="170" customFormat="1" ht="16.5" customHeight="1">
      <c r="A31" s="313" t="s">
        <v>279</v>
      </c>
      <c r="B31" s="314"/>
      <c r="C31" s="314"/>
      <c r="D31" s="314"/>
      <c r="E31" s="313" t="s">
        <v>312</v>
      </c>
      <c r="F31" s="314"/>
      <c r="G31" s="314"/>
      <c r="H31" s="314"/>
      <c r="I31" s="313" t="s">
        <v>232</v>
      </c>
      <c r="J31" s="314"/>
      <c r="K31" s="314"/>
      <c r="L31" s="314"/>
      <c r="M31" s="313" t="s">
        <v>318</v>
      </c>
      <c r="N31" s="314"/>
      <c r="O31" s="314"/>
      <c r="P31" s="314"/>
      <c r="Q31" s="313" t="s">
        <v>315</v>
      </c>
      <c r="R31" s="314"/>
      <c r="S31" s="314"/>
      <c r="T31" s="314"/>
    </row>
    <row r="32" spans="1:20" s="171" customFormat="1" ht="21.75" customHeight="1">
      <c r="A32" s="290" t="s">
        <v>400</v>
      </c>
      <c r="B32" s="290"/>
      <c r="C32" s="290"/>
      <c r="D32" s="290"/>
      <c r="E32" s="290" t="s">
        <v>405</v>
      </c>
      <c r="F32" s="290"/>
      <c r="G32" s="290"/>
      <c r="H32" s="290"/>
      <c r="I32" s="336" t="s">
        <v>432</v>
      </c>
      <c r="J32" s="337"/>
      <c r="K32" s="337"/>
      <c r="L32" s="338"/>
      <c r="M32" s="290" t="s">
        <v>319</v>
      </c>
      <c r="N32" s="290"/>
      <c r="O32" s="290"/>
      <c r="P32" s="290"/>
      <c r="Q32" s="339" t="s">
        <v>341</v>
      </c>
      <c r="R32" s="339"/>
      <c r="S32" s="339"/>
      <c r="T32" s="339"/>
    </row>
    <row r="33" spans="1:20" s="171" customFormat="1" ht="17.25" customHeight="1">
      <c r="A33" s="329" t="s">
        <v>307</v>
      </c>
      <c r="B33" s="330"/>
      <c r="C33" s="330"/>
      <c r="D33" s="331"/>
      <c r="E33" s="329" t="s">
        <v>459</v>
      </c>
      <c r="F33" s="330"/>
      <c r="G33" s="330"/>
      <c r="H33" s="331"/>
      <c r="I33" s="332" t="s">
        <v>442</v>
      </c>
      <c r="J33" s="333"/>
      <c r="K33" s="333"/>
      <c r="L33" s="334"/>
      <c r="M33" s="315" t="s">
        <v>320</v>
      </c>
      <c r="N33" s="316"/>
      <c r="O33" s="316"/>
      <c r="P33" s="317"/>
      <c r="Q33" s="320" t="s">
        <v>323</v>
      </c>
      <c r="R33" s="321"/>
      <c r="S33" s="321"/>
      <c r="T33" s="322"/>
    </row>
    <row r="34" spans="1:20" s="171" customFormat="1" ht="19.5" customHeight="1">
      <c r="A34" s="280" t="s">
        <v>401</v>
      </c>
      <c r="B34" s="280"/>
      <c r="C34" s="280"/>
      <c r="D34" s="280"/>
      <c r="E34" s="323" t="s">
        <v>314</v>
      </c>
      <c r="F34" s="323"/>
      <c r="G34" s="323"/>
      <c r="H34" s="323"/>
      <c r="I34" s="324" t="s">
        <v>316</v>
      </c>
      <c r="J34" s="324"/>
      <c r="K34" s="324"/>
      <c r="L34" s="324"/>
      <c r="M34" s="325" t="s">
        <v>322</v>
      </c>
      <c r="N34" s="326"/>
      <c r="O34" s="326"/>
      <c r="P34" s="327"/>
      <c r="Q34" s="328" t="s">
        <v>452</v>
      </c>
      <c r="R34" s="328"/>
      <c r="S34" s="328"/>
      <c r="T34" s="328"/>
    </row>
    <row r="35" spans="1:20" s="171" customFormat="1" ht="19.5" customHeight="1">
      <c r="A35" s="311" t="s">
        <v>308</v>
      </c>
      <c r="B35" s="311"/>
      <c r="C35" s="311"/>
      <c r="D35" s="311"/>
      <c r="E35" s="311" t="s">
        <v>284</v>
      </c>
      <c r="F35" s="311"/>
      <c r="G35" s="311"/>
      <c r="H35" s="311"/>
      <c r="I35" s="311" t="s">
        <v>252</v>
      </c>
      <c r="J35" s="311"/>
      <c r="K35" s="311"/>
      <c r="L35" s="311"/>
      <c r="M35" s="311" t="s">
        <v>284</v>
      </c>
      <c r="N35" s="311"/>
      <c r="O35" s="311"/>
      <c r="P35" s="311"/>
      <c r="Q35" s="311" t="s">
        <v>252</v>
      </c>
      <c r="R35" s="311"/>
      <c r="S35" s="311"/>
      <c r="T35" s="311"/>
    </row>
    <row r="36" spans="1:20" s="170" customFormat="1" ht="16.5" customHeight="1">
      <c r="A36" s="312" t="s">
        <v>309</v>
      </c>
      <c r="B36" s="312"/>
      <c r="C36" s="312"/>
      <c r="D36" s="312"/>
      <c r="E36" s="312" t="s">
        <v>448</v>
      </c>
      <c r="F36" s="312"/>
      <c r="G36" s="312"/>
      <c r="H36" s="312"/>
      <c r="I36" s="277" t="s">
        <v>317</v>
      </c>
      <c r="J36" s="277"/>
      <c r="K36" s="277"/>
      <c r="L36" s="277"/>
      <c r="M36" s="277" t="s">
        <v>321</v>
      </c>
      <c r="N36" s="277"/>
      <c r="O36" s="277"/>
      <c r="P36" s="277"/>
      <c r="Q36" s="318" t="s">
        <v>324</v>
      </c>
      <c r="R36" s="318"/>
      <c r="S36" s="318"/>
      <c r="T36" s="319"/>
    </row>
    <row r="37" spans="1:20" s="147" customFormat="1" ht="13.5" customHeight="1">
      <c r="A37" s="226" t="s">
        <v>47</v>
      </c>
      <c r="B37" s="227">
        <f>'3第四周明細'!W12</f>
        <v>735</v>
      </c>
      <c r="C37" s="227" t="s">
        <v>9</v>
      </c>
      <c r="D37" s="227">
        <f>'3第四周明細'!W8</f>
        <v>25</v>
      </c>
      <c r="E37" s="227" t="s">
        <v>45</v>
      </c>
      <c r="F37" s="227">
        <f>'3第四周明細'!W20</f>
        <v>877.5</v>
      </c>
      <c r="G37" s="227" t="s">
        <v>9</v>
      </c>
      <c r="H37" s="227">
        <f>'3第四周明細'!W16</f>
        <v>31.5</v>
      </c>
      <c r="I37" s="227" t="s">
        <v>45</v>
      </c>
      <c r="J37" s="227">
        <f>'3第四周明細'!W28</f>
        <v>748.8</v>
      </c>
      <c r="K37" s="227" t="s">
        <v>9</v>
      </c>
      <c r="L37" s="227">
        <f>'3第四周明細'!W24</f>
        <v>25</v>
      </c>
      <c r="M37" s="227" t="s">
        <v>45</v>
      </c>
      <c r="N37" s="227">
        <f>'3第四周明細'!W36</f>
        <v>855</v>
      </c>
      <c r="O37" s="227" t="s">
        <v>9</v>
      </c>
      <c r="P37" s="227">
        <f>'3第四周明細'!W32</f>
        <v>29</v>
      </c>
      <c r="Q37" s="227" t="s">
        <v>45</v>
      </c>
      <c r="R37" s="227">
        <f>'3第四周明細'!W44</f>
        <v>757.5</v>
      </c>
      <c r="S37" s="227" t="s">
        <v>9</v>
      </c>
      <c r="T37" s="228">
        <f>'3第四周明細'!W40</f>
        <v>27.5</v>
      </c>
    </row>
    <row r="38" spans="1:20" s="147" customFormat="1" ht="15.75" customHeight="1" thickBot="1">
      <c r="A38" s="229" t="s">
        <v>7</v>
      </c>
      <c r="B38" s="230">
        <f>'3第四周明細'!W6</f>
        <v>92.5</v>
      </c>
      <c r="C38" s="230" t="s">
        <v>11</v>
      </c>
      <c r="D38" s="230">
        <f>'3第四周明細'!W10</f>
        <v>30.5</v>
      </c>
      <c r="E38" s="230" t="s">
        <v>7</v>
      </c>
      <c r="F38" s="230">
        <f>'3第四周明細'!W14</f>
        <v>104.5</v>
      </c>
      <c r="G38" s="230" t="s">
        <v>11</v>
      </c>
      <c r="H38" s="230">
        <f>'3第四周明細'!W18</f>
        <v>38.5</v>
      </c>
      <c r="I38" s="230" t="s">
        <v>7</v>
      </c>
      <c r="J38" s="230">
        <f>'3第四周明細'!W22</f>
        <v>95.95</v>
      </c>
      <c r="K38" s="230" t="s">
        <v>11</v>
      </c>
      <c r="L38" s="230">
        <f>'3第四周明細'!W26</f>
        <v>30.5</v>
      </c>
      <c r="M38" s="230" t="s">
        <v>7</v>
      </c>
      <c r="N38" s="230">
        <f>'3第四周明細'!W30</f>
        <v>104.5</v>
      </c>
      <c r="O38" s="230" t="s">
        <v>11</v>
      </c>
      <c r="P38" s="230">
        <f>'3第四周明細'!W34</f>
        <v>38.5</v>
      </c>
      <c r="Q38" s="230" t="s">
        <v>7</v>
      </c>
      <c r="R38" s="230">
        <f>'3第四周明細'!W38</f>
        <v>92.5</v>
      </c>
      <c r="S38" s="230" t="s">
        <v>11</v>
      </c>
      <c r="T38" s="231">
        <f>'3第四周明細'!W42</f>
        <v>30.5</v>
      </c>
    </row>
    <row r="39" spans="1:20" s="170" customFormat="1" ht="16.5" customHeight="1" thickBot="1">
      <c r="A39" s="298" t="s">
        <v>133</v>
      </c>
      <c r="B39" s="299"/>
      <c r="C39" s="299"/>
      <c r="D39" s="299"/>
      <c r="E39" s="298" t="s">
        <v>134</v>
      </c>
      <c r="F39" s="299"/>
      <c r="G39" s="299"/>
      <c r="H39" s="299"/>
      <c r="I39" s="298" t="s">
        <v>135</v>
      </c>
      <c r="J39" s="299"/>
      <c r="K39" s="299"/>
      <c r="L39" s="299"/>
      <c r="M39" s="298" t="s">
        <v>136</v>
      </c>
      <c r="N39" s="299"/>
      <c r="O39" s="299"/>
      <c r="P39" s="299"/>
      <c r="Q39" s="298" t="s">
        <v>137</v>
      </c>
      <c r="R39" s="299"/>
      <c r="S39" s="299"/>
      <c r="T39" s="299"/>
    </row>
    <row r="40" spans="1:20" s="170" customFormat="1" ht="16.5" customHeight="1" thickBot="1">
      <c r="A40" s="313" t="s">
        <v>279</v>
      </c>
      <c r="B40" s="314"/>
      <c r="C40" s="314"/>
      <c r="D40" s="314"/>
      <c r="E40" s="313" t="s">
        <v>312</v>
      </c>
      <c r="F40" s="314"/>
      <c r="G40" s="314"/>
      <c r="H40" s="314"/>
      <c r="I40" s="313" t="s">
        <v>415</v>
      </c>
      <c r="J40" s="314"/>
      <c r="K40" s="314"/>
      <c r="L40" s="314"/>
      <c r="M40" s="313" t="s">
        <v>233</v>
      </c>
      <c r="N40" s="314"/>
      <c r="O40" s="314"/>
      <c r="P40" s="314"/>
      <c r="Q40" s="309" t="s">
        <v>384</v>
      </c>
      <c r="R40" s="310"/>
      <c r="S40" s="310"/>
      <c r="T40" s="310"/>
    </row>
    <row r="41" spans="1:20" s="172" customFormat="1" ht="23.25" customHeight="1">
      <c r="A41" s="287" t="s">
        <v>330</v>
      </c>
      <c r="B41" s="288"/>
      <c r="C41" s="288"/>
      <c r="D41" s="288"/>
      <c r="E41" s="289" t="s">
        <v>295</v>
      </c>
      <c r="F41" s="289"/>
      <c r="G41" s="289"/>
      <c r="H41" s="289"/>
      <c r="I41" s="290" t="s">
        <v>417</v>
      </c>
      <c r="J41" s="290"/>
      <c r="K41" s="290"/>
      <c r="L41" s="290"/>
      <c r="M41" s="291" t="s">
        <v>334</v>
      </c>
      <c r="N41" s="291"/>
      <c r="O41" s="291"/>
      <c r="P41" s="291"/>
      <c r="Q41" s="292" t="s">
        <v>287</v>
      </c>
      <c r="R41" s="292"/>
      <c r="S41" s="292"/>
      <c r="T41" s="293"/>
    </row>
    <row r="42" spans="1:20" s="172" customFormat="1" ht="23.25" customHeight="1">
      <c r="A42" s="300" t="s">
        <v>407</v>
      </c>
      <c r="B42" s="301"/>
      <c r="C42" s="301"/>
      <c r="D42" s="302"/>
      <c r="E42" s="303" t="s">
        <v>414</v>
      </c>
      <c r="F42" s="304"/>
      <c r="G42" s="304"/>
      <c r="H42" s="305"/>
      <c r="I42" s="306" t="s">
        <v>418</v>
      </c>
      <c r="J42" s="307"/>
      <c r="K42" s="307"/>
      <c r="L42" s="308"/>
      <c r="M42" s="306" t="s">
        <v>335</v>
      </c>
      <c r="N42" s="307"/>
      <c r="O42" s="307"/>
      <c r="P42" s="308"/>
      <c r="Q42" s="295" t="s">
        <v>337</v>
      </c>
      <c r="R42" s="296"/>
      <c r="S42" s="296"/>
      <c r="T42" s="297"/>
    </row>
    <row r="43" spans="1:20" s="171" customFormat="1" ht="19.5" customHeight="1">
      <c r="A43" s="279" t="s">
        <v>331</v>
      </c>
      <c r="B43" s="280"/>
      <c r="C43" s="280"/>
      <c r="D43" s="280"/>
      <c r="E43" s="281" t="s">
        <v>347</v>
      </c>
      <c r="F43" s="281"/>
      <c r="G43" s="281"/>
      <c r="H43" s="281"/>
      <c r="I43" s="280" t="s">
        <v>333</v>
      </c>
      <c r="J43" s="280"/>
      <c r="K43" s="280"/>
      <c r="L43" s="280"/>
      <c r="M43" s="280" t="s">
        <v>419</v>
      </c>
      <c r="N43" s="280"/>
      <c r="O43" s="280"/>
      <c r="P43" s="280"/>
      <c r="Q43" s="282" t="s">
        <v>339</v>
      </c>
      <c r="R43" s="282"/>
      <c r="S43" s="282"/>
      <c r="T43" s="282"/>
    </row>
    <row r="44" spans="1:20" s="172" customFormat="1" ht="12" customHeight="1">
      <c r="A44" s="294" t="s">
        <v>252</v>
      </c>
      <c r="B44" s="286"/>
      <c r="C44" s="286"/>
      <c r="D44" s="286"/>
      <c r="E44" s="294" t="s">
        <v>284</v>
      </c>
      <c r="F44" s="286"/>
      <c r="G44" s="286"/>
      <c r="H44" s="286"/>
      <c r="I44" s="294" t="s">
        <v>252</v>
      </c>
      <c r="J44" s="286"/>
      <c r="K44" s="286"/>
      <c r="L44" s="286"/>
      <c r="M44" s="286" t="s">
        <v>284</v>
      </c>
      <c r="N44" s="286"/>
      <c r="O44" s="286"/>
      <c r="P44" s="286"/>
      <c r="Q44" s="286" t="s">
        <v>252</v>
      </c>
      <c r="R44" s="286"/>
      <c r="S44" s="286"/>
      <c r="T44" s="286"/>
    </row>
    <row r="45" spans="1:20" s="170" customFormat="1" ht="16.5" customHeight="1">
      <c r="A45" s="283" t="s">
        <v>332</v>
      </c>
      <c r="B45" s="277"/>
      <c r="C45" s="277"/>
      <c r="D45" s="277"/>
      <c r="E45" s="277" t="s">
        <v>449</v>
      </c>
      <c r="F45" s="277"/>
      <c r="G45" s="277"/>
      <c r="H45" s="277"/>
      <c r="I45" s="284" t="s">
        <v>445</v>
      </c>
      <c r="J45" s="284"/>
      <c r="K45" s="284"/>
      <c r="L45" s="284"/>
      <c r="M45" s="285" t="s">
        <v>336</v>
      </c>
      <c r="N45" s="285"/>
      <c r="O45" s="285"/>
      <c r="P45" s="285"/>
      <c r="Q45" s="277" t="s">
        <v>338</v>
      </c>
      <c r="R45" s="277"/>
      <c r="S45" s="277"/>
      <c r="T45" s="278"/>
    </row>
    <row r="46" spans="1:20" s="147" customFormat="1" ht="13.5" customHeight="1">
      <c r="A46" s="226" t="s">
        <v>45</v>
      </c>
      <c r="B46" s="180">
        <f>'3第五周明細'!W12</f>
        <v>749</v>
      </c>
      <c r="C46" s="227" t="s">
        <v>9</v>
      </c>
      <c r="D46" s="227">
        <f>'3第五周明細'!W8</f>
        <v>25</v>
      </c>
      <c r="E46" s="227" t="s">
        <v>45</v>
      </c>
      <c r="F46" s="227">
        <f>'3第五周明細'!W20</f>
        <v>891.5</v>
      </c>
      <c r="G46" s="227" t="s">
        <v>9</v>
      </c>
      <c r="H46" s="227">
        <f>'3第五周明細'!W16</f>
        <v>31.5</v>
      </c>
      <c r="I46" s="227" t="s">
        <v>45</v>
      </c>
      <c r="J46" s="227">
        <f>'3第五周明細'!W28</f>
        <v>749</v>
      </c>
      <c r="K46" s="227" t="s">
        <v>9</v>
      </c>
      <c r="L46" s="227">
        <f>'3第五周明細'!W24</f>
        <v>25</v>
      </c>
      <c r="M46" s="227" t="s">
        <v>45</v>
      </c>
      <c r="N46" s="227">
        <f>'3第五周明細'!W36</f>
        <v>749</v>
      </c>
      <c r="O46" s="227" t="s">
        <v>9</v>
      </c>
      <c r="P46" s="227">
        <f>'3第五周明細'!W32</f>
        <v>25</v>
      </c>
      <c r="Q46" s="227" t="s">
        <v>45</v>
      </c>
      <c r="R46" s="227">
        <f>'3第五周明細'!W44</f>
        <v>735</v>
      </c>
      <c r="S46" s="227" t="s">
        <v>9</v>
      </c>
      <c r="T46" s="228">
        <f>'3第五周明細'!W40</f>
        <v>25</v>
      </c>
    </row>
    <row r="47" spans="1:20" s="147" customFormat="1" ht="14.25" customHeight="1" thickBot="1">
      <c r="A47" s="229" t="s">
        <v>7</v>
      </c>
      <c r="B47" s="230">
        <f>'3第五周明細'!W6</f>
        <v>95.5</v>
      </c>
      <c r="C47" s="230" t="s">
        <v>11</v>
      </c>
      <c r="D47" s="230">
        <f>'3第五周明細'!W10</f>
        <v>30.9</v>
      </c>
      <c r="E47" s="230" t="s">
        <v>7</v>
      </c>
      <c r="F47" s="230">
        <f>'3第五周明細'!W14</f>
        <v>107.5</v>
      </c>
      <c r="G47" s="230" t="s">
        <v>11</v>
      </c>
      <c r="H47" s="230">
        <f>'3第五周明細'!W18</f>
        <v>38.9</v>
      </c>
      <c r="I47" s="230" t="s">
        <v>7</v>
      </c>
      <c r="J47" s="230">
        <f>'3第五周明細'!W22</f>
        <v>95.5</v>
      </c>
      <c r="K47" s="230" t="s">
        <v>11</v>
      </c>
      <c r="L47" s="230">
        <f>'3第五周明細'!W26</f>
        <v>30.9</v>
      </c>
      <c r="M47" s="230" t="s">
        <v>7</v>
      </c>
      <c r="N47" s="230">
        <f>'3第五周明細'!W30</f>
        <v>95.5</v>
      </c>
      <c r="O47" s="230" t="s">
        <v>11</v>
      </c>
      <c r="P47" s="230">
        <f>'3第五周明細'!W34</f>
        <v>30.9</v>
      </c>
      <c r="Q47" s="230" t="s">
        <v>7</v>
      </c>
      <c r="R47" s="230">
        <f>'3第五周明細'!W38</f>
        <v>92.5</v>
      </c>
      <c r="S47" s="230" t="s">
        <v>11</v>
      </c>
      <c r="T47" s="231">
        <f>'3第五周明細'!W42</f>
        <v>30.5</v>
      </c>
    </row>
    <row r="48" spans="1:20" s="147" customFormat="1" ht="16.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</row>
    <row r="49" s="147" customFormat="1" ht="16.5"/>
    <row r="50" s="147" customFormat="1" ht="16.5"/>
    <row r="51" s="147" customFormat="1" ht="16.5"/>
    <row r="52" s="147" customFormat="1" ht="16.5"/>
    <row r="53" s="147" customFormat="1" ht="16.5"/>
    <row r="54" s="147" customFormat="1" ht="16.5"/>
    <row r="55" s="147" customFormat="1" ht="16.5"/>
    <row r="56" s="147" customFormat="1" ht="16.5"/>
    <row r="57" s="147" customFormat="1" ht="16.5"/>
    <row r="58" s="147" customFormat="1" ht="16.5"/>
    <row r="59" s="147" customFormat="1" ht="16.5"/>
    <row r="60" s="147" customFormat="1" ht="16.5"/>
    <row r="61" s="147" customFormat="1" ht="16.5"/>
    <row r="62" s="147" customFormat="1" ht="16.5"/>
    <row r="63" s="147" customFormat="1" ht="16.5"/>
    <row r="64" s="147" customFormat="1" ht="16.5"/>
    <row r="65" s="147" customFormat="1" ht="16.5"/>
    <row r="66" s="147" customFormat="1" ht="16.5"/>
    <row r="67" s="147" customFormat="1" ht="16.5"/>
    <row r="68" s="147" customFormat="1" ht="16.5"/>
    <row r="69" s="147" customFormat="1" ht="16.5"/>
    <row r="70" s="147" customFormat="1" ht="16.5"/>
    <row r="71" s="147" customFormat="1" ht="16.5"/>
    <row r="72" s="147" customFormat="1" ht="16.5"/>
    <row r="73" s="147" customFormat="1" ht="16.5"/>
    <row r="74" s="147" customFormat="1" ht="16.5"/>
    <row r="75" s="147" customFormat="1" ht="16.5"/>
    <row r="76" s="147" customFormat="1" ht="16.5"/>
    <row r="77" s="147" customFormat="1" ht="16.5"/>
    <row r="78" s="147" customFormat="1" ht="16.5"/>
    <row r="79" s="147" customFormat="1" ht="16.5"/>
    <row r="80" s="147" customFormat="1" ht="16.5"/>
    <row r="81" s="147" customFormat="1" ht="16.5"/>
    <row r="82" s="147" customFormat="1" ht="16.5"/>
    <row r="83" s="147" customFormat="1" ht="16.5"/>
    <row r="84" s="147" customFormat="1" ht="16.5"/>
    <row r="85" s="147" customFormat="1" ht="16.5"/>
    <row r="86" s="147" customFormat="1" ht="16.5"/>
    <row r="87" spans="1:20" s="159" customFormat="1" ht="16.5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</row>
    <row r="88" spans="1:20" s="159" customFormat="1" ht="16.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</row>
    <row r="89" spans="1:20" s="159" customFormat="1" ht="16.5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</row>
    <row r="90" spans="1:20" s="159" customFormat="1" ht="16.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</row>
    <row r="91" spans="1:20" s="159" customFormat="1" ht="16.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</row>
    <row r="92" spans="1:20" s="159" customFormat="1" ht="16.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</row>
    <row r="93" spans="1:20" s="159" customFormat="1" ht="16.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</row>
    <row r="94" spans="1:20" s="159" customFormat="1" ht="16.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</row>
    <row r="95" spans="1:20" s="159" customFormat="1" ht="16.5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</row>
    <row r="96" spans="1:20" ht="16.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</row>
    <row r="97" spans="1:20" ht="16.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</row>
    <row r="98" spans="1:20" ht="16.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</row>
    <row r="99" spans="1:20" ht="16.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</row>
    <row r="100" spans="1:20" ht="16.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</row>
    <row r="101" spans="1:20" ht="16.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1:20" ht="16.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</row>
    <row r="103" spans="1:20" ht="16.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</row>
  </sheetData>
  <sheetProtection/>
  <mergeCells count="176">
    <mergeCell ref="E14:H14"/>
    <mergeCell ref="A14:D14"/>
    <mergeCell ref="Q7:T7"/>
    <mergeCell ref="Q8:T8"/>
    <mergeCell ref="Q9:T9"/>
    <mergeCell ref="A7:D7"/>
    <mergeCell ref="A8:D8"/>
    <mergeCell ref="A12:D12"/>
    <mergeCell ref="A9:D9"/>
    <mergeCell ref="A13:D13"/>
    <mergeCell ref="Q6:T6"/>
    <mergeCell ref="M3:P3"/>
    <mergeCell ref="I6:L6"/>
    <mergeCell ref="Q14:T14"/>
    <mergeCell ref="M14:P14"/>
    <mergeCell ref="I14:L14"/>
    <mergeCell ref="M9:P9"/>
    <mergeCell ref="I7:L7"/>
    <mergeCell ref="M7:P7"/>
    <mergeCell ref="M8:P8"/>
    <mergeCell ref="Q3:T3"/>
    <mergeCell ref="Q4:T4"/>
    <mergeCell ref="Q5:T5"/>
    <mergeCell ref="I5:L5"/>
    <mergeCell ref="I3:L3"/>
    <mergeCell ref="M4:P4"/>
    <mergeCell ref="M5:P5"/>
    <mergeCell ref="M6:P6"/>
    <mergeCell ref="E6:H6"/>
    <mergeCell ref="I4:L4"/>
    <mergeCell ref="E4:H4"/>
    <mergeCell ref="E3:H3"/>
    <mergeCell ref="E5:H5"/>
    <mergeCell ref="I9:L9"/>
    <mergeCell ref="E8:H8"/>
    <mergeCell ref="E7:H7"/>
    <mergeCell ref="A3:D3"/>
    <mergeCell ref="A4:D4"/>
    <mergeCell ref="A5:D5"/>
    <mergeCell ref="A6:D6"/>
    <mergeCell ref="E13:H13"/>
    <mergeCell ref="I13:L13"/>
    <mergeCell ref="M13:P13"/>
    <mergeCell ref="M12:P12"/>
    <mergeCell ref="Q13:T13"/>
    <mergeCell ref="I8:L8"/>
    <mergeCell ref="Q12:T12"/>
    <mergeCell ref="E12:H12"/>
    <mergeCell ref="E9:H9"/>
    <mergeCell ref="I12:L12"/>
    <mergeCell ref="Q16:T16"/>
    <mergeCell ref="M16:P16"/>
    <mergeCell ref="M15:P15"/>
    <mergeCell ref="Q15:T15"/>
    <mergeCell ref="A15:D15"/>
    <mergeCell ref="E15:H15"/>
    <mergeCell ref="I15:L15"/>
    <mergeCell ref="A16:D16"/>
    <mergeCell ref="E16:H16"/>
    <mergeCell ref="I16:L16"/>
    <mergeCell ref="Q17:T17"/>
    <mergeCell ref="A18:D18"/>
    <mergeCell ref="E18:H18"/>
    <mergeCell ref="I18:L18"/>
    <mergeCell ref="M18:P18"/>
    <mergeCell ref="Q18:T18"/>
    <mergeCell ref="A17:D17"/>
    <mergeCell ref="E17:H17"/>
    <mergeCell ref="I17:L17"/>
    <mergeCell ref="M17:P17"/>
    <mergeCell ref="M22:P22"/>
    <mergeCell ref="Q22:T22"/>
    <mergeCell ref="A21:D21"/>
    <mergeCell ref="E21:H21"/>
    <mergeCell ref="I21:L21"/>
    <mergeCell ref="M21:P21"/>
    <mergeCell ref="Q21:T21"/>
    <mergeCell ref="A22:D22"/>
    <mergeCell ref="E22:H22"/>
    <mergeCell ref="I22:L22"/>
    <mergeCell ref="Q25:T25"/>
    <mergeCell ref="A24:D24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7:T27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33:T33"/>
    <mergeCell ref="A34:D34"/>
    <mergeCell ref="E34:H34"/>
    <mergeCell ref="I34:L34"/>
    <mergeCell ref="M34:P34"/>
    <mergeCell ref="Q34:T34"/>
    <mergeCell ref="A33:D33"/>
    <mergeCell ref="E33:H33"/>
    <mergeCell ref="I33:L33"/>
    <mergeCell ref="M33:P33"/>
    <mergeCell ref="Q36:T36"/>
    <mergeCell ref="A35:D35"/>
    <mergeCell ref="E35:H35"/>
    <mergeCell ref="I35:L35"/>
    <mergeCell ref="M35:P35"/>
    <mergeCell ref="Q40:T40"/>
    <mergeCell ref="Q35:T35"/>
    <mergeCell ref="A36:D36"/>
    <mergeCell ref="E36:H36"/>
    <mergeCell ref="I36:L36"/>
    <mergeCell ref="A40:D40"/>
    <mergeCell ref="E40:H40"/>
    <mergeCell ref="I40:L40"/>
    <mergeCell ref="M40:P40"/>
    <mergeCell ref="M36:P36"/>
    <mergeCell ref="Q42:T42"/>
    <mergeCell ref="A39:D39"/>
    <mergeCell ref="E39:H39"/>
    <mergeCell ref="I39:L39"/>
    <mergeCell ref="M39:P39"/>
    <mergeCell ref="Q39:T39"/>
    <mergeCell ref="A42:D42"/>
    <mergeCell ref="E42:H42"/>
    <mergeCell ref="I42:L42"/>
    <mergeCell ref="M42:P42"/>
    <mergeCell ref="Q44:T44"/>
    <mergeCell ref="A41:D41"/>
    <mergeCell ref="E41:H41"/>
    <mergeCell ref="I41:L41"/>
    <mergeCell ref="M41:P41"/>
    <mergeCell ref="Q41:T41"/>
    <mergeCell ref="A44:D44"/>
    <mergeCell ref="E44:H44"/>
    <mergeCell ref="I44:L44"/>
    <mergeCell ref="M44:P44"/>
    <mergeCell ref="Q45:T45"/>
    <mergeCell ref="A43:D43"/>
    <mergeCell ref="E43:H43"/>
    <mergeCell ref="I43:L43"/>
    <mergeCell ref="M43:P43"/>
    <mergeCell ref="Q43:T43"/>
    <mergeCell ref="A45:D45"/>
    <mergeCell ref="E45:H45"/>
    <mergeCell ref="I45:L45"/>
    <mergeCell ref="M45:P45"/>
    <mergeCell ref="A1:F2"/>
    <mergeCell ref="Q24:T24"/>
    <mergeCell ref="M24:P24"/>
    <mergeCell ref="I24:L24"/>
    <mergeCell ref="E24:H24"/>
    <mergeCell ref="Q23:T23"/>
    <mergeCell ref="A23:D23"/>
    <mergeCell ref="E23:H23"/>
    <mergeCell ref="I23:L23"/>
    <mergeCell ref="M23:P23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8">
      <selection activeCell="S39" sqref="S39"/>
    </sheetView>
  </sheetViews>
  <sheetFormatPr defaultColWidth="9.00390625" defaultRowHeight="16.5"/>
  <cols>
    <col min="1" max="1" width="1.875" style="93" customWidth="1"/>
    <col min="2" max="2" width="4.875" style="117" customWidth="1"/>
    <col min="3" max="3" width="0" style="93" hidden="1" customWidth="1"/>
    <col min="4" max="4" width="18.625" style="93" customWidth="1"/>
    <col min="5" max="5" width="5.625" style="118" customWidth="1"/>
    <col min="6" max="6" width="11.25390625" style="93" customWidth="1"/>
    <col min="7" max="7" width="18.625" style="93" customWidth="1"/>
    <col min="8" max="8" width="5.625" style="118" customWidth="1"/>
    <col min="9" max="9" width="11.875" style="93" customWidth="1"/>
    <col min="10" max="10" width="18.625" style="93" customWidth="1"/>
    <col min="11" max="11" width="5.625" style="118" customWidth="1"/>
    <col min="12" max="12" width="11.75390625" style="93" customWidth="1"/>
    <col min="13" max="13" width="18.625" style="93" customWidth="1"/>
    <col min="14" max="14" width="5.625" style="118" customWidth="1"/>
    <col min="15" max="15" width="12.125" style="93" customWidth="1"/>
    <col min="16" max="16" width="18.625" style="93" customWidth="1"/>
    <col min="17" max="17" width="5.625" style="118" customWidth="1"/>
    <col min="18" max="18" width="11.75390625" style="93" customWidth="1"/>
    <col min="19" max="19" width="18.625" style="93" customWidth="1"/>
    <col min="20" max="20" width="5.625" style="118" customWidth="1"/>
    <col min="21" max="21" width="12.75390625" style="93" customWidth="1"/>
    <col min="22" max="22" width="5.25390625" style="126" customWidth="1"/>
    <col min="23" max="23" width="11.75390625" style="123" customWidth="1"/>
    <col min="24" max="24" width="11.25390625" style="124" customWidth="1"/>
    <col min="25" max="25" width="6.625" style="127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463" t="s">
        <v>257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53"/>
      <c r="AB1" s="55"/>
    </row>
    <row r="2" spans="2:28" s="54" customFormat="1" ht="18.75" customHeight="1">
      <c r="B2" s="464"/>
      <c r="C2" s="465"/>
      <c r="D2" s="465"/>
      <c r="E2" s="465"/>
      <c r="F2" s="465"/>
      <c r="G2" s="465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0" customHeight="1" thickBot="1">
      <c r="B3" s="129" t="s">
        <v>26</v>
      </c>
      <c r="C3" s="129"/>
      <c r="D3" s="13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1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2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42">
      <c r="B5" s="19">
        <v>2</v>
      </c>
      <c r="C5" s="466"/>
      <c r="D5" s="84">
        <f>'2017年3月總表'!A4</f>
        <v>0</v>
      </c>
      <c r="E5" s="84" t="s">
        <v>86</v>
      </c>
      <c r="F5" s="21" t="s">
        <v>16</v>
      </c>
      <c r="G5" s="84">
        <f>'2017年3月總表'!A5</f>
        <v>0</v>
      </c>
      <c r="H5" s="84" t="s">
        <v>85</v>
      </c>
      <c r="I5" s="21" t="s">
        <v>16</v>
      </c>
      <c r="J5" s="84">
        <f>'2017年3月總表'!A6</f>
        <v>0</v>
      </c>
      <c r="K5" s="84" t="s">
        <v>87</v>
      </c>
      <c r="L5" s="21" t="s">
        <v>16</v>
      </c>
      <c r="M5" s="84">
        <f>'2017年3月總表'!A7</f>
        <v>0</v>
      </c>
      <c r="N5" s="84" t="s">
        <v>88</v>
      </c>
      <c r="O5" s="21" t="s">
        <v>16</v>
      </c>
      <c r="P5" s="84">
        <f>'2017年3月總表'!A8</f>
        <v>0</v>
      </c>
      <c r="Q5" s="84" t="s">
        <v>85</v>
      </c>
      <c r="R5" s="21" t="s">
        <v>16</v>
      </c>
      <c r="S5" s="84">
        <f>'2017年3月總表'!A9</f>
        <v>0</v>
      </c>
      <c r="T5" s="84" t="s">
        <v>85</v>
      </c>
      <c r="U5" s="21" t="s">
        <v>16</v>
      </c>
      <c r="V5" s="467"/>
      <c r="W5" s="85" t="s">
        <v>27</v>
      </c>
      <c r="X5" s="86" t="s">
        <v>18</v>
      </c>
      <c r="Y5" s="87"/>
      <c r="Z5" s="125"/>
      <c r="AA5" s="67"/>
      <c r="AB5" s="68"/>
      <c r="AC5" s="67"/>
      <c r="AD5" s="67"/>
      <c r="AE5" s="67"/>
      <c r="AF5" s="67"/>
      <c r="AG5" s="150"/>
    </row>
    <row r="6" spans="2:33" ht="27.75" customHeight="1">
      <c r="B6" s="24" t="s">
        <v>8</v>
      </c>
      <c r="C6" s="466"/>
      <c r="D6" s="25"/>
      <c r="E6" s="25"/>
      <c r="F6" s="25"/>
      <c r="G6" s="27"/>
      <c r="H6" s="25"/>
      <c r="I6" s="27"/>
      <c r="J6" s="26"/>
      <c r="K6" s="26"/>
      <c r="L6" s="26"/>
      <c r="M6" s="28"/>
      <c r="N6" s="26"/>
      <c r="O6" s="27"/>
      <c r="P6" s="26"/>
      <c r="Q6" s="26"/>
      <c r="R6" s="26"/>
      <c r="S6" s="25"/>
      <c r="T6" s="26"/>
      <c r="U6" s="26"/>
      <c r="V6" s="468"/>
      <c r="W6" s="133">
        <f>Y5*15+Y7*5+Y9*15+Y10*12</f>
        <v>0</v>
      </c>
      <c r="X6" s="90" t="s">
        <v>19</v>
      </c>
      <c r="Y6" s="91"/>
      <c r="Z6" s="125"/>
      <c r="AA6" s="92"/>
      <c r="AC6" s="68"/>
      <c r="AD6" s="68"/>
      <c r="AE6" s="68"/>
      <c r="AF6" s="68"/>
      <c r="AG6" s="67"/>
    </row>
    <row r="7" spans="2:33" ht="27.75" customHeight="1">
      <c r="B7" s="24">
        <v>27</v>
      </c>
      <c r="C7" s="466"/>
      <c r="D7" s="25"/>
      <c r="E7" s="25"/>
      <c r="F7" s="25"/>
      <c r="G7" s="27"/>
      <c r="H7" s="25"/>
      <c r="I7" s="27"/>
      <c r="J7" s="27"/>
      <c r="K7" s="26"/>
      <c r="L7" s="26"/>
      <c r="M7" s="28"/>
      <c r="N7" s="26"/>
      <c r="O7" s="27"/>
      <c r="P7" s="26"/>
      <c r="Q7" s="26"/>
      <c r="R7" s="26"/>
      <c r="S7" s="25"/>
      <c r="T7" s="26"/>
      <c r="U7" s="26"/>
      <c r="V7" s="468"/>
      <c r="W7" s="94" t="s">
        <v>29</v>
      </c>
      <c r="X7" s="95" t="s">
        <v>20</v>
      </c>
      <c r="Y7" s="91"/>
      <c r="Z7" s="125"/>
      <c r="AA7" s="96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466"/>
      <c r="D8" s="25"/>
      <c r="E8" s="25"/>
      <c r="F8" s="25"/>
      <c r="G8" s="26"/>
      <c r="H8" s="31"/>
      <c r="I8" s="26"/>
      <c r="J8" s="26"/>
      <c r="K8" s="27"/>
      <c r="L8" s="26"/>
      <c r="M8" s="28"/>
      <c r="N8" s="31"/>
      <c r="O8" s="27"/>
      <c r="P8" s="26"/>
      <c r="Q8" s="31"/>
      <c r="R8" s="26"/>
      <c r="S8" s="25"/>
      <c r="T8" s="31"/>
      <c r="U8" s="26"/>
      <c r="V8" s="468"/>
      <c r="W8" s="133">
        <f>Y6*5+Y8*5+Y10*4</f>
        <v>0</v>
      </c>
      <c r="X8" s="95" t="s">
        <v>22</v>
      </c>
      <c r="Y8" s="91"/>
      <c r="Z8" s="125"/>
      <c r="AC8" s="68"/>
      <c r="AD8" s="68"/>
      <c r="AE8" s="68"/>
      <c r="AF8" s="68"/>
      <c r="AG8" s="67"/>
    </row>
    <row r="9" spans="2:33" ht="27.75" customHeight="1">
      <c r="B9" s="470" t="s">
        <v>48</v>
      </c>
      <c r="C9" s="466"/>
      <c r="D9" s="25"/>
      <c r="E9" s="25"/>
      <c r="F9" s="25"/>
      <c r="G9" s="26"/>
      <c r="H9" s="31"/>
      <c r="I9" s="26"/>
      <c r="J9" s="26"/>
      <c r="K9" s="31"/>
      <c r="L9" s="26"/>
      <c r="M9" s="28"/>
      <c r="N9" s="31"/>
      <c r="O9" s="27"/>
      <c r="P9" s="26"/>
      <c r="Q9" s="31"/>
      <c r="R9" s="26"/>
      <c r="S9" s="25"/>
      <c r="T9" s="31"/>
      <c r="U9" s="26"/>
      <c r="V9" s="468"/>
      <c r="W9" s="94" t="s">
        <v>30</v>
      </c>
      <c r="X9" s="95" t="s">
        <v>23</v>
      </c>
      <c r="Y9" s="91"/>
      <c r="Z9" s="125"/>
      <c r="AC9" s="68"/>
      <c r="AD9" s="68"/>
      <c r="AE9" s="68"/>
      <c r="AF9" s="68"/>
      <c r="AG9" s="67"/>
    </row>
    <row r="10" spans="2:33" ht="27.75" customHeight="1">
      <c r="B10" s="470"/>
      <c r="C10" s="466"/>
      <c r="D10" s="25"/>
      <c r="E10" s="25"/>
      <c r="F10" s="25"/>
      <c r="G10" s="26"/>
      <c r="H10" s="31"/>
      <c r="I10" s="26"/>
      <c r="J10" s="26"/>
      <c r="K10" s="31"/>
      <c r="L10" s="26"/>
      <c r="M10" s="28"/>
      <c r="N10" s="31"/>
      <c r="O10" s="27"/>
      <c r="P10" s="26"/>
      <c r="Q10" s="31"/>
      <c r="R10" s="26"/>
      <c r="S10" s="25"/>
      <c r="T10" s="31"/>
      <c r="U10" s="26"/>
      <c r="V10" s="468"/>
      <c r="W10" s="133">
        <f>Y5*2+Y6*7+Y7*1+Y10*8</f>
        <v>0</v>
      </c>
      <c r="X10" s="128" t="s">
        <v>25</v>
      </c>
      <c r="Y10" s="101"/>
      <c r="Z10" s="65"/>
      <c r="AG10" s="67"/>
    </row>
    <row r="11" spans="2:33" ht="27.75" customHeight="1">
      <c r="B11" s="32" t="s">
        <v>49</v>
      </c>
      <c r="C11" s="102"/>
      <c r="D11" s="25"/>
      <c r="E11" s="31"/>
      <c r="F11" s="25"/>
      <c r="G11" s="26"/>
      <c r="H11" s="31"/>
      <c r="I11" s="26"/>
      <c r="J11" s="26"/>
      <c r="K11" s="31"/>
      <c r="L11" s="26"/>
      <c r="M11" s="27"/>
      <c r="N11" s="31"/>
      <c r="O11" s="27"/>
      <c r="P11" s="26"/>
      <c r="Q11" s="31"/>
      <c r="R11" s="26"/>
      <c r="S11" s="26"/>
      <c r="T11" s="31"/>
      <c r="U11" s="26"/>
      <c r="V11" s="468"/>
      <c r="W11" s="94" t="s">
        <v>12</v>
      </c>
      <c r="X11" s="103"/>
      <c r="Y11" s="91"/>
      <c r="Z11" s="125"/>
      <c r="AG11" s="67"/>
    </row>
    <row r="12" spans="2:33" ht="27.75" customHeight="1">
      <c r="B12" s="34"/>
      <c r="C12" s="106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469"/>
      <c r="W12" s="134">
        <f>Y5*70+Y6*75+Y7*25+Y8*45+Y9*60+Y10*120</f>
        <v>0</v>
      </c>
      <c r="X12" s="107"/>
      <c r="Y12" s="101"/>
      <c r="Z12" s="65"/>
      <c r="AC12" s="105"/>
      <c r="AD12" s="105"/>
      <c r="AE12" s="105"/>
      <c r="AG12" s="67"/>
    </row>
    <row r="13" spans="2:33" s="88" customFormat="1" ht="27.75" customHeight="1">
      <c r="B13" s="19">
        <v>2</v>
      </c>
      <c r="C13" s="466"/>
      <c r="D13" s="84">
        <f>'2017年3月總表'!E4</f>
        <v>0</v>
      </c>
      <c r="E13" s="84" t="s">
        <v>71</v>
      </c>
      <c r="F13" s="84"/>
      <c r="G13" s="84">
        <f>'2017年3月總表'!E5</f>
        <v>0</v>
      </c>
      <c r="H13" s="84" t="s">
        <v>73</v>
      </c>
      <c r="I13" s="84" t="s">
        <v>34</v>
      </c>
      <c r="J13" s="84">
        <f>'2017年3月總表'!E6</f>
        <v>0</v>
      </c>
      <c r="K13" s="84" t="s">
        <v>74</v>
      </c>
      <c r="L13" s="84"/>
      <c r="M13" s="84">
        <f>'2017年3月總表'!E7</f>
        <v>0</v>
      </c>
      <c r="N13" s="84" t="s">
        <v>83</v>
      </c>
      <c r="O13" s="84"/>
      <c r="P13" s="84">
        <f>'2017年3月總表'!E8</f>
        <v>0</v>
      </c>
      <c r="Q13" s="84" t="s">
        <v>72</v>
      </c>
      <c r="R13" s="84"/>
      <c r="S13" s="84">
        <f>'2017年3月總表'!E9</f>
        <v>0</v>
      </c>
      <c r="T13" s="84" t="s">
        <v>73</v>
      </c>
      <c r="U13" s="84"/>
      <c r="V13" s="467" t="s">
        <v>82</v>
      </c>
      <c r="W13" s="85" t="s">
        <v>7</v>
      </c>
      <c r="X13" s="86" t="s">
        <v>18</v>
      </c>
      <c r="Y13" s="87"/>
      <c r="Z13" s="125"/>
      <c r="AA13" s="67"/>
      <c r="AB13" s="68"/>
      <c r="AC13" s="67"/>
      <c r="AD13" s="67"/>
      <c r="AE13" s="67"/>
      <c r="AF13" s="67"/>
      <c r="AG13" s="150"/>
    </row>
    <row r="14" spans="2:33" ht="27.75" customHeight="1">
      <c r="B14" s="24" t="s">
        <v>8</v>
      </c>
      <c r="C14" s="466"/>
      <c r="D14" s="26"/>
      <c r="E14" s="26"/>
      <c r="F14" s="26"/>
      <c r="G14" s="184"/>
      <c r="H14" s="187"/>
      <c r="I14" s="184"/>
      <c r="J14" s="187"/>
      <c r="K14" s="187"/>
      <c r="L14" s="25"/>
      <c r="M14" s="28"/>
      <c r="N14" s="31"/>
      <c r="O14" s="27"/>
      <c r="P14" s="26"/>
      <c r="Q14" s="26"/>
      <c r="R14" s="26"/>
      <c r="S14" s="25"/>
      <c r="T14" s="27"/>
      <c r="U14" s="26" t="s">
        <v>107</v>
      </c>
      <c r="V14" s="468"/>
      <c r="W14" s="133">
        <f>Y13*15+Y15*5+Y17*15+Y18*12</f>
        <v>0</v>
      </c>
      <c r="X14" s="90" t="s">
        <v>19</v>
      </c>
      <c r="Y14" s="91"/>
      <c r="Z14" s="125">
        <f>W14*4</f>
        <v>0</v>
      </c>
      <c r="AA14" s="92"/>
      <c r="AC14" s="68"/>
      <c r="AD14" s="68"/>
      <c r="AE14" s="68"/>
      <c r="AF14" s="68"/>
      <c r="AG14" s="67">
        <f>Z14/Z20*100</f>
        <v>0</v>
      </c>
    </row>
    <row r="15" spans="2:33" ht="27.75" customHeight="1">
      <c r="B15" s="24">
        <v>28</v>
      </c>
      <c r="C15" s="466"/>
      <c r="D15" s="26"/>
      <c r="E15" s="26"/>
      <c r="F15" s="26"/>
      <c r="G15" s="184"/>
      <c r="H15" s="187"/>
      <c r="I15" s="184"/>
      <c r="J15" s="187"/>
      <c r="K15" s="187"/>
      <c r="L15" s="25"/>
      <c r="M15" s="28"/>
      <c r="N15" s="26"/>
      <c r="O15" s="27"/>
      <c r="P15" s="26"/>
      <c r="Q15" s="26"/>
      <c r="R15" s="26"/>
      <c r="S15" s="25"/>
      <c r="T15" s="26"/>
      <c r="U15" s="26" t="s">
        <v>108</v>
      </c>
      <c r="V15" s="468"/>
      <c r="W15" s="94" t="s">
        <v>9</v>
      </c>
      <c r="X15" s="95" t="s">
        <v>20</v>
      </c>
      <c r="Y15" s="91"/>
      <c r="Z15" s="125"/>
      <c r="AA15" s="96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466"/>
      <c r="D16" s="31"/>
      <c r="E16" s="31"/>
      <c r="F16" s="26"/>
      <c r="G16" s="187"/>
      <c r="H16" s="188"/>
      <c r="I16" s="187"/>
      <c r="J16" s="187"/>
      <c r="K16" s="188"/>
      <c r="L16" s="25"/>
      <c r="M16" s="28"/>
      <c r="N16" s="31"/>
      <c r="O16" s="27"/>
      <c r="P16" s="26"/>
      <c r="Q16" s="31"/>
      <c r="R16" s="26"/>
      <c r="S16" s="25"/>
      <c r="T16" s="31"/>
      <c r="U16" s="26"/>
      <c r="V16" s="468"/>
      <c r="W16" s="133">
        <f>Y14*5+Y16*5+Y18*4</f>
        <v>0</v>
      </c>
      <c r="X16" s="95" t="s">
        <v>22</v>
      </c>
      <c r="Y16" s="91"/>
      <c r="Z16" s="125">
        <f>23*9</f>
        <v>207</v>
      </c>
      <c r="AC16" s="68"/>
      <c r="AD16" s="68"/>
      <c r="AE16" s="68"/>
      <c r="AF16" s="68"/>
      <c r="AG16" s="67">
        <f>Z16/Z20*100</f>
        <v>100</v>
      </c>
    </row>
    <row r="17" spans="2:33" ht="27.75" customHeight="1">
      <c r="B17" s="470" t="s">
        <v>50</v>
      </c>
      <c r="C17" s="466"/>
      <c r="D17" s="31"/>
      <c r="E17" s="31"/>
      <c r="F17" s="26"/>
      <c r="G17" s="187"/>
      <c r="H17" s="188"/>
      <c r="I17" s="187"/>
      <c r="J17" s="187"/>
      <c r="K17" s="188"/>
      <c r="L17" s="25"/>
      <c r="M17" s="28"/>
      <c r="N17" s="31"/>
      <c r="O17" s="27"/>
      <c r="P17" s="26"/>
      <c r="Q17" s="31"/>
      <c r="R17" s="26"/>
      <c r="S17" s="25"/>
      <c r="T17" s="31"/>
      <c r="U17" s="26"/>
      <c r="V17" s="468"/>
      <c r="W17" s="94" t="s">
        <v>11</v>
      </c>
      <c r="X17" s="95" t="s">
        <v>23</v>
      </c>
      <c r="Y17" s="91"/>
      <c r="Z17" s="125"/>
      <c r="AC17" s="68"/>
      <c r="AD17" s="68"/>
      <c r="AE17" s="68"/>
      <c r="AF17" s="68"/>
      <c r="AG17" s="67"/>
    </row>
    <row r="18" spans="2:33" ht="27.75" customHeight="1">
      <c r="B18" s="470"/>
      <c r="C18" s="466"/>
      <c r="D18" s="31"/>
      <c r="E18" s="31"/>
      <c r="F18" s="26"/>
      <c r="G18" s="187"/>
      <c r="H18" s="188"/>
      <c r="I18" s="187"/>
      <c r="J18" s="187"/>
      <c r="K18" s="188"/>
      <c r="L18" s="26"/>
      <c r="M18" s="28"/>
      <c r="N18" s="31"/>
      <c r="O18" s="27"/>
      <c r="P18" s="26"/>
      <c r="Q18" s="31"/>
      <c r="R18" s="26"/>
      <c r="S18" s="25"/>
      <c r="T18" s="31"/>
      <c r="U18" s="26"/>
      <c r="V18" s="468"/>
      <c r="W18" s="133">
        <f>Y13*2+Y14*7+Y15*1+Y18*8</f>
        <v>0</v>
      </c>
      <c r="X18" s="128" t="s">
        <v>25</v>
      </c>
      <c r="Y18" s="101"/>
      <c r="Z18" s="65">
        <f>W18*4</f>
        <v>0</v>
      </c>
      <c r="AG18" s="67">
        <f>Z18/Z20*100</f>
        <v>0</v>
      </c>
    </row>
    <row r="19" spans="2:33" ht="27.75" customHeight="1">
      <c r="B19" s="32"/>
      <c r="C19" s="102"/>
      <c r="D19" s="31"/>
      <c r="E19" s="31"/>
      <c r="F19" s="26"/>
      <c r="G19" s="187"/>
      <c r="H19" s="188"/>
      <c r="I19" s="187"/>
      <c r="J19" s="187"/>
      <c r="K19" s="188"/>
      <c r="L19" s="26"/>
      <c r="M19" s="27"/>
      <c r="N19" s="31"/>
      <c r="O19" s="27"/>
      <c r="P19" s="26"/>
      <c r="Q19" s="31"/>
      <c r="R19" s="26"/>
      <c r="S19" s="26"/>
      <c r="T19" s="31"/>
      <c r="U19" s="26"/>
      <c r="V19" s="468"/>
      <c r="W19" s="94" t="s">
        <v>12</v>
      </c>
      <c r="X19" s="103"/>
      <c r="Y19" s="91"/>
      <c r="Z19" s="125"/>
      <c r="AG19" s="67"/>
    </row>
    <row r="20" spans="2:33" ht="27.75" customHeight="1">
      <c r="B20" s="34"/>
      <c r="C20" s="104"/>
      <c r="D20" s="31"/>
      <c r="E20" s="31"/>
      <c r="F20" s="26"/>
      <c r="G20" s="26"/>
      <c r="H20" s="31"/>
      <c r="I20" s="26"/>
      <c r="J20" s="26"/>
      <c r="K20" s="31"/>
      <c r="L20" s="26"/>
      <c r="M20" s="27"/>
      <c r="N20" s="31"/>
      <c r="O20" s="27"/>
      <c r="P20" s="26"/>
      <c r="Q20" s="31"/>
      <c r="R20" s="26"/>
      <c r="S20" s="26"/>
      <c r="T20" s="31"/>
      <c r="U20" s="26"/>
      <c r="V20" s="469"/>
      <c r="W20" s="136">
        <f>Y13*70+Y14*75+Y15*25+Y16*45+Y17*60+Y18*120</f>
        <v>0</v>
      </c>
      <c r="X20" s="100"/>
      <c r="Y20" s="101"/>
      <c r="Z20" s="65">
        <f>SUM(Z13:Z19)</f>
        <v>207</v>
      </c>
      <c r="AA20" s="65">
        <f aca="true" t="shared" si="0" ref="AA20:AG20">SUM(AA13:AA19)</f>
        <v>0</v>
      </c>
      <c r="AB20" s="65">
        <f t="shared" si="0"/>
        <v>0</v>
      </c>
      <c r="AC20" s="65">
        <f t="shared" si="0"/>
        <v>0</v>
      </c>
      <c r="AD20" s="65">
        <f t="shared" si="0"/>
        <v>0</v>
      </c>
      <c r="AE20" s="65">
        <f t="shared" si="0"/>
        <v>0</v>
      </c>
      <c r="AF20" s="65">
        <f t="shared" si="0"/>
        <v>0</v>
      </c>
      <c r="AG20" s="65">
        <f t="shared" si="0"/>
        <v>100</v>
      </c>
    </row>
    <row r="21" spans="2:33" s="88" customFormat="1" ht="27.75" customHeight="1">
      <c r="B21" s="19">
        <v>3</v>
      </c>
      <c r="C21" s="466"/>
      <c r="D21" s="84" t="str">
        <f>'2017年3月總表'!I4</f>
        <v>香Q白米飯</v>
      </c>
      <c r="E21" s="84" t="s">
        <v>71</v>
      </c>
      <c r="F21" s="84" t="s">
        <v>21</v>
      </c>
      <c r="G21" s="84" t="str">
        <f>'2017年3月總表'!I5</f>
        <v>醬燒雞翅(烤)</v>
      </c>
      <c r="H21" s="84" t="s">
        <v>429</v>
      </c>
      <c r="I21" s="84"/>
      <c r="J21" s="84" t="str">
        <f>'2017年3月總表'!I6</f>
        <v>玉米福蝦煲(海)</v>
      </c>
      <c r="K21" s="84" t="s">
        <v>83</v>
      </c>
      <c r="L21" s="84" t="s">
        <v>84</v>
      </c>
      <c r="M21" s="84" t="str">
        <f>'2017年3月總表'!I7</f>
        <v>筍絲什錦</v>
      </c>
      <c r="N21" s="84" t="s">
        <v>83</v>
      </c>
      <c r="O21" s="84"/>
      <c r="P21" s="84" t="str">
        <f>'2017年3月總表'!I8</f>
        <v>深色蔬菜</v>
      </c>
      <c r="Q21" s="84" t="s">
        <v>147</v>
      </c>
      <c r="R21" s="84" t="s">
        <v>21</v>
      </c>
      <c r="S21" s="84" t="str">
        <f>'2017年3月總表'!I9</f>
        <v>金菇肉絲湯</v>
      </c>
      <c r="T21" s="84" t="s">
        <v>73</v>
      </c>
      <c r="U21" s="84"/>
      <c r="V21" s="467" t="s">
        <v>89</v>
      </c>
      <c r="W21" s="85" t="s">
        <v>7</v>
      </c>
      <c r="X21" s="86" t="s">
        <v>18</v>
      </c>
      <c r="Y21" s="87">
        <v>5.7</v>
      </c>
      <c r="Z21" s="125"/>
      <c r="AA21" s="67"/>
      <c r="AB21" s="68"/>
      <c r="AC21" s="67"/>
      <c r="AD21" s="67"/>
      <c r="AE21" s="67"/>
      <c r="AF21" s="67"/>
      <c r="AG21" s="150"/>
    </row>
    <row r="22" spans="2:33" s="111" customFormat="1" ht="27.75" customHeight="1">
      <c r="B22" s="24" t="s">
        <v>8</v>
      </c>
      <c r="C22" s="466"/>
      <c r="D22" s="187" t="s">
        <v>264</v>
      </c>
      <c r="E22" s="187" t="s">
        <v>264</v>
      </c>
      <c r="F22" s="187" t="s">
        <v>272</v>
      </c>
      <c r="G22" s="246" t="s">
        <v>113</v>
      </c>
      <c r="H22" s="246" t="s">
        <v>351</v>
      </c>
      <c r="I22" s="246">
        <v>80</v>
      </c>
      <c r="J22" s="187" t="s">
        <v>100</v>
      </c>
      <c r="K22" s="187" t="s">
        <v>271</v>
      </c>
      <c r="L22" s="187">
        <v>13</v>
      </c>
      <c r="M22" s="187" t="s">
        <v>140</v>
      </c>
      <c r="N22" s="187" t="s">
        <v>286</v>
      </c>
      <c r="O22" s="187">
        <v>51.1</v>
      </c>
      <c r="P22" s="187" t="s">
        <v>290</v>
      </c>
      <c r="Q22" s="187" t="s">
        <v>268</v>
      </c>
      <c r="R22" s="187">
        <v>100</v>
      </c>
      <c r="S22" s="187" t="s">
        <v>145</v>
      </c>
      <c r="T22" s="187" t="s">
        <v>21</v>
      </c>
      <c r="U22" s="187">
        <v>18.9</v>
      </c>
      <c r="V22" s="468"/>
      <c r="W22" s="133">
        <f>Y21*15+Y23*5+Y25*15+Y26*12</f>
        <v>95.5</v>
      </c>
      <c r="X22" s="90" t="s">
        <v>19</v>
      </c>
      <c r="Y22" s="91">
        <v>2.5</v>
      </c>
      <c r="Z22" s="125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52.28579249931563</v>
      </c>
    </row>
    <row r="23" spans="2:33" s="111" customFormat="1" ht="27.75" customHeight="1">
      <c r="B23" s="24">
        <v>1</v>
      </c>
      <c r="C23" s="466"/>
      <c r="D23" s="187" t="s">
        <v>268</v>
      </c>
      <c r="E23" s="187" t="s">
        <v>21</v>
      </c>
      <c r="F23" s="187" t="s">
        <v>273</v>
      </c>
      <c r="G23" s="187"/>
      <c r="H23" s="187"/>
      <c r="I23" s="187"/>
      <c r="J23" s="187" t="s">
        <v>96</v>
      </c>
      <c r="K23" s="187" t="s">
        <v>351</v>
      </c>
      <c r="L23" s="187">
        <v>12.8</v>
      </c>
      <c r="M23" s="187" t="s">
        <v>141</v>
      </c>
      <c r="N23" s="187" t="s">
        <v>272</v>
      </c>
      <c r="O23" s="187">
        <v>5</v>
      </c>
      <c r="P23" s="187" t="s">
        <v>264</v>
      </c>
      <c r="Q23" s="187" t="s">
        <v>272</v>
      </c>
      <c r="R23" s="187" t="s">
        <v>21</v>
      </c>
      <c r="S23" s="187" t="s">
        <v>146</v>
      </c>
      <c r="T23" s="187" t="s">
        <v>351</v>
      </c>
      <c r="U23" s="187">
        <v>3.5</v>
      </c>
      <c r="V23" s="468"/>
      <c r="W23" s="94" t="s">
        <v>9</v>
      </c>
      <c r="X23" s="95" t="s">
        <v>20</v>
      </c>
      <c r="Y23" s="91">
        <v>2</v>
      </c>
      <c r="Z23" s="125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24" t="s">
        <v>10</v>
      </c>
      <c r="C24" s="466"/>
      <c r="D24" s="187" t="s">
        <v>268</v>
      </c>
      <c r="E24" s="187" t="s">
        <v>21</v>
      </c>
      <c r="F24" s="187" t="s">
        <v>264</v>
      </c>
      <c r="G24" s="187"/>
      <c r="H24" s="188"/>
      <c r="I24" s="187"/>
      <c r="J24" s="187" t="s">
        <v>95</v>
      </c>
      <c r="K24" s="188" t="s">
        <v>272</v>
      </c>
      <c r="L24" s="187">
        <v>5</v>
      </c>
      <c r="M24" s="187" t="s">
        <v>142</v>
      </c>
      <c r="N24" s="188" t="s">
        <v>351</v>
      </c>
      <c r="O24" s="187">
        <v>10</v>
      </c>
      <c r="P24" s="187"/>
      <c r="Q24" s="188"/>
      <c r="R24" s="187"/>
      <c r="S24" s="187"/>
      <c r="T24" s="188"/>
      <c r="U24" s="187"/>
      <c r="V24" s="468"/>
      <c r="W24" s="133">
        <f>Y22*5+Y24*5+Y26*4</f>
        <v>25</v>
      </c>
      <c r="X24" s="95" t="s">
        <v>22</v>
      </c>
      <c r="Y24" s="91">
        <v>2.5</v>
      </c>
      <c r="Z24" s="125">
        <f>W24*9</f>
        <v>225</v>
      </c>
      <c r="AA24" s="67"/>
      <c r="AB24" s="68"/>
      <c r="AC24" s="68"/>
      <c r="AD24" s="68"/>
      <c r="AE24" s="68"/>
      <c r="AF24" s="68"/>
      <c r="AG24" s="67">
        <f>Z24/Z28*100</f>
        <v>30.796605529701615</v>
      </c>
    </row>
    <row r="25" spans="2:33" s="111" customFormat="1" ht="27.75" customHeight="1">
      <c r="B25" s="470" t="s">
        <v>51</v>
      </c>
      <c r="C25" s="466"/>
      <c r="D25" s="184" t="s">
        <v>90</v>
      </c>
      <c r="E25" s="184" t="s">
        <v>273</v>
      </c>
      <c r="F25" s="184">
        <v>114</v>
      </c>
      <c r="G25" s="187"/>
      <c r="H25" s="188"/>
      <c r="I25" s="187"/>
      <c r="J25" s="187" t="s">
        <v>139</v>
      </c>
      <c r="K25" s="188" t="s">
        <v>303</v>
      </c>
      <c r="L25" s="187">
        <v>10</v>
      </c>
      <c r="M25" s="187" t="s">
        <v>143</v>
      </c>
      <c r="N25" s="188" t="s">
        <v>351</v>
      </c>
      <c r="O25" s="187">
        <v>3.5</v>
      </c>
      <c r="P25" s="187"/>
      <c r="Q25" s="188"/>
      <c r="R25" s="187"/>
      <c r="S25" s="187"/>
      <c r="T25" s="188"/>
      <c r="U25" s="187"/>
      <c r="V25" s="468"/>
      <c r="W25" s="94" t="s">
        <v>11</v>
      </c>
      <c r="X25" s="95" t="s">
        <v>23</v>
      </c>
      <c r="Y25" s="91">
        <f>AB26</f>
        <v>0</v>
      </c>
      <c r="Z25" s="125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470"/>
      <c r="C26" s="466"/>
      <c r="D26" s="184"/>
      <c r="E26" s="185"/>
      <c r="F26" s="184"/>
      <c r="G26" s="192"/>
      <c r="H26" s="188"/>
      <c r="I26" s="187"/>
      <c r="J26" s="187" t="s">
        <v>264</v>
      </c>
      <c r="K26" s="187" t="s">
        <v>265</v>
      </c>
      <c r="L26" s="187" t="s">
        <v>276</v>
      </c>
      <c r="M26" s="187"/>
      <c r="N26" s="188"/>
      <c r="O26" s="187"/>
      <c r="P26" s="187"/>
      <c r="Q26" s="188"/>
      <c r="R26" s="187"/>
      <c r="S26" s="187"/>
      <c r="T26" s="188"/>
      <c r="U26" s="187"/>
      <c r="V26" s="468"/>
      <c r="W26" s="133">
        <f>Y21*2+Y22*7+Y23*1+Y26*8</f>
        <v>30.9</v>
      </c>
      <c r="X26" s="128" t="s">
        <v>25</v>
      </c>
      <c r="Y26" s="101">
        <v>0</v>
      </c>
      <c r="Z26" s="65">
        <f>W26*4</f>
        <v>123.6</v>
      </c>
      <c r="AA26" s="67"/>
      <c r="AB26" s="68"/>
      <c r="AC26" s="67"/>
      <c r="AD26" s="67"/>
      <c r="AE26" s="67"/>
      <c r="AF26" s="67"/>
      <c r="AG26" s="67">
        <f>Z26/Z28*100</f>
        <v>16.91760197098275</v>
      </c>
    </row>
    <row r="27" spans="2:33" s="111" customFormat="1" ht="27.75" customHeight="1">
      <c r="B27" s="32"/>
      <c r="C27" s="114"/>
      <c r="D27" s="184"/>
      <c r="E27" s="185"/>
      <c r="F27" s="184"/>
      <c r="G27" s="187"/>
      <c r="H27" s="188"/>
      <c r="I27" s="187"/>
      <c r="J27" s="187"/>
      <c r="K27" s="188"/>
      <c r="L27" s="187"/>
      <c r="M27" s="187"/>
      <c r="N27" s="188"/>
      <c r="O27" s="187"/>
      <c r="P27" s="187"/>
      <c r="Q27" s="188"/>
      <c r="R27" s="187"/>
      <c r="S27" s="187"/>
      <c r="T27" s="188"/>
      <c r="U27" s="187"/>
      <c r="V27" s="468"/>
      <c r="W27" s="94" t="s">
        <v>12</v>
      </c>
      <c r="X27" s="103"/>
      <c r="Y27" s="91"/>
      <c r="Z27" s="125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41"/>
      <c r="C28" s="115"/>
      <c r="D28" s="186"/>
      <c r="E28" s="184"/>
      <c r="F28" s="184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469"/>
      <c r="W28" s="136">
        <f>Y21*70+Y22*75+Y23*25+Y24*45+Y25*60+Y26*120</f>
        <v>749</v>
      </c>
      <c r="X28" s="107"/>
      <c r="Y28" s="91"/>
      <c r="Z28" s="65">
        <f aca="true" t="shared" si="1" ref="Z28:AG28">SUM(Z21:Z27)</f>
        <v>730.6</v>
      </c>
      <c r="AA28" s="65">
        <f t="shared" si="1"/>
        <v>0</v>
      </c>
      <c r="AB28" s="65">
        <f t="shared" si="1"/>
        <v>0</v>
      </c>
      <c r="AC28" s="65">
        <f t="shared" si="1"/>
        <v>0</v>
      </c>
      <c r="AD28" s="65">
        <f t="shared" si="1"/>
        <v>0</v>
      </c>
      <c r="AE28" s="65">
        <f t="shared" si="1"/>
        <v>0</v>
      </c>
      <c r="AF28" s="65">
        <f t="shared" si="1"/>
        <v>0</v>
      </c>
      <c r="AG28" s="65">
        <f t="shared" si="1"/>
        <v>100</v>
      </c>
    </row>
    <row r="29" spans="2:33" s="88" customFormat="1" ht="27.75" customHeight="1">
      <c r="B29" s="83">
        <v>3</v>
      </c>
      <c r="C29" s="466"/>
      <c r="D29" s="84" t="str">
        <f>'2017年3月總表'!M4</f>
        <v>地瓜飯</v>
      </c>
      <c r="E29" s="84" t="s">
        <v>71</v>
      </c>
      <c r="F29" s="84"/>
      <c r="G29" s="84" t="str">
        <f>'2017年3月總表'!M5</f>
        <v>京都燒大排</v>
      </c>
      <c r="H29" s="84" t="s">
        <v>91</v>
      </c>
      <c r="I29" s="84"/>
      <c r="J29" s="84" t="str">
        <f>'2017年3月總表'!M6</f>
        <v>三杯蔥爆雞</v>
      </c>
      <c r="K29" s="84" t="s">
        <v>161</v>
      </c>
      <c r="L29" s="84"/>
      <c r="M29" s="84" t="str">
        <f>'2017年3月總表'!M7</f>
        <v>魷魚肉羹(加)(海)</v>
      </c>
      <c r="N29" s="84" t="s">
        <v>147</v>
      </c>
      <c r="O29" s="84"/>
      <c r="P29" s="84" t="str">
        <f>'2017年3月總表'!M8</f>
        <v>淺色蔬菜</v>
      </c>
      <c r="Q29" s="84" t="s">
        <v>147</v>
      </c>
      <c r="R29" s="84"/>
      <c r="S29" s="84" t="str">
        <f>'2017年3月總表'!M9</f>
        <v>紫菜豆腐湯(豆)</v>
      </c>
      <c r="T29" s="84" t="s">
        <v>73</v>
      </c>
      <c r="U29" s="84"/>
      <c r="V29" s="467"/>
      <c r="W29" s="85" t="s">
        <v>7</v>
      </c>
      <c r="X29" s="86" t="s">
        <v>18</v>
      </c>
      <c r="Y29" s="87">
        <v>5.7</v>
      </c>
      <c r="Z29" s="125"/>
      <c r="AA29" s="67"/>
      <c r="AB29" s="68"/>
      <c r="AC29" s="67"/>
      <c r="AD29" s="67"/>
      <c r="AE29" s="67"/>
      <c r="AF29" s="67"/>
      <c r="AG29" s="150"/>
    </row>
    <row r="30" spans="2:33" ht="27.75" customHeight="1">
      <c r="B30" s="89" t="s">
        <v>8</v>
      </c>
      <c r="C30" s="466"/>
      <c r="D30" s="27" t="s">
        <v>148</v>
      </c>
      <c r="E30" s="27" t="s">
        <v>21</v>
      </c>
      <c r="F30" s="27">
        <v>38.5</v>
      </c>
      <c r="G30" s="27" t="s">
        <v>150</v>
      </c>
      <c r="H30" s="27" t="s">
        <v>378</v>
      </c>
      <c r="I30" s="27">
        <v>60</v>
      </c>
      <c r="J30" s="28" t="s">
        <v>156</v>
      </c>
      <c r="K30" s="145" t="s">
        <v>351</v>
      </c>
      <c r="L30" s="28">
        <v>20</v>
      </c>
      <c r="M30" s="184" t="s">
        <v>162</v>
      </c>
      <c r="N30" s="184" t="s">
        <v>277</v>
      </c>
      <c r="O30" s="184">
        <v>27</v>
      </c>
      <c r="P30" s="187" t="s">
        <v>290</v>
      </c>
      <c r="Q30" s="187" t="s">
        <v>268</v>
      </c>
      <c r="R30" s="187">
        <v>100</v>
      </c>
      <c r="S30" s="28" t="s">
        <v>109</v>
      </c>
      <c r="T30" s="27" t="s">
        <v>313</v>
      </c>
      <c r="U30" s="27">
        <v>3</v>
      </c>
      <c r="V30" s="468"/>
      <c r="W30" s="133">
        <f>Y29*15+Y31*5+Y33*15+Y34*12</f>
        <v>95.5</v>
      </c>
      <c r="X30" s="90" t="s">
        <v>19</v>
      </c>
      <c r="Y30" s="91">
        <v>2.5</v>
      </c>
      <c r="Z30" s="125">
        <f>W30*4</f>
        <v>382</v>
      </c>
      <c r="AA30" s="92"/>
      <c r="AC30" s="68"/>
      <c r="AD30" s="68"/>
      <c r="AE30" s="68"/>
      <c r="AF30" s="68"/>
      <c r="AG30" s="67">
        <f>Z30/Z36*100</f>
        <v>50.72367547470456</v>
      </c>
    </row>
    <row r="31" spans="2:33" ht="27.75" customHeight="1">
      <c r="B31" s="89">
        <v>2</v>
      </c>
      <c r="C31" s="466"/>
      <c r="D31" s="27" t="s">
        <v>149</v>
      </c>
      <c r="E31" s="27" t="s">
        <v>351</v>
      </c>
      <c r="F31" s="27">
        <v>100</v>
      </c>
      <c r="G31" s="27" t="s">
        <v>151</v>
      </c>
      <c r="H31" s="27" t="s">
        <v>21</v>
      </c>
      <c r="I31" s="27">
        <v>5</v>
      </c>
      <c r="J31" s="28" t="s">
        <v>157</v>
      </c>
      <c r="K31" s="28" t="s">
        <v>272</v>
      </c>
      <c r="L31" s="28">
        <v>2</v>
      </c>
      <c r="M31" s="184" t="s">
        <v>357</v>
      </c>
      <c r="N31" s="184" t="s">
        <v>358</v>
      </c>
      <c r="O31" s="184">
        <v>24.8</v>
      </c>
      <c r="P31" s="187" t="s">
        <v>264</v>
      </c>
      <c r="Q31" s="187" t="s">
        <v>272</v>
      </c>
      <c r="R31" s="187" t="s">
        <v>21</v>
      </c>
      <c r="S31" s="28" t="s">
        <v>165</v>
      </c>
      <c r="T31" s="27" t="s">
        <v>278</v>
      </c>
      <c r="U31" s="27">
        <v>28.4</v>
      </c>
      <c r="V31" s="468"/>
      <c r="W31" s="94" t="s">
        <v>9</v>
      </c>
      <c r="X31" s="95" t="s">
        <v>20</v>
      </c>
      <c r="Y31" s="91">
        <v>2</v>
      </c>
      <c r="Z31" s="125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466"/>
      <c r="D32" s="99"/>
      <c r="E32" s="99"/>
      <c r="F32" s="27"/>
      <c r="G32" s="27" t="s">
        <v>402</v>
      </c>
      <c r="H32" s="99"/>
      <c r="I32" s="27">
        <v>15</v>
      </c>
      <c r="J32" s="28" t="s">
        <v>158</v>
      </c>
      <c r="K32" s="28" t="s">
        <v>272</v>
      </c>
      <c r="L32" s="28">
        <v>5</v>
      </c>
      <c r="M32" s="184" t="s">
        <v>423</v>
      </c>
      <c r="N32" s="185" t="s">
        <v>303</v>
      </c>
      <c r="O32" s="184">
        <v>40</v>
      </c>
      <c r="P32" s="187"/>
      <c r="Q32" s="188"/>
      <c r="R32" s="187"/>
      <c r="S32" s="28"/>
      <c r="T32" s="99"/>
      <c r="U32" s="27"/>
      <c r="V32" s="468"/>
      <c r="W32" s="133">
        <f>Y30*5+Y32*5+Y34*4</f>
        <v>27.5</v>
      </c>
      <c r="X32" s="95" t="s">
        <v>22</v>
      </c>
      <c r="Y32" s="91">
        <v>3</v>
      </c>
      <c r="Z32" s="125">
        <f>W32*9</f>
        <v>247.5</v>
      </c>
      <c r="AC32" s="68"/>
      <c r="AD32" s="68"/>
      <c r="AE32" s="68"/>
      <c r="AF32" s="68"/>
      <c r="AG32" s="67">
        <f>Z32/Z36*100</f>
        <v>32.864161465940775</v>
      </c>
    </row>
    <row r="33" spans="2:33" ht="27.75" customHeight="1">
      <c r="B33" s="473" t="s">
        <v>52</v>
      </c>
      <c r="C33" s="466"/>
      <c r="D33" s="99"/>
      <c r="E33" s="99"/>
      <c r="F33" s="27"/>
      <c r="G33" s="27"/>
      <c r="H33" s="99"/>
      <c r="I33" s="27"/>
      <c r="J33" s="28" t="s">
        <v>159</v>
      </c>
      <c r="K33" s="28" t="s">
        <v>272</v>
      </c>
      <c r="L33" s="28">
        <v>5</v>
      </c>
      <c r="M33" s="184" t="s">
        <v>21</v>
      </c>
      <c r="N33" s="185" t="s">
        <v>303</v>
      </c>
      <c r="O33" s="184" t="s">
        <v>21</v>
      </c>
      <c r="P33" s="187"/>
      <c r="Q33" s="188"/>
      <c r="R33" s="187"/>
      <c r="S33" s="28"/>
      <c r="T33" s="99"/>
      <c r="U33" s="27"/>
      <c r="V33" s="468"/>
      <c r="W33" s="94" t="s">
        <v>11</v>
      </c>
      <c r="X33" s="95" t="s">
        <v>23</v>
      </c>
      <c r="Y33" s="91">
        <f>AB34</f>
        <v>0</v>
      </c>
      <c r="Z33" s="125"/>
      <c r="AC33" s="68"/>
      <c r="AD33" s="68"/>
      <c r="AE33" s="68"/>
      <c r="AF33" s="68"/>
      <c r="AG33" s="67"/>
    </row>
    <row r="34" spans="2:33" ht="27.75" customHeight="1">
      <c r="B34" s="473"/>
      <c r="C34" s="466"/>
      <c r="D34" s="99"/>
      <c r="E34" s="99"/>
      <c r="F34" s="27"/>
      <c r="G34" s="27"/>
      <c r="H34" s="99"/>
      <c r="I34" s="27"/>
      <c r="J34" s="28" t="s">
        <v>160</v>
      </c>
      <c r="K34" s="99" t="s">
        <v>303</v>
      </c>
      <c r="L34" s="28">
        <v>46</v>
      </c>
      <c r="M34" s="27"/>
      <c r="N34" s="99"/>
      <c r="O34" s="27"/>
      <c r="P34" s="27"/>
      <c r="Q34" s="99"/>
      <c r="R34" s="27"/>
      <c r="S34" s="28"/>
      <c r="T34" s="99"/>
      <c r="U34" s="27"/>
      <c r="V34" s="468"/>
      <c r="W34" s="133">
        <f>Y29*2+Y30*7+Y31*1+Y34*8</f>
        <v>30.9</v>
      </c>
      <c r="X34" s="128" t="s">
        <v>25</v>
      </c>
      <c r="Y34" s="101">
        <v>0</v>
      </c>
      <c r="Z34" s="65">
        <f>W34*4</f>
        <v>123.6</v>
      </c>
      <c r="AG34" s="67">
        <f>Z34/Z36*100</f>
        <v>16.41216305935467</v>
      </c>
    </row>
    <row r="35" spans="2:33" ht="27.75" customHeight="1">
      <c r="B35" s="32" t="s">
        <v>49</v>
      </c>
      <c r="C35" s="102"/>
      <c r="D35" s="99"/>
      <c r="E35" s="99"/>
      <c r="F35" s="27"/>
      <c r="G35" s="27"/>
      <c r="H35" s="99"/>
      <c r="I35" s="27"/>
      <c r="J35" s="27"/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468"/>
      <c r="W35" s="94" t="s">
        <v>12</v>
      </c>
      <c r="X35" s="103"/>
      <c r="Y35" s="91"/>
      <c r="Z35" s="125"/>
      <c r="AG35" s="67"/>
    </row>
    <row r="36" spans="2:33" ht="27.75" customHeight="1">
      <c r="B36" s="151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469"/>
      <c r="W36" s="136">
        <f>Y29*70+Y30*75+Y31*25+Y32*45+Y33*60+Y34*120</f>
        <v>771.5</v>
      </c>
      <c r="X36" s="100"/>
      <c r="Y36" s="91"/>
      <c r="Z36" s="65">
        <f aca="true" t="shared" si="2" ref="Z36:AG36">SUM(Z29:Z35)</f>
        <v>753.1</v>
      </c>
      <c r="AA36" s="65">
        <f t="shared" si="2"/>
        <v>0</v>
      </c>
      <c r="AB36" s="65">
        <f t="shared" si="2"/>
        <v>0</v>
      </c>
      <c r="AC36" s="65">
        <f t="shared" si="2"/>
        <v>0</v>
      </c>
      <c r="AD36" s="65">
        <f t="shared" si="2"/>
        <v>0</v>
      </c>
      <c r="AE36" s="65">
        <f t="shared" si="2"/>
        <v>0</v>
      </c>
      <c r="AF36" s="65">
        <f t="shared" si="2"/>
        <v>0</v>
      </c>
      <c r="AG36" s="65">
        <f t="shared" si="2"/>
        <v>100</v>
      </c>
    </row>
    <row r="37" spans="2:33" s="88" customFormat="1" ht="27.75" customHeight="1">
      <c r="B37" s="83">
        <v>3</v>
      </c>
      <c r="C37" s="466"/>
      <c r="D37" s="84" t="str">
        <f>'2017年3月總表'!Q4</f>
        <v>黑胡椒鐵板麵</v>
      </c>
      <c r="E37" s="84" t="s">
        <v>361</v>
      </c>
      <c r="F37" s="84"/>
      <c r="G37" s="84" t="str">
        <f>'2017年3月總表'!Q5</f>
        <v>炭烤大雞排</v>
      </c>
      <c r="H37" s="84" t="s">
        <v>167</v>
      </c>
      <c r="I37" s="84"/>
      <c r="J37" s="84" t="str">
        <f>'2017年3月總表'!Q6</f>
        <v>炸薯條(加)</v>
      </c>
      <c r="K37" s="84" t="s">
        <v>437</v>
      </c>
      <c r="L37" s="84" t="s">
        <v>21</v>
      </c>
      <c r="M37" s="84" t="str">
        <f>'2017年3月總表'!Q7</f>
        <v>咖哩洋芋</v>
      </c>
      <c r="N37" s="84" t="s">
        <v>103</v>
      </c>
      <c r="O37" s="84"/>
      <c r="P37" s="84" t="str">
        <f>'2017年3月總表'!Q8</f>
        <v>深色蔬菜</v>
      </c>
      <c r="Q37" s="84" t="s">
        <v>72</v>
      </c>
      <c r="R37" s="84" t="s">
        <v>68</v>
      </c>
      <c r="S37" s="84" t="str">
        <f>'2017年3月總表'!Q9</f>
        <v>冬瓜排骨湯</v>
      </c>
      <c r="T37" s="84" t="s">
        <v>73</v>
      </c>
      <c r="U37" s="84"/>
      <c r="V37" s="467" t="s">
        <v>33</v>
      </c>
      <c r="W37" s="85" t="s">
        <v>7</v>
      </c>
      <c r="X37" s="86" t="s">
        <v>18</v>
      </c>
      <c r="Y37" s="87">
        <v>5.7</v>
      </c>
      <c r="Z37" s="125"/>
      <c r="AA37" s="67"/>
      <c r="AB37" s="68"/>
      <c r="AC37" s="67"/>
      <c r="AD37" s="67"/>
      <c r="AE37" s="67"/>
      <c r="AF37" s="67"/>
      <c r="AG37" s="150"/>
    </row>
    <row r="38" spans="2:33" ht="27.75" customHeight="1">
      <c r="B38" s="89" t="s">
        <v>8</v>
      </c>
      <c r="C38" s="466"/>
      <c r="D38" s="187" t="s">
        <v>362</v>
      </c>
      <c r="E38" s="187" t="s">
        <v>351</v>
      </c>
      <c r="F38" s="187">
        <v>140</v>
      </c>
      <c r="G38" s="184" t="s">
        <v>166</v>
      </c>
      <c r="H38" s="184" t="s">
        <v>21</v>
      </c>
      <c r="I38" s="184">
        <v>47</v>
      </c>
      <c r="J38" s="28" t="s">
        <v>435</v>
      </c>
      <c r="K38" s="145" t="s">
        <v>431</v>
      </c>
      <c r="L38" s="184">
        <v>50</v>
      </c>
      <c r="M38" s="184" t="s">
        <v>364</v>
      </c>
      <c r="N38" s="184" t="s">
        <v>21</v>
      </c>
      <c r="O38" s="184">
        <v>10</v>
      </c>
      <c r="P38" s="187" t="s">
        <v>290</v>
      </c>
      <c r="Q38" s="187" t="s">
        <v>268</v>
      </c>
      <c r="R38" s="187">
        <v>100</v>
      </c>
      <c r="S38" s="28" t="s">
        <v>153</v>
      </c>
      <c r="T38" s="184" t="s">
        <v>351</v>
      </c>
      <c r="U38" s="184">
        <v>40</v>
      </c>
      <c r="V38" s="468"/>
      <c r="W38" s="133">
        <f>Y37*15+Y39*5+Y41*15+Y42*12</f>
        <v>95.5</v>
      </c>
      <c r="X38" s="90" t="s">
        <v>19</v>
      </c>
      <c r="Y38" s="91">
        <v>2.5</v>
      </c>
      <c r="Z38" s="125">
        <f>W38*4</f>
        <v>382</v>
      </c>
      <c r="AA38" s="92"/>
      <c r="AC38" s="68"/>
      <c r="AD38" s="68"/>
      <c r="AE38" s="68"/>
      <c r="AF38" s="68"/>
      <c r="AG38" s="67">
        <f>Z38/Z44*100</f>
        <v>50.72367547470456</v>
      </c>
    </row>
    <row r="39" spans="2:33" ht="27.75" customHeight="1">
      <c r="B39" s="89">
        <v>3</v>
      </c>
      <c r="C39" s="466"/>
      <c r="D39" s="187" t="s">
        <v>363</v>
      </c>
      <c r="E39" s="187" t="s">
        <v>21</v>
      </c>
      <c r="F39" s="187">
        <v>10</v>
      </c>
      <c r="G39" s="184"/>
      <c r="H39" s="184"/>
      <c r="I39" s="184"/>
      <c r="J39" s="28" t="s">
        <v>430</v>
      </c>
      <c r="K39" s="28" t="s">
        <v>430</v>
      </c>
      <c r="L39" s="184" t="s">
        <v>430</v>
      </c>
      <c r="M39" s="184" t="s">
        <v>365</v>
      </c>
      <c r="N39" s="184" t="s">
        <v>265</v>
      </c>
      <c r="O39" s="184">
        <v>25</v>
      </c>
      <c r="P39" s="187" t="s">
        <v>264</v>
      </c>
      <c r="Q39" s="187" t="s">
        <v>272</v>
      </c>
      <c r="R39" s="187" t="s">
        <v>21</v>
      </c>
      <c r="S39" s="28" t="s">
        <v>154</v>
      </c>
      <c r="T39" s="184" t="s">
        <v>265</v>
      </c>
      <c r="U39" s="184">
        <v>10</v>
      </c>
      <c r="V39" s="468"/>
      <c r="W39" s="94" t="s">
        <v>9</v>
      </c>
      <c r="X39" s="95" t="s">
        <v>20</v>
      </c>
      <c r="Y39" s="91">
        <v>2</v>
      </c>
      <c r="Z39" s="125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466"/>
      <c r="D40" s="187" t="s">
        <v>381</v>
      </c>
      <c r="E40" s="187" t="s">
        <v>21</v>
      </c>
      <c r="F40" s="187">
        <v>10</v>
      </c>
      <c r="G40" s="184"/>
      <c r="H40" s="184"/>
      <c r="I40" s="184"/>
      <c r="J40" s="28" t="s">
        <v>264</v>
      </c>
      <c r="K40" s="28" t="s">
        <v>21</v>
      </c>
      <c r="L40" s="184" t="s">
        <v>268</v>
      </c>
      <c r="M40" s="184" t="s">
        <v>366</v>
      </c>
      <c r="N40" s="185" t="s">
        <v>351</v>
      </c>
      <c r="O40" s="184">
        <v>20</v>
      </c>
      <c r="P40" s="187"/>
      <c r="Q40" s="188"/>
      <c r="R40" s="187"/>
      <c r="S40" s="28" t="s">
        <v>155</v>
      </c>
      <c r="T40" s="184" t="s">
        <v>272</v>
      </c>
      <c r="U40" s="184">
        <v>5</v>
      </c>
      <c r="V40" s="468"/>
      <c r="W40" s="133">
        <f>Y38*5+Y40*5+Y42*4</f>
        <v>27.5</v>
      </c>
      <c r="X40" s="95" t="s">
        <v>22</v>
      </c>
      <c r="Y40" s="91">
        <v>3</v>
      </c>
      <c r="Z40" s="125">
        <f>W40*9</f>
        <v>247.5</v>
      </c>
      <c r="AC40" s="68"/>
      <c r="AD40" s="68"/>
      <c r="AE40" s="68"/>
      <c r="AF40" s="68"/>
      <c r="AG40" s="67">
        <f>Z40/Z44*100</f>
        <v>32.864161465940775</v>
      </c>
    </row>
    <row r="41" spans="2:33" ht="27.75" customHeight="1">
      <c r="B41" s="473" t="s">
        <v>53</v>
      </c>
      <c r="C41" s="466"/>
      <c r="D41" s="184"/>
      <c r="E41" s="185"/>
      <c r="F41" s="184"/>
      <c r="G41" s="184"/>
      <c r="H41" s="184"/>
      <c r="I41" s="184"/>
      <c r="J41" s="28" t="s">
        <v>264</v>
      </c>
      <c r="K41" s="28" t="s">
        <v>21</v>
      </c>
      <c r="L41" s="184" t="s">
        <v>21</v>
      </c>
      <c r="M41" s="184" t="s">
        <v>367</v>
      </c>
      <c r="N41" s="185" t="s">
        <v>303</v>
      </c>
      <c r="O41" s="184">
        <v>10</v>
      </c>
      <c r="P41" s="187"/>
      <c r="Q41" s="188"/>
      <c r="R41" s="187"/>
      <c r="S41" s="28"/>
      <c r="T41" s="184"/>
      <c r="U41" s="184"/>
      <c r="V41" s="468"/>
      <c r="W41" s="94" t="s">
        <v>11</v>
      </c>
      <c r="X41" s="95" t="s">
        <v>23</v>
      </c>
      <c r="Y41" s="91">
        <f>AB42</f>
        <v>0</v>
      </c>
      <c r="Z41" s="125"/>
      <c r="AC41" s="68"/>
      <c r="AD41" s="68"/>
      <c r="AE41" s="68"/>
      <c r="AF41" s="68"/>
      <c r="AG41" s="67"/>
    </row>
    <row r="42" spans="2:33" ht="27.75" customHeight="1">
      <c r="B42" s="473"/>
      <c r="C42" s="466"/>
      <c r="D42" s="186"/>
      <c r="E42" s="184"/>
      <c r="F42" s="184"/>
      <c r="G42" s="184"/>
      <c r="H42" s="185"/>
      <c r="I42" s="184"/>
      <c r="J42" s="28" t="s">
        <v>21</v>
      </c>
      <c r="K42" s="99" t="s">
        <v>272</v>
      </c>
      <c r="L42" s="184" t="s">
        <v>264</v>
      </c>
      <c r="M42" s="27" t="s">
        <v>360</v>
      </c>
      <c r="N42" s="99" t="s">
        <v>272</v>
      </c>
      <c r="O42" s="184" t="s">
        <v>356</v>
      </c>
      <c r="P42" s="27"/>
      <c r="Q42" s="99"/>
      <c r="R42" s="184"/>
      <c r="S42" s="28"/>
      <c r="T42" s="185"/>
      <c r="U42" s="184"/>
      <c r="V42" s="468"/>
      <c r="W42" s="133">
        <f>Y37*2+Y38*7+Y39*1+Y42*8</f>
        <v>30.9</v>
      </c>
      <c r="X42" s="128" t="s">
        <v>25</v>
      </c>
      <c r="Y42" s="101">
        <v>0</v>
      </c>
      <c r="Z42" s="65">
        <f>W42*4</f>
        <v>123.6</v>
      </c>
      <c r="AG42" s="67">
        <f>Z42/Z44*100</f>
        <v>16.41216305935467</v>
      </c>
    </row>
    <row r="43" spans="2:33" ht="27.75" customHeight="1">
      <c r="B43" s="32" t="s">
        <v>49</v>
      </c>
      <c r="C43" s="102"/>
      <c r="D43" s="184"/>
      <c r="E43" s="185"/>
      <c r="F43" s="184"/>
      <c r="G43" s="184"/>
      <c r="H43" s="185"/>
      <c r="I43" s="184"/>
      <c r="J43" s="27"/>
      <c r="K43" s="99"/>
      <c r="L43" s="184"/>
      <c r="M43" s="27"/>
      <c r="N43" s="99"/>
      <c r="O43" s="184"/>
      <c r="P43" s="184"/>
      <c r="Q43" s="185"/>
      <c r="R43" s="184"/>
      <c r="S43" s="184"/>
      <c r="T43" s="185"/>
      <c r="U43" s="184"/>
      <c r="V43" s="468"/>
      <c r="W43" s="94" t="s">
        <v>12</v>
      </c>
      <c r="X43" s="103"/>
      <c r="Y43" s="241"/>
      <c r="Z43" s="125"/>
      <c r="AG43" s="67"/>
    </row>
    <row r="44" spans="2:33" ht="27.75" customHeight="1" thickBot="1">
      <c r="B44" s="153"/>
      <c r="C44" s="104"/>
      <c r="D44" s="235"/>
      <c r="E44" s="235"/>
      <c r="F44" s="236"/>
      <c r="G44" s="236"/>
      <c r="H44" s="235"/>
      <c r="I44" s="236"/>
      <c r="J44" s="184"/>
      <c r="K44" s="185"/>
      <c r="L44" s="184"/>
      <c r="M44" s="184"/>
      <c r="N44" s="185"/>
      <c r="O44" s="184"/>
      <c r="P44" s="236"/>
      <c r="Q44" s="235"/>
      <c r="R44" s="236"/>
      <c r="S44" s="236"/>
      <c r="T44" s="235"/>
      <c r="U44" s="236"/>
      <c r="V44" s="469"/>
      <c r="W44" s="135">
        <f>Y37*70+Y38*75+Y39*25+Y40*45+Y41*60+Y42*120</f>
        <v>771.5</v>
      </c>
      <c r="X44" s="116"/>
      <c r="Y44" s="242"/>
      <c r="Z44" s="65">
        <f aca="true" t="shared" si="3" ref="Z44:AG44">SUM(Z37:Z43)</f>
        <v>753.1</v>
      </c>
      <c r="AA44" s="65">
        <f t="shared" si="3"/>
        <v>0</v>
      </c>
      <c r="AB44" s="65">
        <f t="shared" si="3"/>
        <v>0</v>
      </c>
      <c r="AC44" s="65">
        <f t="shared" si="3"/>
        <v>0</v>
      </c>
      <c r="AD44" s="65">
        <f t="shared" si="3"/>
        <v>0</v>
      </c>
      <c r="AE44" s="65">
        <f t="shared" si="3"/>
        <v>0</v>
      </c>
      <c r="AF44" s="65">
        <f t="shared" si="3"/>
        <v>0</v>
      </c>
      <c r="AG44" s="65">
        <f t="shared" si="3"/>
        <v>100</v>
      </c>
    </row>
    <row r="45" spans="2:32" s="120" customFormat="1" ht="21.75" customHeight="1">
      <c r="B45" s="117"/>
      <c r="C45" s="67"/>
      <c r="D45" s="93"/>
      <c r="E45" s="118"/>
      <c r="F45" s="93"/>
      <c r="G45" s="93"/>
      <c r="H45" s="118"/>
      <c r="I45" s="93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119"/>
      <c r="AA45" s="112"/>
      <c r="AB45" s="110"/>
      <c r="AC45" s="112"/>
      <c r="AD45" s="112"/>
      <c r="AE45" s="112"/>
      <c r="AF45" s="112"/>
    </row>
    <row r="46" spans="2:25" ht="20.25">
      <c r="B46" s="110"/>
      <c r="C46" s="120"/>
      <c r="D46" s="471"/>
      <c r="E46" s="471"/>
      <c r="F46" s="472"/>
      <c r="G46" s="472"/>
      <c r="H46" s="121"/>
      <c r="I46" s="67"/>
      <c r="J46" s="67"/>
      <c r="K46" s="121"/>
      <c r="L46" s="67"/>
      <c r="N46" s="121"/>
      <c r="O46" s="67"/>
      <c r="Q46" s="121"/>
      <c r="R46" s="67"/>
      <c r="T46" s="121"/>
      <c r="U46" s="67"/>
      <c r="V46" s="122"/>
      <c r="Y46" s="125"/>
    </row>
    <row r="47" ht="20.25">
      <c r="Y47" s="125"/>
    </row>
    <row r="48" ht="20.25">
      <c r="Y48" s="125"/>
    </row>
    <row r="49" ht="20.25">
      <c r="Y49" s="125"/>
    </row>
    <row r="50" ht="20.25">
      <c r="Y50" s="125"/>
    </row>
    <row r="51" ht="20.25">
      <c r="Y51" s="125"/>
    </row>
    <row r="52" ht="20.25">
      <c r="Y52" s="125"/>
    </row>
  </sheetData>
  <sheetProtection/>
  <mergeCells count="19">
    <mergeCell ref="D46:G46"/>
    <mergeCell ref="C29:C34"/>
    <mergeCell ref="V29:V36"/>
    <mergeCell ref="C21:C26"/>
    <mergeCell ref="V21:V28"/>
    <mergeCell ref="B33:B34"/>
    <mergeCell ref="C37:C42"/>
    <mergeCell ref="V37:V44"/>
    <mergeCell ref="B41:B42"/>
    <mergeCell ref="B25:B26"/>
    <mergeCell ref="J45:Y45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6">
      <selection activeCell="D25" sqref="D25"/>
    </sheetView>
  </sheetViews>
  <sheetFormatPr defaultColWidth="9.00390625" defaultRowHeight="16.5"/>
  <cols>
    <col min="1" max="1" width="1.875" style="93" customWidth="1"/>
    <col min="2" max="2" width="4.875" style="117" customWidth="1"/>
    <col min="3" max="3" width="0" style="93" hidden="1" customWidth="1"/>
    <col min="4" max="4" width="18.625" style="93" customWidth="1"/>
    <col min="5" max="5" width="5.625" style="118" customWidth="1"/>
    <col min="6" max="6" width="9.625" style="93" customWidth="1"/>
    <col min="7" max="7" width="18.625" style="93" customWidth="1"/>
    <col min="8" max="8" width="5.625" style="118" customWidth="1"/>
    <col min="9" max="9" width="9.625" style="93" customWidth="1"/>
    <col min="10" max="10" width="18.625" style="93" customWidth="1"/>
    <col min="11" max="11" width="5.625" style="118" customWidth="1"/>
    <col min="12" max="12" width="9.625" style="93" customWidth="1"/>
    <col min="13" max="13" width="18.625" style="93" customWidth="1"/>
    <col min="14" max="14" width="5.625" style="118" customWidth="1"/>
    <col min="15" max="15" width="9.625" style="93" customWidth="1"/>
    <col min="16" max="16" width="18.625" style="93" customWidth="1"/>
    <col min="17" max="17" width="5.625" style="118" customWidth="1"/>
    <col min="18" max="18" width="9.625" style="93" customWidth="1"/>
    <col min="19" max="19" width="18.625" style="93" customWidth="1"/>
    <col min="20" max="20" width="5.625" style="118" customWidth="1"/>
    <col min="21" max="21" width="9.625" style="93" customWidth="1"/>
    <col min="22" max="22" width="5.25390625" style="126" customWidth="1"/>
    <col min="23" max="23" width="11.75390625" style="123" customWidth="1"/>
    <col min="24" max="24" width="11.25390625" style="124" customWidth="1"/>
    <col min="25" max="25" width="6.625" style="127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463" t="s">
        <v>258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53"/>
      <c r="AB1" s="55"/>
    </row>
    <row r="2" spans="2:28" s="54" customFormat="1" ht="9.75" customHeight="1">
      <c r="B2" s="464"/>
      <c r="C2" s="465"/>
      <c r="D2" s="465"/>
      <c r="E2" s="465"/>
      <c r="F2" s="465"/>
      <c r="G2" s="465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1.5" customHeight="1" thickBot="1">
      <c r="B3" s="129" t="s">
        <v>26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3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2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64.5" customHeight="1">
      <c r="B5" s="83">
        <v>3</v>
      </c>
      <c r="C5" s="466"/>
      <c r="D5" s="84" t="str">
        <f>'2017年3月總表'!A13</f>
        <v>香Q白米飯</v>
      </c>
      <c r="E5" s="84" t="s">
        <v>71</v>
      </c>
      <c r="F5" s="21" t="s">
        <v>16</v>
      </c>
      <c r="G5" s="84" t="str">
        <f>'2017年3月總表'!A14</f>
        <v>桂筍扣肉</v>
      </c>
      <c r="H5" s="84" t="s">
        <v>103</v>
      </c>
      <c r="I5" s="21" t="s">
        <v>16</v>
      </c>
      <c r="J5" s="84" t="str">
        <f>'2017年3月總表'!A15</f>
        <v>蔥爆雞肉</v>
      </c>
      <c r="K5" s="84" t="s">
        <v>370</v>
      </c>
      <c r="L5" s="21" t="s">
        <v>16</v>
      </c>
      <c r="M5" s="84" t="str">
        <f>'2017年3月總表'!A16</f>
        <v>紅蘿蔔炒蛋</v>
      </c>
      <c r="N5" s="84" t="s">
        <v>74</v>
      </c>
      <c r="O5" s="21" t="s">
        <v>16</v>
      </c>
      <c r="P5" s="84" t="str">
        <f>'2017年3月總表'!A17</f>
        <v>深色蔬菜</v>
      </c>
      <c r="Q5" s="84" t="s">
        <v>147</v>
      </c>
      <c r="R5" s="21" t="s">
        <v>16</v>
      </c>
      <c r="S5" s="84" t="str">
        <f>'2017年3月總表'!A18</f>
        <v>酸辣湯</v>
      </c>
      <c r="T5" s="84" t="s">
        <v>73</v>
      </c>
      <c r="U5" s="21" t="s">
        <v>16</v>
      </c>
      <c r="V5" s="467"/>
      <c r="W5" s="85" t="s">
        <v>7</v>
      </c>
      <c r="X5" s="86" t="s">
        <v>18</v>
      </c>
      <c r="Y5" s="87">
        <v>5.7</v>
      </c>
      <c r="Z5" s="125"/>
      <c r="AA5" s="67"/>
      <c r="AB5" s="68"/>
      <c r="AC5" s="67"/>
      <c r="AD5" s="67"/>
      <c r="AE5" s="67"/>
      <c r="AF5" s="67"/>
      <c r="AG5" s="150"/>
    </row>
    <row r="6" spans="2:33" ht="27.75" customHeight="1">
      <c r="B6" s="89" t="s">
        <v>8</v>
      </c>
      <c r="C6" s="466"/>
      <c r="D6" s="28" t="s">
        <v>264</v>
      </c>
      <c r="E6" s="28" t="s">
        <v>264</v>
      </c>
      <c r="F6" s="28" t="s">
        <v>306</v>
      </c>
      <c r="G6" s="184" t="s">
        <v>169</v>
      </c>
      <c r="H6" s="184" t="s">
        <v>265</v>
      </c>
      <c r="I6" s="184">
        <v>20</v>
      </c>
      <c r="J6" s="234" t="s">
        <v>371</v>
      </c>
      <c r="K6" s="27" t="s">
        <v>303</v>
      </c>
      <c r="L6" s="27">
        <v>29.2</v>
      </c>
      <c r="M6" s="27" t="s">
        <v>365</v>
      </c>
      <c r="N6" s="27" t="s">
        <v>21</v>
      </c>
      <c r="O6" s="27">
        <v>10</v>
      </c>
      <c r="P6" s="187" t="s">
        <v>290</v>
      </c>
      <c r="Q6" s="187" t="s">
        <v>268</v>
      </c>
      <c r="R6" s="187">
        <v>100</v>
      </c>
      <c r="S6" s="28" t="s">
        <v>98</v>
      </c>
      <c r="T6" s="27" t="s">
        <v>278</v>
      </c>
      <c r="U6" s="27">
        <v>6</v>
      </c>
      <c r="V6" s="468"/>
      <c r="W6" s="137">
        <f>Y5*15+Y7*5+Y9*15+Y10*12</f>
        <v>96.025</v>
      </c>
      <c r="X6" s="90" t="s">
        <v>19</v>
      </c>
      <c r="Y6" s="91">
        <v>2.5</v>
      </c>
      <c r="Z6" s="125">
        <f>W6*4</f>
        <v>384.1</v>
      </c>
      <c r="AA6" s="92"/>
      <c r="AC6" s="68"/>
      <c r="AD6" s="68"/>
      <c r="AE6" s="68"/>
      <c r="AF6" s="68"/>
      <c r="AG6" s="67">
        <f>Z6/Z12*100</f>
        <v>52.392514185945004</v>
      </c>
    </row>
    <row r="7" spans="2:33" ht="27.75" customHeight="1">
      <c r="B7" s="89">
        <v>6</v>
      </c>
      <c r="C7" s="466"/>
      <c r="D7" s="28" t="s">
        <v>149</v>
      </c>
      <c r="E7" s="28" t="s">
        <v>265</v>
      </c>
      <c r="F7" s="28">
        <v>114</v>
      </c>
      <c r="G7" s="184" t="s">
        <v>143</v>
      </c>
      <c r="H7" s="184" t="s">
        <v>303</v>
      </c>
      <c r="I7" s="184">
        <v>46</v>
      </c>
      <c r="J7" s="184" t="s">
        <v>366</v>
      </c>
      <c r="K7" s="27" t="s">
        <v>352</v>
      </c>
      <c r="L7" s="27">
        <v>20</v>
      </c>
      <c r="M7" s="27" t="s">
        <v>375</v>
      </c>
      <c r="N7" s="27" t="s">
        <v>21</v>
      </c>
      <c r="O7" s="27">
        <v>30</v>
      </c>
      <c r="P7" s="187" t="s">
        <v>264</v>
      </c>
      <c r="Q7" s="187" t="s">
        <v>272</v>
      </c>
      <c r="R7" s="187" t="s">
        <v>21</v>
      </c>
      <c r="S7" s="28" t="s">
        <v>171</v>
      </c>
      <c r="T7" s="27" t="s">
        <v>424</v>
      </c>
      <c r="U7" s="27">
        <v>23</v>
      </c>
      <c r="V7" s="468"/>
      <c r="W7" s="94" t="s">
        <v>9</v>
      </c>
      <c r="X7" s="95" t="s">
        <v>20</v>
      </c>
      <c r="Y7" s="91">
        <v>2.105</v>
      </c>
      <c r="Z7" s="125"/>
      <c r="AA7" s="96"/>
      <c r="AC7" s="97"/>
      <c r="AD7" s="68"/>
      <c r="AE7" s="68"/>
      <c r="AF7" s="98"/>
      <c r="AG7" s="67"/>
    </row>
    <row r="8" spans="2:33" ht="27.75" customHeight="1">
      <c r="B8" s="89" t="s">
        <v>10</v>
      </c>
      <c r="C8" s="466"/>
      <c r="D8" s="28"/>
      <c r="E8" s="28"/>
      <c r="F8" s="28"/>
      <c r="G8" s="184"/>
      <c r="H8" s="184"/>
      <c r="I8" s="184"/>
      <c r="J8" s="184" t="s">
        <v>372</v>
      </c>
      <c r="K8" s="184"/>
      <c r="L8" s="27">
        <v>10</v>
      </c>
      <c r="M8" s="27" t="s">
        <v>264</v>
      </c>
      <c r="N8" s="184" t="s">
        <v>21</v>
      </c>
      <c r="O8" s="27" t="s">
        <v>264</v>
      </c>
      <c r="P8" s="187"/>
      <c r="Q8" s="188"/>
      <c r="R8" s="187"/>
      <c r="S8" s="28" t="s">
        <v>142</v>
      </c>
      <c r="T8" s="27" t="s">
        <v>425</v>
      </c>
      <c r="U8" s="27">
        <v>4</v>
      </c>
      <c r="V8" s="468"/>
      <c r="W8" s="137">
        <f>Y6*5+Y8*5+Y10*4</f>
        <v>25</v>
      </c>
      <c r="X8" s="95" t="s">
        <v>22</v>
      </c>
      <c r="Y8" s="91">
        <v>2.5</v>
      </c>
      <c r="Z8" s="125">
        <f>W8*9</f>
        <v>225</v>
      </c>
      <c r="AC8" s="68"/>
      <c r="AD8" s="68"/>
      <c r="AE8" s="68"/>
      <c r="AF8" s="68"/>
      <c r="AG8" s="67">
        <f>Z8/Z12*100</f>
        <v>30.690746398952424</v>
      </c>
    </row>
    <row r="9" spans="2:33" ht="27.75" customHeight="1">
      <c r="B9" s="473" t="s">
        <v>54</v>
      </c>
      <c r="C9" s="466"/>
      <c r="D9" s="28"/>
      <c r="E9" s="28"/>
      <c r="F9" s="28"/>
      <c r="G9" s="184"/>
      <c r="H9" s="185"/>
      <c r="I9" s="184"/>
      <c r="J9" s="184" t="s">
        <v>373</v>
      </c>
      <c r="K9" s="99"/>
      <c r="L9" s="27">
        <v>10</v>
      </c>
      <c r="M9" s="27"/>
      <c r="N9" s="99"/>
      <c r="O9" s="27"/>
      <c r="P9" s="187"/>
      <c r="Q9" s="188"/>
      <c r="R9" s="187"/>
      <c r="S9" s="28" t="s">
        <v>141</v>
      </c>
      <c r="T9" s="27" t="s">
        <v>21</v>
      </c>
      <c r="U9" s="27">
        <v>3.5</v>
      </c>
      <c r="V9" s="468"/>
      <c r="W9" s="94" t="s">
        <v>11</v>
      </c>
      <c r="X9" s="95" t="s">
        <v>23</v>
      </c>
      <c r="Y9" s="91">
        <f>AB10</f>
        <v>0</v>
      </c>
      <c r="Z9" s="125"/>
      <c r="AC9" s="68"/>
      <c r="AD9" s="68"/>
      <c r="AE9" s="68"/>
      <c r="AF9" s="68"/>
      <c r="AG9" s="67"/>
    </row>
    <row r="10" spans="2:33" ht="27.75" customHeight="1">
      <c r="B10" s="473"/>
      <c r="C10" s="466"/>
      <c r="D10" s="28"/>
      <c r="E10" s="28"/>
      <c r="F10" s="28"/>
      <c r="G10" s="184"/>
      <c r="H10" s="185"/>
      <c r="I10" s="184"/>
      <c r="J10" s="184" t="s">
        <v>374</v>
      </c>
      <c r="K10" s="99"/>
      <c r="L10" s="27">
        <v>10</v>
      </c>
      <c r="M10" s="28"/>
      <c r="N10" s="99"/>
      <c r="O10" s="27"/>
      <c r="P10" s="27"/>
      <c r="Q10" s="99"/>
      <c r="R10" s="27"/>
      <c r="S10" s="28"/>
      <c r="T10" s="27"/>
      <c r="U10" s="27"/>
      <c r="V10" s="468"/>
      <c r="W10" s="137">
        <f>Y5*2+Y6*7+Y7*1+Y10*8</f>
        <v>31.005</v>
      </c>
      <c r="X10" s="128" t="s">
        <v>25</v>
      </c>
      <c r="Y10" s="101">
        <v>0</v>
      </c>
      <c r="Z10" s="65">
        <f>W10*4</f>
        <v>124.02</v>
      </c>
      <c r="AG10" s="67">
        <f>Z10/Z12*100</f>
        <v>16.916739415102576</v>
      </c>
    </row>
    <row r="11" spans="2:33" ht="27.75" customHeight="1">
      <c r="B11" s="32" t="s">
        <v>55</v>
      </c>
      <c r="C11" s="102"/>
      <c r="D11" s="28"/>
      <c r="E11" s="99"/>
      <c r="F11" s="28"/>
      <c r="G11" s="27"/>
      <c r="H11" s="99"/>
      <c r="I11" s="27"/>
      <c r="J11" s="145"/>
      <c r="K11" s="99"/>
      <c r="L11" s="27"/>
      <c r="M11" s="27"/>
      <c r="N11" s="99"/>
      <c r="O11" s="27"/>
      <c r="P11" s="27"/>
      <c r="Q11" s="99"/>
      <c r="R11" s="27"/>
      <c r="S11" s="27"/>
      <c r="T11" s="99"/>
      <c r="U11" s="27"/>
      <c r="V11" s="468"/>
      <c r="W11" s="94" t="s">
        <v>12</v>
      </c>
      <c r="X11" s="103"/>
      <c r="Y11" s="91"/>
      <c r="Z11" s="125"/>
      <c r="AG11" s="67"/>
    </row>
    <row r="12" spans="2:33" ht="27.75" customHeight="1">
      <c r="B12" s="151"/>
      <c r="C12" s="104"/>
      <c r="D12" s="27"/>
      <c r="E12" s="99"/>
      <c r="F12" s="27"/>
      <c r="G12" s="27"/>
      <c r="H12" s="99"/>
      <c r="I12" s="27"/>
      <c r="J12" s="27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469"/>
      <c r="W12" s="140">
        <f>Y5*70+Y6*75+Y7*25+Y8*45+Y9*60+Y10*120</f>
        <v>751.625</v>
      </c>
      <c r="X12" s="107"/>
      <c r="Y12" s="101"/>
      <c r="Z12" s="65">
        <f aca="true" t="shared" si="0" ref="Z12:AG12">SUM(Z5:Z11)</f>
        <v>733.12</v>
      </c>
      <c r="AA12" s="65">
        <f t="shared" si="0"/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3</v>
      </c>
      <c r="C13" s="466"/>
      <c r="D13" s="84" t="str">
        <f>'2017年3月總表'!E13</f>
        <v>五穀飯</v>
      </c>
      <c r="E13" s="84" t="s">
        <v>71</v>
      </c>
      <c r="F13" s="84"/>
      <c r="G13" s="84" t="str">
        <f>'2017年3月總表'!E14</f>
        <v>醬燒雞翅(烤)</v>
      </c>
      <c r="H13" s="84" t="s">
        <v>167</v>
      </c>
      <c r="I13" s="84" t="s">
        <v>21</v>
      </c>
      <c r="J13" s="84" t="str">
        <f>'2017年3月總表'!E15</f>
        <v>鮮菇白菜</v>
      </c>
      <c r="K13" s="84" t="s">
        <v>147</v>
      </c>
      <c r="L13" s="84" t="s">
        <v>41</v>
      </c>
      <c r="M13" s="84" t="str">
        <f>'2017年3月總表'!E16</f>
        <v>咖哩燉肉</v>
      </c>
      <c r="N13" s="84" t="s">
        <v>175</v>
      </c>
      <c r="O13" s="84"/>
      <c r="P13" s="84" t="str">
        <f>'2017年3月總表'!E17</f>
        <v>淺色蔬菜</v>
      </c>
      <c r="Q13" s="84" t="s">
        <v>147</v>
      </c>
      <c r="R13" s="84"/>
      <c r="S13" s="84" t="str">
        <f>'2017年3月總表'!E18</f>
        <v>玉米濃湯(芡) /保久乳</v>
      </c>
      <c r="T13" s="84" t="s">
        <v>73</v>
      </c>
      <c r="U13" s="84"/>
      <c r="V13" s="467" t="s">
        <v>450</v>
      </c>
      <c r="W13" s="85" t="s">
        <v>7</v>
      </c>
      <c r="X13" s="86" t="s">
        <v>18</v>
      </c>
      <c r="Y13" s="87">
        <v>5.7</v>
      </c>
      <c r="Z13" s="125"/>
      <c r="AA13" s="67"/>
      <c r="AB13" s="68"/>
      <c r="AC13" s="67"/>
      <c r="AD13" s="67"/>
      <c r="AE13" s="67"/>
      <c r="AF13" s="67"/>
      <c r="AG13" s="150"/>
    </row>
    <row r="14" spans="2:33" ht="27.75" customHeight="1">
      <c r="B14" s="89" t="s">
        <v>8</v>
      </c>
      <c r="C14" s="466"/>
      <c r="D14" s="27" t="s">
        <v>149</v>
      </c>
      <c r="E14" s="27" t="s">
        <v>276</v>
      </c>
      <c r="F14" s="27">
        <v>61.8</v>
      </c>
      <c r="G14" s="27" t="s">
        <v>172</v>
      </c>
      <c r="H14" s="28"/>
      <c r="I14" s="27">
        <v>80</v>
      </c>
      <c r="J14" s="27" t="s">
        <v>173</v>
      </c>
      <c r="K14" s="27" t="s">
        <v>303</v>
      </c>
      <c r="L14" s="27">
        <v>15.625</v>
      </c>
      <c r="M14" s="184" t="s">
        <v>156</v>
      </c>
      <c r="N14" s="184" t="s">
        <v>303</v>
      </c>
      <c r="O14" s="184">
        <v>25.37</v>
      </c>
      <c r="P14" s="187" t="s">
        <v>290</v>
      </c>
      <c r="Q14" s="187" t="s">
        <v>268</v>
      </c>
      <c r="R14" s="187">
        <v>100</v>
      </c>
      <c r="S14" s="191" t="s">
        <v>176</v>
      </c>
      <c r="T14" s="191" t="s">
        <v>265</v>
      </c>
      <c r="U14" s="191">
        <v>13</v>
      </c>
      <c r="V14" s="468"/>
      <c r="W14" s="137">
        <f>Y13*15+Y15*5+Y17*15+Y18*12</f>
        <v>107.5</v>
      </c>
      <c r="X14" s="90" t="s">
        <v>19</v>
      </c>
      <c r="Y14" s="91">
        <v>5.525</v>
      </c>
      <c r="Z14" s="125">
        <f>W14*4</f>
        <v>430</v>
      </c>
      <c r="AA14" s="92"/>
      <c r="AC14" s="68"/>
      <c r="AD14" s="68"/>
      <c r="AE14" s="68"/>
      <c r="AF14" s="68"/>
      <c r="AG14" s="67">
        <f>Z14/Z20*100</f>
        <v>40.28386069278872</v>
      </c>
    </row>
    <row r="15" spans="2:33" ht="27.75" customHeight="1">
      <c r="B15" s="89">
        <v>7</v>
      </c>
      <c r="C15" s="466"/>
      <c r="D15" s="27" t="s">
        <v>426</v>
      </c>
      <c r="E15" s="27"/>
      <c r="F15" s="27">
        <v>40</v>
      </c>
      <c r="G15" s="27"/>
      <c r="H15" s="28"/>
      <c r="I15" s="27"/>
      <c r="J15" s="27" t="s">
        <v>392</v>
      </c>
      <c r="K15" s="27" t="s">
        <v>286</v>
      </c>
      <c r="L15" s="27">
        <v>34</v>
      </c>
      <c r="M15" s="184" t="s">
        <v>174</v>
      </c>
      <c r="N15" s="184" t="s">
        <v>286</v>
      </c>
      <c r="O15" s="184">
        <v>25</v>
      </c>
      <c r="P15" s="187" t="s">
        <v>264</v>
      </c>
      <c r="Q15" s="187" t="s">
        <v>272</v>
      </c>
      <c r="R15" s="187" t="s">
        <v>21</v>
      </c>
      <c r="S15" s="191" t="s">
        <v>170</v>
      </c>
      <c r="T15" s="191" t="s">
        <v>303</v>
      </c>
      <c r="U15" s="191">
        <v>6</v>
      </c>
      <c r="V15" s="468"/>
      <c r="W15" s="94" t="s">
        <v>9</v>
      </c>
      <c r="X15" s="95" t="s">
        <v>20</v>
      </c>
      <c r="Y15" s="91">
        <v>2</v>
      </c>
      <c r="Z15" s="125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466"/>
      <c r="D16" s="99"/>
      <c r="E16" s="99"/>
      <c r="F16" s="27"/>
      <c r="G16" s="27"/>
      <c r="H16" s="99"/>
      <c r="I16" s="27"/>
      <c r="J16" s="27" t="s">
        <v>378</v>
      </c>
      <c r="K16" s="27" t="s">
        <v>303</v>
      </c>
      <c r="L16" s="27" t="s">
        <v>391</v>
      </c>
      <c r="M16" s="184" t="s">
        <v>142</v>
      </c>
      <c r="N16" s="27" t="s">
        <v>303</v>
      </c>
      <c r="O16" s="184">
        <v>14</v>
      </c>
      <c r="P16" s="187"/>
      <c r="Q16" s="188"/>
      <c r="R16" s="187"/>
      <c r="S16" s="191" t="s">
        <v>142</v>
      </c>
      <c r="T16" s="27" t="s">
        <v>303</v>
      </c>
      <c r="U16" s="191">
        <v>11</v>
      </c>
      <c r="V16" s="468"/>
      <c r="W16" s="137">
        <f>Y14*5+Y16*5+Y18*4</f>
        <v>44.125</v>
      </c>
      <c r="X16" s="95" t="s">
        <v>22</v>
      </c>
      <c r="Y16" s="91">
        <v>2.5</v>
      </c>
      <c r="Z16" s="125">
        <f>W16*9</f>
        <v>397.125</v>
      </c>
      <c r="AC16" s="68"/>
      <c r="AD16" s="68"/>
      <c r="AE16" s="68"/>
      <c r="AF16" s="68"/>
      <c r="AG16" s="67">
        <f>Z16/Z20*100</f>
        <v>37.204019017729586</v>
      </c>
    </row>
    <row r="17" spans="2:33" ht="27.75" customHeight="1">
      <c r="B17" s="473" t="s">
        <v>56</v>
      </c>
      <c r="C17" s="466"/>
      <c r="D17" s="99"/>
      <c r="E17" s="99"/>
      <c r="F17" s="27"/>
      <c r="G17" s="27"/>
      <c r="H17" s="99"/>
      <c r="I17" s="27"/>
      <c r="J17" s="27" t="s">
        <v>378</v>
      </c>
      <c r="K17" s="27" t="s">
        <v>265</v>
      </c>
      <c r="L17" s="27" t="s">
        <v>21</v>
      </c>
      <c r="M17" s="184" t="s">
        <v>104</v>
      </c>
      <c r="N17" s="27" t="s">
        <v>21</v>
      </c>
      <c r="O17" s="184">
        <v>17</v>
      </c>
      <c r="P17" s="187"/>
      <c r="Q17" s="188"/>
      <c r="R17" s="187"/>
      <c r="S17" s="187" t="s">
        <v>174</v>
      </c>
      <c r="T17" s="27" t="s">
        <v>303</v>
      </c>
      <c r="U17" s="187">
        <v>11</v>
      </c>
      <c r="V17" s="468"/>
      <c r="W17" s="94" t="s">
        <v>11</v>
      </c>
      <c r="X17" s="95" t="s">
        <v>23</v>
      </c>
      <c r="Y17" s="91">
        <f>AB18</f>
        <v>0</v>
      </c>
      <c r="Z17" s="125"/>
      <c r="AC17" s="68"/>
      <c r="AD17" s="68"/>
      <c r="AE17" s="68"/>
      <c r="AF17" s="68"/>
      <c r="AG17" s="67"/>
    </row>
    <row r="18" spans="2:33" ht="27.75" customHeight="1">
      <c r="B18" s="473"/>
      <c r="C18" s="466"/>
      <c r="D18" s="99"/>
      <c r="E18" s="99"/>
      <c r="F18" s="27"/>
      <c r="G18" s="27"/>
      <c r="H18" s="99"/>
      <c r="I18" s="27"/>
      <c r="J18" s="27"/>
      <c r="K18" s="99"/>
      <c r="L18" s="27"/>
      <c r="M18" s="184"/>
      <c r="N18" s="185"/>
      <c r="O18" s="184"/>
      <c r="P18" s="184"/>
      <c r="Q18" s="99"/>
      <c r="R18" s="27"/>
      <c r="S18" s="184"/>
      <c r="T18" s="185"/>
      <c r="U18" s="184"/>
      <c r="V18" s="468"/>
      <c r="W18" s="137">
        <f>Y13*2+Y14*7+Y15*1+Y18*8</f>
        <v>60.075</v>
      </c>
      <c r="X18" s="128" t="s">
        <v>25</v>
      </c>
      <c r="Y18" s="101">
        <v>1</v>
      </c>
      <c r="Z18" s="65">
        <f>W18*4</f>
        <v>240.3</v>
      </c>
      <c r="AG18" s="67">
        <f>Z18/Z20*100</f>
        <v>22.5121202894817</v>
      </c>
    </row>
    <row r="19" spans="2:33" ht="27.75" customHeight="1">
      <c r="B19" s="32" t="s">
        <v>55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184"/>
      <c r="N19" s="185"/>
      <c r="O19" s="184"/>
      <c r="P19" s="184"/>
      <c r="Q19" s="99"/>
      <c r="R19" s="27"/>
      <c r="S19" s="27"/>
      <c r="T19" s="99"/>
      <c r="U19" s="27"/>
      <c r="V19" s="468"/>
      <c r="W19" s="94" t="s">
        <v>12</v>
      </c>
      <c r="X19" s="103"/>
      <c r="Y19" s="91"/>
      <c r="Z19" s="125"/>
      <c r="AG19" s="67"/>
    </row>
    <row r="20" spans="2:33" ht="27.75" customHeight="1">
      <c r="B20" s="151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27"/>
      <c r="T20" s="99"/>
      <c r="U20" s="27"/>
      <c r="V20" s="469"/>
      <c r="W20" s="140">
        <f>Y13*70+Y14*75+Y15*25+Y16*45+Y17*60+Y18*120</f>
        <v>1095.875</v>
      </c>
      <c r="X20" s="100"/>
      <c r="Y20" s="101"/>
      <c r="Z20" s="65">
        <f>SUM(Z13:Z19)</f>
        <v>1067.425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100.00000000000001</v>
      </c>
    </row>
    <row r="21" spans="2:33" s="88" customFormat="1" ht="27.75" customHeight="1">
      <c r="B21" s="108">
        <v>3</v>
      </c>
      <c r="C21" s="466"/>
      <c r="D21" s="84" t="str">
        <f>'2017年3月總表'!I13</f>
        <v>香Q白米飯</v>
      </c>
      <c r="E21" s="84" t="s">
        <v>71</v>
      </c>
      <c r="F21" s="84"/>
      <c r="G21" s="84" t="str">
        <f>'2017年3月總表'!I14</f>
        <v>豪大雞排(炸)</v>
      </c>
      <c r="H21" s="84" t="s">
        <v>275</v>
      </c>
      <c r="I21" s="84"/>
      <c r="J21" s="84" t="str">
        <f>'2017年3月總表'!I15</f>
        <v>壽喜燒</v>
      </c>
      <c r="K21" s="84" t="s">
        <v>93</v>
      </c>
      <c r="L21" s="84"/>
      <c r="M21" s="84" t="str">
        <f>'2017年3月總表'!I16</f>
        <v>烤地瓜</v>
      </c>
      <c r="N21" s="84" t="s">
        <v>167</v>
      </c>
      <c r="O21" s="84"/>
      <c r="P21" s="84" t="str">
        <f>'2017年3月總表'!I17</f>
        <v>深色蔬菜</v>
      </c>
      <c r="Q21" s="84" t="s">
        <v>72</v>
      </c>
      <c r="R21" s="84"/>
      <c r="S21" s="84" t="str">
        <f>'2017年3月總表'!I18</f>
        <v>味噌海芽湯</v>
      </c>
      <c r="T21" s="84" t="s">
        <v>73</v>
      </c>
      <c r="U21" s="84"/>
      <c r="V21" s="467" t="s">
        <v>106</v>
      </c>
      <c r="W21" s="85" t="s">
        <v>7</v>
      </c>
      <c r="X21" s="86" t="s">
        <v>18</v>
      </c>
      <c r="Y21" s="87">
        <v>5.7</v>
      </c>
      <c r="Z21" s="125"/>
      <c r="AA21" s="67"/>
      <c r="AB21" s="68"/>
      <c r="AC21" s="67"/>
      <c r="AD21" s="67"/>
      <c r="AE21" s="67"/>
      <c r="AF21" s="67"/>
      <c r="AG21" s="150"/>
    </row>
    <row r="22" spans="2:33" s="111" customFormat="1" ht="27.75" customHeight="1">
      <c r="B22" s="109" t="s">
        <v>8</v>
      </c>
      <c r="C22" s="466"/>
      <c r="D22" s="184" t="s">
        <v>264</v>
      </c>
      <c r="E22" s="184" t="s">
        <v>266</v>
      </c>
      <c r="F22" s="184" t="s">
        <v>21</v>
      </c>
      <c r="G22" s="184" t="s">
        <v>166</v>
      </c>
      <c r="H22" s="184" t="s">
        <v>266</v>
      </c>
      <c r="I22" s="184">
        <v>80</v>
      </c>
      <c r="J22" s="184" t="s">
        <v>156</v>
      </c>
      <c r="K22" s="184" t="s">
        <v>286</v>
      </c>
      <c r="L22" s="184">
        <v>47</v>
      </c>
      <c r="M22" s="184" t="s">
        <v>180</v>
      </c>
      <c r="N22" s="184" t="s">
        <v>21</v>
      </c>
      <c r="O22" s="184">
        <v>55</v>
      </c>
      <c r="P22" s="187" t="s">
        <v>290</v>
      </c>
      <c r="Q22" s="187" t="s">
        <v>268</v>
      </c>
      <c r="R22" s="187">
        <v>100</v>
      </c>
      <c r="S22" s="184" t="s">
        <v>224</v>
      </c>
      <c r="T22" s="184" t="s">
        <v>224</v>
      </c>
      <c r="U22" s="184"/>
      <c r="V22" s="468"/>
      <c r="W22" s="137">
        <f>Y21*15+Y23*5+Y25*15+Y26*12</f>
        <v>95.5</v>
      </c>
      <c r="X22" s="90" t="s">
        <v>19</v>
      </c>
      <c r="Y22" s="91">
        <v>2.5</v>
      </c>
      <c r="Z22" s="125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50.72367547470456</v>
      </c>
    </row>
    <row r="23" spans="2:33" s="111" customFormat="1" ht="27.75" customHeight="1">
      <c r="B23" s="109">
        <v>8</v>
      </c>
      <c r="C23" s="466"/>
      <c r="D23" s="184" t="s">
        <v>21</v>
      </c>
      <c r="E23" s="184" t="s">
        <v>265</v>
      </c>
      <c r="F23" s="184" t="s">
        <v>267</v>
      </c>
      <c r="G23" s="184"/>
      <c r="H23" s="184"/>
      <c r="I23" s="184"/>
      <c r="J23" s="184" t="s">
        <v>143</v>
      </c>
      <c r="K23" s="184" t="s">
        <v>266</v>
      </c>
      <c r="L23" s="184">
        <v>20</v>
      </c>
      <c r="M23" s="184"/>
      <c r="N23" s="184"/>
      <c r="O23" s="184"/>
      <c r="P23" s="187" t="s">
        <v>264</v>
      </c>
      <c r="Q23" s="187" t="s">
        <v>272</v>
      </c>
      <c r="R23" s="187" t="s">
        <v>21</v>
      </c>
      <c r="S23" s="184" t="s">
        <v>181</v>
      </c>
      <c r="T23" s="184"/>
      <c r="U23" s="184">
        <v>10</v>
      </c>
      <c r="V23" s="468"/>
      <c r="W23" s="94" t="s">
        <v>9</v>
      </c>
      <c r="X23" s="95" t="s">
        <v>20</v>
      </c>
      <c r="Y23" s="91">
        <v>2</v>
      </c>
      <c r="Z23" s="125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109" t="s">
        <v>10</v>
      </c>
      <c r="C24" s="466"/>
      <c r="D24" s="184" t="s">
        <v>264</v>
      </c>
      <c r="E24" s="184" t="s">
        <v>264</v>
      </c>
      <c r="F24" s="184" t="s">
        <v>268</v>
      </c>
      <c r="G24" s="234"/>
      <c r="H24" s="185"/>
      <c r="I24" s="184"/>
      <c r="J24" s="184" t="s">
        <v>164</v>
      </c>
      <c r="K24" s="184" t="s">
        <v>351</v>
      </c>
      <c r="L24" s="184">
        <v>40</v>
      </c>
      <c r="M24" s="184"/>
      <c r="N24" s="184"/>
      <c r="O24" s="184"/>
      <c r="P24" s="187"/>
      <c r="Q24" s="188"/>
      <c r="R24" s="187"/>
      <c r="S24" s="184" t="s">
        <v>225</v>
      </c>
      <c r="T24" s="184" t="s">
        <v>272</v>
      </c>
      <c r="U24" s="184">
        <v>1</v>
      </c>
      <c r="V24" s="468"/>
      <c r="W24" s="137">
        <f>Y22*5+Y24*5+Y26*4</f>
        <v>27.5</v>
      </c>
      <c r="X24" s="95" t="s">
        <v>22</v>
      </c>
      <c r="Y24" s="91">
        <v>3</v>
      </c>
      <c r="Z24" s="125">
        <f>W24*9</f>
        <v>247.5</v>
      </c>
      <c r="AA24" s="67"/>
      <c r="AB24" s="68"/>
      <c r="AC24" s="68"/>
      <c r="AD24" s="68"/>
      <c r="AE24" s="68"/>
      <c r="AF24" s="68"/>
      <c r="AG24" s="67">
        <f>Z24/Z28*100</f>
        <v>32.864161465940775</v>
      </c>
    </row>
    <row r="25" spans="2:33" s="111" customFormat="1" ht="27.75" customHeight="1">
      <c r="B25" s="474" t="s">
        <v>57</v>
      </c>
      <c r="C25" s="466"/>
      <c r="D25" s="184"/>
      <c r="E25" s="184"/>
      <c r="F25" s="184"/>
      <c r="G25" s="184"/>
      <c r="H25" s="185"/>
      <c r="I25" s="184"/>
      <c r="J25" s="184" t="s">
        <v>95</v>
      </c>
      <c r="K25" s="184" t="s">
        <v>272</v>
      </c>
      <c r="L25" s="184">
        <v>12</v>
      </c>
      <c r="M25" s="184"/>
      <c r="N25" s="184"/>
      <c r="O25" s="184"/>
      <c r="P25" s="187"/>
      <c r="Q25" s="188"/>
      <c r="R25" s="187"/>
      <c r="S25" s="184"/>
      <c r="T25" s="184"/>
      <c r="U25" s="184"/>
      <c r="V25" s="468"/>
      <c r="W25" s="94" t="s">
        <v>11</v>
      </c>
      <c r="X25" s="95" t="s">
        <v>23</v>
      </c>
      <c r="Y25" s="91">
        <f>AB26</f>
        <v>0</v>
      </c>
      <c r="Z25" s="125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474"/>
      <c r="C26" s="466"/>
      <c r="D26" s="184" t="s">
        <v>90</v>
      </c>
      <c r="E26" s="184" t="s">
        <v>266</v>
      </c>
      <c r="F26" s="184">
        <v>94</v>
      </c>
      <c r="G26" s="237"/>
      <c r="H26" s="185"/>
      <c r="I26" s="184"/>
      <c r="J26" s="184"/>
      <c r="K26" s="185"/>
      <c r="L26" s="184"/>
      <c r="M26" s="184"/>
      <c r="N26" s="185"/>
      <c r="O26" s="184"/>
      <c r="P26" s="184"/>
      <c r="Q26" s="185"/>
      <c r="R26" s="184"/>
      <c r="S26" s="184"/>
      <c r="T26" s="184"/>
      <c r="U26" s="184"/>
      <c r="V26" s="468"/>
      <c r="W26" s="137">
        <f>Y21*2+Y22*7+Y23*1+Y26*8</f>
        <v>30.9</v>
      </c>
      <c r="X26" s="128" t="s">
        <v>25</v>
      </c>
      <c r="Y26" s="101">
        <v>0</v>
      </c>
      <c r="Z26" s="65">
        <f>W26*4</f>
        <v>123.6</v>
      </c>
      <c r="AA26" s="67"/>
      <c r="AB26" s="68"/>
      <c r="AC26" s="67"/>
      <c r="AD26" s="67"/>
      <c r="AE26" s="67"/>
      <c r="AF26" s="67"/>
      <c r="AG26" s="67">
        <f>Z26/Z28*100</f>
        <v>16.41216305935467</v>
      </c>
    </row>
    <row r="27" spans="2:33" s="111" customFormat="1" ht="27.75" customHeight="1">
      <c r="B27" s="32" t="s">
        <v>55</v>
      </c>
      <c r="C27" s="114"/>
      <c r="D27" s="185"/>
      <c r="E27" s="185"/>
      <c r="F27" s="184"/>
      <c r="G27" s="184"/>
      <c r="H27" s="185"/>
      <c r="I27" s="184"/>
      <c r="J27" s="184"/>
      <c r="K27" s="185"/>
      <c r="L27" s="184"/>
      <c r="M27" s="184"/>
      <c r="N27" s="185"/>
      <c r="O27" s="184"/>
      <c r="P27" s="184"/>
      <c r="Q27" s="185"/>
      <c r="R27" s="184"/>
      <c r="S27" s="184"/>
      <c r="T27" s="185"/>
      <c r="U27" s="184"/>
      <c r="V27" s="468"/>
      <c r="W27" s="94" t="s">
        <v>12</v>
      </c>
      <c r="X27" s="103"/>
      <c r="Y27" s="91"/>
      <c r="Z27" s="125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152"/>
      <c r="C28" s="115"/>
      <c r="D28" s="235"/>
      <c r="E28" s="235"/>
      <c r="F28" s="236"/>
      <c r="G28" s="184"/>
      <c r="H28" s="185"/>
      <c r="I28" s="184"/>
      <c r="J28" s="236"/>
      <c r="K28" s="235"/>
      <c r="L28" s="236"/>
      <c r="M28" s="184"/>
      <c r="N28" s="185"/>
      <c r="O28" s="236"/>
      <c r="P28" s="184"/>
      <c r="Q28" s="185"/>
      <c r="R28" s="184"/>
      <c r="S28" s="184"/>
      <c r="T28" s="185"/>
      <c r="U28" s="184"/>
      <c r="V28" s="469"/>
      <c r="W28" s="140">
        <f>Y21*70+Y22*75+Y23*25+Y24*45+Y25*60+Y26*120</f>
        <v>771.5</v>
      </c>
      <c r="X28" s="107"/>
      <c r="Y28" s="91"/>
      <c r="Z28" s="65">
        <f>SUM(Z21:Z27)</f>
        <v>753.1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3</v>
      </c>
      <c r="C29" s="466"/>
      <c r="D29" s="84" t="str">
        <f>'2017年3月總表'!M13</f>
        <v>南瓜飯</v>
      </c>
      <c r="E29" s="84" t="s">
        <v>71</v>
      </c>
      <c r="F29" s="84" t="s">
        <v>59</v>
      </c>
      <c r="G29" s="84" t="str">
        <f>'2017年3月總表'!M14</f>
        <v>醬爆燒鴨</v>
      </c>
      <c r="H29" s="84" t="s">
        <v>175</v>
      </c>
      <c r="I29" s="84"/>
      <c r="J29" s="84" t="str">
        <f>'2017年3月總表'!M15</f>
        <v>筍干燒肉(醃)</v>
      </c>
      <c r="K29" s="84" t="s">
        <v>93</v>
      </c>
      <c r="L29" s="84" t="s">
        <v>59</v>
      </c>
      <c r="M29" s="84" t="str">
        <f>'2017年3月總表'!M16</f>
        <v>焗烤雙花</v>
      </c>
      <c r="N29" s="84" t="s">
        <v>406</v>
      </c>
      <c r="O29" s="84"/>
      <c r="P29" s="84" t="str">
        <f>'2017年3月總表'!M17</f>
        <v>深色蔬菜</v>
      </c>
      <c r="Q29" s="84" t="s">
        <v>72</v>
      </c>
      <c r="R29" s="84"/>
      <c r="S29" s="84" t="str">
        <f>'2017年3月總表'!M18</f>
        <v>筍絲蛋花湯</v>
      </c>
      <c r="T29" s="84" t="s">
        <v>73</v>
      </c>
      <c r="U29" s="84"/>
      <c r="V29" s="467"/>
      <c r="W29" s="85" t="s">
        <v>7</v>
      </c>
      <c r="X29" s="86" t="s">
        <v>18</v>
      </c>
      <c r="Y29" s="87">
        <v>5.7</v>
      </c>
      <c r="Z29" s="125"/>
      <c r="AA29" s="67"/>
      <c r="AB29" s="68"/>
      <c r="AC29" s="67"/>
      <c r="AD29" s="67"/>
      <c r="AE29" s="67"/>
      <c r="AF29" s="67"/>
      <c r="AG29" s="150"/>
    </row>
    <row r="30" spans="2:33" ht="27.75" customHeight="1">
      <c r="B30" s="89" t="s">
        <v>8</v>
      </c>
      <c r="C30" s="466"/>
      <c r="D30" s="184" t="s">
        <v>182</v>
      </c>
      <c r="E30" s="184" t="s">
        <v>265</v>
      </c>
      <c r="F30" s="184">
        <v>56</v>
      </c>
      <c r="G30" s="184" t="s">
        <v>153</v>
      </c>
      <c r="H30" s="184" t="s">
        <v>286</v>
      </c>
      <c r="I30" s="184">
        <v>35</v>
      </c>
      <c r="J30" s="184" t="s">
        <v>185</v>
      </c>
      <c r="K30" s="184" t="s">
        <v>464</v>
      </c>
      <c r="L30" s="184">
        <v>40</v>
      </c>
      <c r="M30" s="184" t="s">
        <v>186</v>
      </c>
      <c r="N30" s="184" t="s">
        <v>273</v>
      </c>
      <c r="O30" s="184">
        <v>43</v>
      </c>
      <c r="P30" s="187" t="s">
        <v>290</v>
      </c>
      <c r="Q30" s="187" t="s">
        <v>268</v>
      </c>
      <c r="R30" s="187">
        <v>100</v>
      </c>
      <c r="S30" s="233" t="s">
        <v>171</v>
      </c>
      <c r="T30" s="184" t="s">
        <v>303</v>
      </c>
      <c r="U30" s="184">
        <v>13</v>
      </c>
      <c r="V30" s="468"/>
      <c r="W30" s="137">
        <f>Y29*15+Y31*5+Y33*15+Y34*12</f>
        <v>98.415</v>
      </c>
      <c r="X30" s="90" t="s">
        <v>19</v>
      </c>
      <c r="Y30" s="91">
        <v>2</v>
      </c>
      <c r="Z30" s="125">
        <f>W30*4</f>
        <v>393.66</v>
      </c>
      <c r="AA30" s="92"/>
      <c r="AC30" s="68"/>
      <c r="AD30" s="68"/>
      <c r="AE30" s="68"/>
      <c r="AF30" s="68"/>
      <c r="AG30" s="67">
        <f>Z30/Z36*100</f>
        <v>55.59447077498404</v>
      </c>
    </row>
    <row r="31" spans="2:33" ht="27.75" customHeight="1">
      <c r="B31" s="89">
        <v>9</v>
      </c>
      <c r="C31" s="466"/>
      <c r="D31" s="184" t="s">
        <v>149</v>
      </c>
      <c r="E31" s="184" t="s">
        <v>265</v>
      </c>
      <c r="F31" s="184">
        <v>104</v>
      </c>
      <c r="G31" s="184" t="s">
        <v>183</v>
      </c>
      <c r="H31" s="184" t="s">
        <v>273</v>
      </c>
      <c r="I31" s="184">
        <v>57.2</v>
      </c>
      <c r="J31" s="184" t="s">
        <v>143</v>
      </c>
      <c r="K31" s="184" t="s">
        <v>266</v>
      </c>
      <c r="L31" s="184">
        <v>22</v>
      </c>
      <c r="M31" s="184" t="s">
        <v>187</v>
      </c>
      <c r="N31" s="184" t="s">
        <v>265</v>
      </c>
      <c r="O31" s="184">
        <v>24</v>
      </c>
      <c r="P31" s="187" t="s">
        <v>264</v>
      </c>
      <c r="Q31" s="187" t="s">
        <v>272</v>
      </c>
      <c r="R31" s="187" t="s">
        <v>21</v>
      </c>
      <c r="S31" s="184" t="s">
        <v>170</v>
      </c>
      <c r="T31" s="184" t="s">
        <v>272</v>
      </c>
      <c r="U31" s="184">
        <v>1.6</v>
      </c>
      <c r="V31" s="468"/>
      <c r="W31" s="94" t="s">
        <v>9</v>
      </c>
      <c r="X31" s="95" t="s">
        <v>20</v>
      </c>
      <c r="Y31" s="91">
        <v>2.583</v>
      </c>
      <c r="Z31" s="125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466"/>
      <c r="D32" s="185"/>
      <c r="E32" s="185"/>
      <c r="F32" s="184"/>
      <c r="G32" s="184" t="s">
        <v>184</v>
      </c>
      <c r="H32" s="185" t="s">
        <v>21</v>
      </c>
      <c r="I32" s="184">
        <v>5.4</v>
      </c>
      <c r="J32" s="184" t="s">
        <v>21</v>
      </c>
      <c r="K32" s="184"/>
      <c r="L32" s="184"/>
      <c r="M32" s="184" t="s">
        <v>188</v>
      </c>
      <c r="N32" s="184" t="s">
        <v>303</v>
      </c>
      <c r="O32" s="184">
        <v>4.5</v>
      </c>
      <c r="P32" s="187"/>
      <c r="Q32" s="188"/>
      <c r="R32" s="187"/>
      <c r="S32" s="184" t="s">
        <v>226</v>
      </c>
      <c r="T32" s="184" t="s">
        <v>21</v>
      </c>
      <c r="U32" s="184">
        <v>3.3</v>
      </c>
      <c r="V32" s="468"/>
      <c r="W32" s="137">
        <f>Y30*5+Y32*5+Y34*4</f>
        <v>22.5</v>
      </c>
      <c r="X32" s="95" t="s">
        <v>22</v>
      </c>
      <c r="Y32" s="91">
        <v>2.5</v>
      </c>
      <c r="Z32" s="125">
        <f>W32*9</f>
        <v>202.5</v>
      </c>
      <c r="AC32" s="68"/>
      <c r="AD32" s="68"/>
      <c r="AE32" s="68"/>
      <c r="AF32" s="68"/>
      <c r="AG32" s="67">
        <f>Z32/Z36*100</f>
        <v>28.597978793716067</v>
      </c>
    </row>
    <row r="33" spans="2:33" ht="27.75" customHeight="1">
      <c r="B33" s="473" t="s">
        <v>58</v>
      </c>
      <c r="C33" s="466"/>
      <c r="D33" s="185"/>
      <c r="E33" s="185"/>
      <c r="F33" s="184"/>
      <c r="G33" s="184"/>
      <c r="H33" s="185"/>
      <c r="I33" s="184"/>
      <c r="J33" s="184"/>
      <c r="K33" s="184"/>
      <c r="L33" s="184"/>
      <c r="M33" s="184"/>
      <c r="N33" s="184"/>
      <c r="O33" s="184"/>
      <c r="P33" s="187"/>
      <c r="Q33" s="188"/>
      <c r="R33" s="187"/>
      <c r="S33" s="184"/>
      <c r="T33" s="184"/>
      <c r="U33" s="184"/>
      <c r="V33" s="468"/>
      <c r="W33" s="94" t="s">
        <v>11</v>
      </c>
      <c r="X33" s="95" t="s">
        <v>23</v>
      </c>
      <c r="Y33" s="91">
        <f>AB34</f>
        <v>0</v>
      </c>
      <c r="Z33" s="125"/>
      <c r="AC33" s="68"/>
      <c r="AD33" s="68"/>
      <c r="AE33" s="68"/>
      <c r="AF33" s="68"/>
      <c r="AG33" s="67"/>
    </row>
    <row r="34" spans="2:33" ht="27.75" customHeight="1">
      <c r="B34" s="473"/>
      <c r="C34" s="466"/>
      <c r="D34" s="185"/>
      <c r="E34" s="185"/>
      <c r="F34" s="184"/>
      <c r="G34" s="184"/>
      <c r="H34" s="185"/>
      <c r="I34" s="184"/>
      <c r="J34" s="184"/>
      <c r="K34" s="185"/>
      <c r="L34" s="184"/>
      <c r="M34" s="184"/>
      <c r="N34" s="185"/>
      <c r="O34" s="184"/>
      <c r="P34" s="184"/>
      <c r="Q34" s="185"/>
      <c r="R34" s="184"/>
      <c r="S34" s="184"/>
      <c r="T34" s="185"/>
      <c r="U34" s="184"/>
      <c r="V34" s="468"/>
      <c r="W34" s="137">
        <f>Y29*2+Y30*7+Y31*1+Y34*8</f>
        <v>27.982999999999997</v>
      </c>
      <c r="X34" s="128" t="s">
        <v>25</v>
      </c>
      <c r="Y34" s="101">
        <v>0</v>
      </c>
      <c r="Z34" s="65">
        <f>W34*4</f>
        <v>111.93199999999999</v>
      </c>
      <c r="AG34" s="67">
        <f>Z34/Z36*100</f>
        <v>15.807550431299882</v>
      </c>
    </row>
    <row r="35" spans="2:33" ht="27.75" customHeight="1">
      <c r="B35" s="32" t="s">
        <v>55</v>
      </c>
      <c r="C35" s="102"/>
      <c r="D35" s="185"/>
      <c r="E35" s="185"/>
      <c r="F35" s="184"/>
      <c r="G35" s="184"/>
      <c r="H35" s="185"/>
      <c r="I35" s="184"/>
      <c r="J35" s="184"/>
      <c r="K35" s="185"/>
      <c r="L35" s="184"/>
      <c r="M35" s="184"/>
      <c r="N35" s="185"/>
      <c r="O35" s="184"/>
      <c r="P35" s="184"/>
      <c r="Q35" s="185"/>
      <c r="R35" s="184"/>
      <c r="S35" s="184"/>
      <c r="T35" s="184"/>
      <c r="U35" s="184"/>
      <c r="V35" s="468"/>
      <c r="W35" s="94" t="s">
        <v>12</v>
      </c>
      <c r="X35" s="103"/>
      <c r="Y35" s="91"/>
      <c r="Z35" s="125"/>
      <c r="AG35" s="67"/>
    </row>
    <row r="36" spans="2:33" ht="27.75" customHeight="1">
      <c r="B36" s="151"/>
      <c r="C36" s="104"/>
      <c r="D36" s="185"/>
      <c r="E36" s="185"/>
      <c r="F36" s="184"/>
      <c r="G36" s="184"/>
      <c r="H36" s="185"/>
      <c r="I36" s="184"/>
      <c r="J36" s="184"/>
      <c r="K36" s="185"/>
      <c r="L36" s="184"/>
      <c r="M36" s="184"/>
      <c r="N36" s="185"/>
      <c r="O36" s="184"/>
      <c r="P36" s="184"/>
      <c r="Q36" s="185"/>
      <c r="R36" s="184"/>
      <c r="S36" s="184"/>
      <c r="T36" s="185"/>
      <c r="U36" s="184"/>
      <c r="V36" s="469"/>
      <c r="W36" s="140">
        <f>Y29*70+Y30*75+Y31*25+Y32*45+Y33*60+Y34*120</f>
        <v>726.075</v>
      </c>
      <c r="X36" s="100"/>
      <c r="Y36" s="91"/>
      <c r="Z36" s="65">
        <f>SUM(Z29:Z35)</f>
        <v>708.0920000000001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148">
        <v>3</v>
      </c>
      <c r="C37" s="466"/>
      <c r="D37" s="84" t="str">
        <f>'2017年3月總表'!Q13</f>
        <v>蘑菇義大利麵(海)</v>
      </c>
      <c r="E37" s="84" t="s">
        <v>274</v>
      </c>
      <c r="F37" s="84"/>
      <c r="G37" s="84" t="str">
        <f>'2017年3月總表'!Q14</f>
        <v>日式燒肉</v>
      </c>
      <c r="H37" s="84" t="s">
        <v>388</v>
      </c>
      <c r="I37" s="84"/>
      <c r="J37" s="84" t="str">
        <f>'2017年3月總表'!Q15</f>
        <v>炸蝦捲(加)(炸)</v>
      </c>
      <c r="K37" s="84" t="s">
        <v>275</v>
      </c>
      <c r="L37" s="84"/>
      <c r="M37" s="84" t="str">
        <f>'2017年3月總表'!Q16</f>
        <v>塔香豆腐(豆)</v>
      </c>
      <c r="N37" s="84" t="s">
        <v>81</v>
      </c>
      <c r="O37" s="84"/>
      <c r="P37" s="84" t="str">
        <f>'2017年3月總表'!Q17</f>
        <v>深色蔬菜</v>
      </c>
      <c r="Q37" s="84" t="s">
        <v>75</v>
      </c>
      <c r="R37" s="84"/>
      <c r="S37" s="84" t="str">
        <f>'2017年3月總表'!Q18</f>
        <v>菜頭排骨湯</v>
      </c>
      <c r="T37" s="84" t="s">
        <v>17</v>
      </c>
      <c r="U37" s="84"/>
      <c r="V37" s="467"/>
      <c r="W37" s="85" t="s">
        <v>7</v>
      </c>
      <c r="X37" s="86" t="s">
        <v>18</v>
      </c>
      <c r="Y37" s="87">
        <v>5.5</v>
      </c>
      <c r="Z37" s="125"/>
      <c r="AA37" s="67"/>
      <c r="AB37" s="68"/>
      <c r="AC37" s="67"/>
      <c r="AD37" s="67"/>
      <c r="AE37" s="67"/>
      <c r="AF37" s="67"/>
      <c r="AG37" s="150"/>
    </row>
    <row r="38" spans="2:33" ht="27.75" customHeight="1">
      <c r="B38" s="149" t="s">
        <v>8</v>
      </c>
      <c r="C38" s="466"/>
      <c r="D38" s="184" t="s">
        <v>177</v>
      </c>
      <c r="E38" s="184" t="s">
        <v>351</v>
      </c>
      <c r="F38" s="184">
        <v>256.5</v>
      </c>
      <c r="G38" s="184" t="s">
        <v>389</v>
      </c>
      <c r="H38" s="184" t="s">
        <v>351</v>
      </c>
      <c r="I38" s="184">
        <v>40</v>
      </c>
      <c r="J38" s="184" t="s">
        <v>344</v>
      </c>
      <c r="K38" s="184" t="s">
        <v>386</v>
      </c>
      <c r="L38" s="184">
        <v>30</v>
      </c>
      <c r="M38" s="184" t="s">
        <v>157</v>
      </c>
      <c r="N38" s="184" t="s">
        <v>21</v>
      </c>
      <c r="O38" s="184">
        <v>3.6</v>
      </c>
      <c r="P38" s="187" t="s">
        <v>290</v>
      </c>
      <c r="Q38" s="187" t="s">
        <v>268</v>
      </c>
      <c r="R38" s="187">
        <v>100</v>
      </c>
      <c r="S38" s="184" t="s">
        <v>190</v>
      </c>
      <c r="T38" s="184" t="s">
        <v>21</v>
      </c>
      <c r="U38" s="184">
        <v>33.4</v>
      </c>
      <c r="V38" s="468"/>
      <c r="W38" s="137">
        <f>Y37*15+Y39*5+Y41*15+Y42*12</f>
        <v>93.5</v>
      </c>
      <c r="X38" s="90" t="s">
        <v>19</v>
      </c>
      <c r="Y38" s="91">
        <v>2.5</v>
      </c>
      <c r="Z38" s="125">
        <f>W38*4</f>
        <v>374</v>
      </c>
      <c r="AA38" s="92"/>
      <c r="AC38" s="68"/>
      <c r="AD38" s="68"/>
      <c r="AE38" s="68"/>
      <c r="AF38" s="68"/>
      <c r="AG38" s="67">
        <f>Z38/Z44*100</f>
        <v>50.24855568990999</v>
      </c>
    </row>
    <row r="39" spans="2:33" ht="27.75" customHeight="1">
      <c r="B39" s="149">
        <v>10</v>
      </c>
      <c r="C39" s="466"/>
      <c r="D39" s="184" t="s">
        <v>178</v>
      </c>
      <c r="E39" s="184" t="s">
        <v>265</v>
      </c>
      <c r="F39" s="184">
        <v>25</v>
      </c>
      <c r="G39" s="184" t="s">
        <v>378</v>
      </c>
      <c r="H39" s="184" t="s">
        <v>265</v>
      </c>
      <c r="I39" s="184" t="s">
        <v>21</v>
      </c>
      <c r="J39" s="184" t="s">
        <v>345</v>
      </c>
      <c r="K39" s="184" t="s">
        <v>21</v>
      </c>
      <c r="L39" s="184">
        <v>33</v>
      </c>
      <c r="M39" s="184" t="s">
        <v>165</v>
      </c>
      <c r="N39" s="184" t="s">
        <v>283</v>
      </c>
      <c r="O39" s="184">
        <v>10</v>
      </c>
      <c r="P39" s="187" t="s">
        <v>264</v>
      </c>
      <c r="Q39" s="187" t="s">
        <v>272</v>
      </c>
      <c r="R39" s="187" t="s">
        <v>21</v>
      </c>
      <c r="S39" s="184" t="s">
        <v>154</v>
      </c>
      <c r="T39" s="234" t="s">
        <v>265</v>
      </c>
      <c r="U39" s="184">
        <v>5</v>
      </c>
      <c r="V39" s="468"/>
      <c r="W39" s="94" t="s">
        <v>9</v>
      </c>
      <c r="X39" s="95" t="s">
        <v>20</v>
      </c>
      <c r="Y39" s="91">
        <v>2.2</v>
      </c>
      <c r="Z39" s="125"/>
      <c r="AA39" s="96"/>
      <c r="AC39" s="97"/>
      <c r="AD39" s="68"/>
      <c r="AE39" s="68"/>
      <c r="AF39" s="98"/>
      <c r="AG39" s="67"/>
    </row>
    <row r="40" spans="2:33" ht="27.75" customHeight="1">
      <c r="B40" s="149" t="s">
        <v>10</v>
      </c>
      <c r="C40" s="466"/>
      <c r="D40" s="184" t="s">
        <v>179</v>
      </c>
      <c r="E40" s="184" t="s">
        <v>21</v>
      </c>
      <c r="F40" s="184">
        <v>10</v>
      </c>
      <c r="G40" s="184"/>
      <c r="H40" s="184"/>
      <c r="I40" s="184"/>
      <c r="J40" s="184" t="s">
        <v>21</v>
      </c>
      <c r="K40" s="184" t="s">
        <v>272</v>
      </c>
      <c r="L40" s="184" t="s">
        <v>264</v>
      </c>
      <c r="M40" s="191" t="s">
        <v>228</v>
      </c>
      <c r="N40" s="184" t="s">
        <v>265</v>
      </c>
      <c r="O40" s="184">
        <v>25</v>
      </c>
      <c r="P40" s="187"/>
      <c r="Q40" s="188"/>
      <c r="R40" s="187"/>
      <c r="S40" s="184"/>
      <c r="T40" s="184"/>
      <c r="U40" s="184"/>
      <c r="V40" s="468"/>
      <c r="W40" s="137">
        <f>Y38*5+Y40*5+Y42*4</f>
        <v>27.5</v>
      </c>
      <c r="X40" s="95" t="s">
        <v>22</v>
      </c>
      <c r="Y40" s="91">
        <v>3</v>
      </c>
      <c r="Z40" s="125">
        <f>W40*9</f>
        <v>247.5</v>
      </c>
      <c r="AC40" s="68"/>
      <c r="AD40" s="68"/>
      <c r="AE40" s="68"/>
      <c r="AF40" s="68"/>
      <c r="AG40" s="67">
        <f>Z40/Z44*100</f>
        <v>33.252720677146314</v>
      </c>
    </row>
    <row r="41" spans="2:33" ht="27.75" customHeight="1">
      <c r="B41" s="475" t="s">
        <v>62</v>
      </c>
      <c r="C41" s="466"/>
      <c r="D41" s="184" t="s">
        <v>270</v>
      </c>
      <c r="E41" s="184" t="s">
        <v>271</v>
      </c>
      <c r="F41" s="184">
        <v>20</v>
      </c>
      <c r="G41" s="184"/>
      <c r="H41" s="184"/>
      <c r="I41" s="184"/>
      <c r="J41" s="184" t="s">
        <v>21</v>
      </c>
      <c r="K41" s="184" t="s">
        <v>265</v>
      </c>
      <c r="L41" s="184" t="s">
        <v>346</v>
      </c>
      <c r="M41" s="184"/>
      <c r="N41" s="185"/>
      <c r="O41" s="184"/>
      <c r="P41" s="187"/>
      <c r="Q41" s="188"/>
      <c r="R41" s="187"/>
      <c r="S41" s="184"/>
      <c r="T41" s="184"/>
      <c r="U41" s="184"/>
      <c r="V41" s="468"/>
      <c r="W41" s="94" t="s">
        <v>11</v>
      </c>
      <c r="X41" s="95" t="s">
        <v>23</v>
      </c>
      <c r="Y41" s="91">
        <f>AB42</f>
        <v>0</v>
      </c>
      <c r="Z41" s="125"/>
      <c r="AC41" s="68"/>
      <c r="AD41" s="68"/>
      <c r="AE41" s="68"/>
      <c r="AF41" s="68"/>
      <c r="AG41" s="67"/>
    </row>
    <row r="42" spans="2:33" ht="27.75" customHeight="1">
      <c r="B42" s="475"/>
      <c r="C42" s="466"/>
      <c r="D42" s="184"/>
      <c r="E42" s="185"/>
      <c r="F42" s="184"/>
      <c r="G42" s="184"/>
      <c r="H42" s="185"/>
      <c r="I42" s="184"/>
      <c r="J42" s="184"/>
      <c r="K42" s="184"/>
      <c r="L42" s="184"/>
      <c r="M42" s="184"/>
      <c r="N42" s="185"/>
      <c r="O42" s="184"/>
      <c r="P42" s="184"/>
      <c r="Q42" s="185"/>
      <c r="R42" s="184"/>
      <c r="S42" s="184"/>
      <c r="T42" s="185"/>
      <c r="U42" s="184"/>
      <c r="V42" s="468"/>
      <c r="W42" s="137">
        <f>Y37*2+Y38*7+Y39*1+Y42*8</f>
        <v>30.7</v>
      </c>
      <c r="X42" s="128" t="s">
        <v>25</v>
      </c>
      <c r="Y42" s="101">
        <v>0</v>
      </c>
      <c r="Z42" s="65">
        <f>W42*4</f>
        <v>122.8</v>
      </c>
      <c r="AG42" s="67">
        <f>Z42/Z44*100</f>
        <v>16.498723632943708</v>
      </c>
    </row>
    <row r="43" spans="2:33" ht="27.75" customHeight="1">
      <c r="B43" s="160" t="s">
        <v>55</v>
      </c>
      <c r="C43" s="102"/>
      <c r="D43" s="184"/>
      <c r="E43" s="185"/>
      <c r="F43" s="184"/>
      <c r="G43" s="184"/>
      <c r="H43" s="185"/>
      <c r="I43" s="184"/>
      <c r="J43" s="191"/>
      <c r="K43" s="185"/>
      <c r="L43" s="184"/>
      <c r="M43" s="184"/>
      <c r="N43" s="185"/>
      <c r="O43" s="184"/>
      <c r="P43" s="184"/>
      <c r="Q43" s="185"/>
      <c r="R43" s="184"/>
      <c r="S43" s="184"/>
      <c r="T43" s="185"/>
      <c r="U43" s="184"/>
      <c r="V43" s="468"/>
      <c r="W43" s="94" t="s">
        <v>12</v>
      </c>
      <c r="X43" s="103"/>
      <c r="Y43" s="241"/>
      <c r="Z43" s="125"/>
      <c r="AG43" s="67"/>
    </row>
    <row r="44" spans="2:33" ht="27.75" customHeight="1" thickBot="1">
      <c r="B44" s="161"/>
      <c r="C44" s="104"/>
      <c r="D44" s="235"/>
      <c r="E44" s="235"/>
      <c r="F44" s="236"/>
      <c r="G44" s="236"/>
      <c r="H44" s="235"/>
      <c r="I44" s="236"/>
      <c r="J44" s="235"/>
      <c r="K44" s="235"/>
      <c r="L44" s="236"/>
      <c r="M44" s="236"/>
      <c r="N44" s="185"/>
      <c r="O44" s="184"/>
      <c r="P44" s="236"/>
      <c r="Q44" s="235"/>
      <c r="R44" s="236"/>
      <c r="S44" s="236"/>
      <c r="T44" s="235"/>
      <c r="U44" s="236"/>
      <c r="V44" s="469"/>
      <c r="W44" s="139">
        <f>Y37*70+Y38*75+Y39*25+Y40*45+Y41*60+Y42*120</f>
        <v>762.5</v>
      </c>
      <c r="X44" s="116"/>
      <c r="Y44" s="242"/>
      <c r="Z44" s="65">
        <f>SUM(Z37:Z43)</f>
        <v>744.3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100.00000000000001</v>
      </c>
    </row>
    <row r="45" spans="2:32" s="120" customFormat="1" ht="21.75" customHeight="1">
      <c r="B45" s="117"/>
      <c r="C45" s="67"/>
      <c r="D45" s="93"/>
      <c r="E45" s="118"/>
      <c r="F45" s="93"/>
      <c r="G45" s="93"/>
      <c r="H45" s="118"/>
      <c r="I45" s="93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119"/>
      <c r="AA45" s="112"/>
      <c r="AB45" s="110"/>
      <c r="AC45" s="112"/>
      <c r="AD45" s="112"/>
      <c r="AE45" s="112"/>
      <c r="AF45" s="112"/>
    </row>
    <row r="46" spans="2:25" ht="20.25">
      <c r="B46" s="110"/>
      <c r="C46" s="120"/>
      <c r="D46" s="471"/>
      <c r="E46" s="471"/>
      <c r="F46" s="471"/>
      <c r="G46" s="471"/>
      <c r="H46" s="121"/>
      <c r="I46" s="67"/>
      <c r="J46" s="67"/>
      <c r="K46" s="121"/>
      <c r="L46" s="67"/>
      <c r="N46" s="121"/>
      <c r="O46" s="67"/>
      <c r="Q46" s="121"/>
      <c r="R46" s="67"/>
      <c r="T46" s="121"/>
      <c r="U46" s="67"/>
      <c r="V46" s="122"/>
      <c r="Y46" s="125"/>
    </row>
    <row r="47" ht="20.25">
      <c r="Y47" s="125"/>
    </row>
    <row r="48" ht="20.25">
      <c r="Y48" s="125"/>
    </row>
    <row r="49" ht="20.25">
      <c r="Y49" s="125"/>
    </row>
    <row r="50" ht="20.25">
      <c r="Y50" s="125"/>
    </row>
    <row r="51" ht="20.25">
      <c r="Y51" s="125"/>
    </row>
    <row r="52" ht="20.25">
      <c r="Y52" s="125"/>
    </row>
  </sheetData>
  <sheetProtection/>
  <mergeCells count="19"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  <mergeCell ref="B25:B26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34">
      <selection activeCell="M34" sqref="M34"/>
    </sheetView>
  </sheetViews>
  <sheetFormatPr defaultColWidth="9.00390625" defaultRowHeight="16.5"/>
  <cols>
    <col min="1" max="1" width="1.875" style="93" customWidth="1"/>
    <col min="2" max="2" width="4.875" style="117" customWidth="1"/>
    <col min="3" max="3" width="0" style="93" hidden="1" customWidth="1"/>
    <col min="4" max="4" width="18.625" style="93" customWidth="1"/>
    <col min="5" max="5" width="5.625" style="118" customWidth="1"/>
    <col min="6" max="6" width="9.625" style="93" customWidth="1"/>
    <col min="7" max="7" width="18.625" style="93" customWidth="1"/>
    <col min="8" max="8" width="5.625" style="118" customWidth="1"/>
    <col min="9" max="9" width="9.625" style="93" customWidth="1"/>
    <col min="10" max="10" width="18.625" style="93" customWidth="1"/>
    <col min="11" max="11" width="5.625" style="118" customWidth="1"/>
    <col min="12" max="12" width="9.625" style="93" customWidth="1"/>
    <col min="13" max="13" width="18.625" style="93" customWidth="1"/>
    <col min="14" max="14" width="5.625" style="118" customWidth="1"/>
    <col min="15" max="15" width="9.625" style="93" customWidth="1"/>
    <col min="16" max="16" width="18.625" style="93" customWidth="1"/>
    <col min="17" max="17" width="5.625" style="118" customWidth="1"/>
    <col min="18" max="18" width="9.625" style="93" customWidth="1"/>
    <col min="19" max="19" width="18.625" style="93" customWidth="1"/>
    <col min="20" max="20" width="5.625" style="118" customWidth="1"/>
    <col min="21" max="21" width="9.625" style="93" customWidth="1"/>
    <col min="22" max="22" width="5.25390625" style="126" customWidth="1"/>
    <col min="23" max="23" width="11.75390625" style="123" customWidth="1"/>
    <col min="24" max="24" width="11.25390625" style="124" customWidth="1"/>
    <col min="25" max="25" width="6.625" style="127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463" t="s">
        <v>259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53"/>
      <c r="AB1" s="55"/>
    </row>
    <row r="2" spans="2:28" s="54" customFormat="1" ht="13.5" customHeight="1">
      <c r="B2" s="464"/>
      <c r="C2" s="465"/>
      <c r="D2" s="465"/>
      <c r="E2" s="465"/>
      <c r="F2" s="465"/>
      <c r="G2" s="465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2.25" customHeight="1" thickBot="1">
      <c r="B3" s="129" t="s">
        <v>26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3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2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64.5" customHeight="1">
      <c r="B5" s="148">
        <v>3</v>
      </c>
      <c r="C5" s="466"/>
      <c r="D5" s="84" t="str">
        <f>'2017年3月總表'!A22</f>
        <v>香Q白米飯</v>
      </c>
      <c r="E5" s="84" t="s">
        <v>71</v>
      </c>
      <c r="F5" s="84" t="s">
        <v>16</v>
      </c>
      <c r="G5" s="84" t="str">
        <f>'2017年3月總表'!A23</f>
        <v>菲力雞排</v>
      </c>
      <c r="H5" s="84" t="s">
        <v>167</v>
      </c>
      <c r="I5" s="84" t="s">
        <v>16</v>
      </c>
      <c r="J5" s="84" t="str">
        <f>'2017年3月總表'!A24</f>
        <v>白醬焗烤花椰</v>
      </c>
      <c r="K5" s="84" t="s">
        <v>406</v>
      </c>
      <c r="L5" s="84" t="s">
        <v>16</v>
      </c>
      <c r="M5" s="84" t="str">
        <f>'2017年3月總表'!A25</f>
        <v>玉米炒蛋</v>
      </c>
      <c r="N5" s="84" t="s">
        <v>79</v>
      </c>
      <c r="O5" s="84" t="s">
        <v>39</v>
      </c>
      <c r="P5" s="84" t="str">
        <f>'2017年3月總表'!A26</f>
        <v>深色蔬菜</v>
      </c>
      <c r="Q5" s="84" t="s">
        <v>72</v>
      </c>
      <c r="R5" s="84" t="s">
        <v>39</v>
      </c>
      <c r="S5" s="84" t="str">
        <f>'2017年3月總表'!A27</f>
        <v>蘿蔔玉米湯</v>
      </c>
      <c r="T5" s="84" t="s">
        <v>73</v>
      </c>
      <c r="U5" s="84" t="s">
        <v>16</v>
      </c>
      <c r="V5" s="467"/>
      <c r="W5" s="85" t="s">
        <v>7</v>
      </c>
      <c r="X5" s="86" t="s">
        <v>18</v>
      </c>
      <c r="Y5" s="87">
        <v>5.7</v>
      </c>
      <c r="Z5" s="125"/>
      <c r="AA5" s="67"/>
      <c r="AB5" s="68"/>
      <c r="AC5" s="67"/>
      <c r="AD5" s="67"/>
      <c r="AE5" s="67"/>
      <c r="AF5" s="67"/>
      <c r="AG5" s="150"/>
    </row>
    <row r="6" spans="2:33" ht="27.75" customHeight="1">
      <c r="B6" s="149" t="s">
        <v>8</v>
      </c>
      <c r="C6" s="466"/>
      <c r="D6" s="184" t="s">
        <v>264</v>
      </c>
      <c r="E6" s="184" t="s">
        <v>268</v>
      </c>
      <c r="F6" s="184" t="s">
        <v>264</v>
      </c>
      <c r="G6" s="184" t="s">
        <v>166</v>
      </c>
      <c r="H6" s="184" t="s">
        <v>276</v>
      </c>
      <c r="I6" s="184">
        <v>64</v>
      </c>
      <c r="J6" s="184" t="s">
        <v>21</v>
      </c>
      <c r="K6" s="184" t="s">
        <v>264</v>
      </c>
      <c r="L6" s="184" t="s">
        <v>268</v>
      </c>
      <c r="M6" s="184" t="s">
        <v>394</v>
      </c>
      <c r="N6" s="184" t="s">
        <v>351</v>
      </c>
      <c r="O6" s="184">
        <v>30</v>
      </c>
      <c r="P6" s="187" t="s">
        <v>290</v>
      </c>
      <c r="Q6" s="187" t="s">
        <v>268</v>
      </c>
      <c r="R6" s="187">
        <v>100</v>
      </c>
      <c r="S6" s="184" t="s">
        <v>190</v>
      </c>
      <c r="T6" s="184" t="s">
        <v>286</v>
      </c>
      <c r="U6" s="184">
        <v>30</v>
      </c>
      <c r="V6" s="468"/>
      <c r="W6" s="137">
        <f>Y5*15+Y7*5+Y9*15+Y10*12</f>
        <v>95.5</v>
      </c>
      <c r="X6" s="90" t="s">
        <v>19</v>
      </c>
      <c r="Y6" s="91">
        <v>2.5</v>
      </c>
      <c r="Z6" s="125">
        <f>W6*4</f>
        <v>382</v>
      </c>
      <c r="AA6" s="92"/>
      <c r="AC6" s="68"/>
      <c r="AD6" s="68"/>
      <c r="AE6" s="68"/>
      <c r="AF6" s="68"/>
      <c r="AG6" s="67">
        <f>Z6/Z12*100</f>
        <v>50.72367547470456</v>
      </c>
    </row>
    <row r="7" spans="2:33" ht="27.75" customHeight="1">
      <c r="B7" s="149">
        <v>13</v>
      </c>
      <c r="C7" s="466"/>
      <c r="D7" s="184" t="s">
        <v>149</v>
      </c>
      <c r="E7" s="184" t="s">
        <v>353</v>
      </c>
      <c r="F7" s="184">
        <v>101.8</v>
      </c>
      <c r="G7" s="184"/>
      <c r="H7" s="184"/>
      <c r="I7" s="184"/>
      <c r="J7" s="184" t="s">
        <v>264</v>
      </c>
      <c r="K7" s="184" t="s">
        <v>21</v>
      </c>
      <c r="L7" s="184" t="s">
        <v>264</v>
      </c>
      <c r="M7" s="184" t="s">
        <v>170</v>
      </c>
      <c r="N7" s="184" t="s">
        <v>354</v>
      </c>
      <c r="O7" s="184">
        <v>50</v>
      </c>
      <c r="P7" s="187" t="s">
        <v>264</v>
      </c>
      <c r="Q7" s="187" t="s">
        <v>272</v>
      </c>
      <c r="R7" s="187" t="s">
        <v>21</v>
      </c>
      <c r="S7" s="184" t="s">
        <v>176</v>
      </c>
      <c r="T7" s="184" t="s">
        <v>273</v>
      </c>
      <c r="U7" s="184">
        <v>30</v>
      </c>
      <c r="V7" s="468"/>
      <c r="W7" s="94" t="s">
        <v>9</v>
      </c>
      <c r="X7" s="95" t="s">
        <v>20</v>
      </c>
      <c r="Y7" s="91">
        <v>2</v>
      </c>
      <c r="Z7" s="125"/>
      <c r="AA7" s="96"/>
      <c r="AC7" s="97"/>
      <c r="AD7" s="68"/>
      <c r="AE7" s="68"/>
      <c r="AF7" s="98"/>
      <c r="AG7" s="67"/>
    </row>
    <row r="8" spans="2:33" ht="27.75" customHeight="1">
      <c r="B8" s="149" t="s">
        <v>10</v>
      </c>
      <c r="C8" s="466"/>
      <c r="D8" s="184"/>
      <c r="E8" s="184"/>
      <c r="F8" s="184"/>
      <c r="G8" s="184"/>
      <c r="H8" s="185"/>
      <c r="I8" s="184"/>
      <c r="J8" s="184" t="s">
        <v>378</v>
      </c>
      <c r="K8" s="184" t="s">
        <v>21</v>
      </c>
      <c r="L8" s="184" t="s">
        <v>21</v>
      </c>
      <c r="M8" s="184" t="s">
        <v>21</v>
      </c>
      <c r="N8" s="184" t="s">
        <v>272</v>
      </c>
      <c r="O8" s="184" t="s">
        <v>378</v>
      </c>
      <c r="P8" s="187"/>
      <c r="Q8" s="188"/>
      <c r="R8" s="187"/>
      <c r="S8" s="184"/>
      <c r="T8" s="184"/>
      <c r="U8" s="184"/>
      <c r="V8" s="468"/>
      <c r="W8" s="137">
        <f>Y6*5+Y8*5+Y10*4</f>
        <v>27.5</v>
      </c>
      <c r="X8" s="95" t="s">
        <v>22</v>
      </c>
      <c r="Y8" s="91">
        <v>3</v>
      </c>
      <c r="Z8" s="125">
        <f>W8*9</f>
        <v>247.5</v>
      </c>
      <c r="AC8" s="68"/>
      <c r="AD8" s="68"/>
      <c r="AE8" s="68"/>
      <c r="AF8" s="68"/>
      <c r="AG8" s="67">
        <f>Z8/Z12*100</f>
        <v>32.864161465940775</v>
      </c>
    </row>
    <row r="9" spans="2:33" ht="27.75" customHeight="1">
      <c r="B9" s="475" t="s">
        <v>48</v>
      </c>
      <c r="C9" s="466"/>
      <c r="D9" s="184"/>
      <c r="E9" s="184"/>
      <c r="F9" s="184"/>
      <c r="G9" s="184"/>
      <c r="H9" s="185"/>
      <c r="I9" s="184"/>
      <c r="J9" s="184" t="s">
        <v>350</v>
      </c>
      <c r="K9" s="184" t="s">
        <v>21</v>
      </c>
      <c r="L9" s="184">
        <v>12.6</v>
      </c>
      <c r="M9" s="184" t="s">
        <v>21</v>
      </c>
      <c r="N9" s="184" t="s">
        <v>272</v>
      </c>
      <c r="O9" s="184" t="s">
        <v>21</v>
      </c>
      <c r="P9" s="187"/>
      <c r="Q9" s="188"/>
      <c r="R9" s="187"/>
      <c r="S9" s="184"/>
      <c r="T9" s="185"/>
      <c r="U9" s="184"/>
      <c r="V9" s="468"/>
      <c r="W9" s="94" t="s">
        <v>11</v>
      </c>
      <c r="X9" s="95" t="s">
        <v>23</v>
      </c>
      <c r="Y9" s="91">
        <f>AB10</f>
        <v>0</v>
      </c>
      <c r="Z9" s="125"/>
      <c r="AC9" s="68"/>
      <c r="AD9" s="68"/>
      <c r="AE9" s="68"/>
      <c r="AF9" s="68"/>
      <c r="AG9" s="67"/>
    </row>
    <row r="10" spans="2:33" ht="27.75" customHeight="1">
      <c r="B10" s="475"/>
      <c r="C10" s="466"/>
      <c r="D10" s="238"/>
      <c r="E10" s="184"/>
      <c r="F10" s="184"/>
      <c r="G10" s="184"/>
      <c r="H10" s="185"/>
      <c r="I10" s="184"/>
      <c r="J10" s="234" t="s">
        <v>349</v>
      </c>
      <c r="K10" s="185" t="s">
        <v>266</v>
      </c>
      <c r="L10" s="184">
        <v>65</v>
      </c>
      <c r="M10" s="184"/>
      <c r="N10" s="184"/>
      <c r="O10" s="184"/>
      <c r="P10" s="184"/>
      <c r="Q10" s="185"/>
      <c r="R10" s="184"/>
      <c r="S10" s="184"/>
      <c r="T10" s="185"/>
      <c r="U10" s="184"/>
      <c r="V10" s="468"/>
      <c r="W10" s="137">
        <f>Y5*2+Y6*7+Y7*1+Y10*8</f>
        <v>30.9</v>
      </c>
      <c r="X10" s="128" t="s">
        <v>25</v>
      </c>
      <c r="Y10" s="101">
        <v>0</v>
      </c>
      <c r="Z10" s="65">
        <f>W10*4</f>
        <v>123.6</v>
      </c>
      <c r="AG10" s="67">
        <f>Z10/Z12*100</f>
        <v>16.41216305935467</v>
      </c>
    </row>
    <row r="11" spans="2:33" ht="27.75" customHeight="1">
      <c r="B11" s="154" t="s">
        <v>49</v>
      </c>
      <c r="C11" s="102"/>
      <c r="D11" s="184"/>
      <c r="E11" s="185"/>
      <c r="F11" s="184"/>
      <c r="G11" s="184"/>
      <c r="H11" s="185"/>
      <c r="I11" s="184"/>
      <c r="J11" s="184"/>
      <c r="K11" s="185"/>
      <c r="L11" s="184"/>
      <c r="M11" s="184"/>
      <c r="N11" s="185"/>
      <c r="O11" s="184"/>
      <c r="P11" s="184"/>
      <c r="Q11" s="185"/>
      <c r="R11" s="184"/>
      <c r="S11" s="184"/>
      <c r="T11" s="185"/>
      <c r="U11" s="184"/>
      <c r="V11" s="468"/>
      <c r="W11" s="94" t="s">
        <v>12</v>
      </c>
      <c r="X11" s="103"/>
      <c r="Y11" s="91"/>
      <c r="Z11" s="125"/>
      <c r="AG11" s="67"/>
    </row>
    <row r="12" spans="2:33" ht="27.75" customHeight="1">
      <c r="B12" s="155"/>
      <c r="C12" s="104"/>
      <c r="D12" s="185"/>
      <c r="E12" s="185"/>
      <c r="F12" s="184"/>
      <c r="G12" s="184"/>
      <c r="H12" s="185"/>
      <c r="I12" s="184"/>
      <c r="J12" s="184"/>
      <c r="K12" s="185"/>
      <c r="L12" s="184"/>
      <c r="M12" s="184"/>
      <c r="N12" s="185"/>
      <c r="O12" s="184"/>
      <c r="P12" s="184"/>
      <c r="Q12" s="185"/>
      <c r="R12" s="184"/>
      <c r="S12" s="184"/>
      <c r="T12" s="185"/>
      <c r="U12" s="184"/>
      <c r="V12" s="469"/>
      <c r="W12" s="140">
        <f>Y5*70+Y6*75+Y7*25+Y8*45+Y9*60+Y10*120</f>
        <v>771.5</v>
      </c>
      <c r="X12" s="107"/>
      <c r="Y12" s="101"/>
      <c r="Z12" s="65">
        <f>SUM(Z5:Z11)</f>
        <v>753.1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3</v>
      </c>
      <c r="C13" s="466"/>
      <c r="D13" s="84" t="str">
        <f>'2017年3月總表'!E22</f>
        <v>五穀飯</v>
      </c>
      <c r="E13" s="84" t="s">
        <v>77</v>
      </c>
      <c r="F13" s="84" t="s">
        <v>21</v>
      </c>
      <c r="G13" s="84" t="str">
        <f>'2017年3月總表'!E23</f>
        <v>鐵路排骨</v>
      </c>
      <c r="H13" s="84" t="s">
        <v>91</v>
      </c>
      <c r="I13" s="84" t="s">
        <v>21</v>
      </c>
      <c r="J13" s="84" t="str">
        <f>'2017年3月總表'!E24</f>
        <v>義式肉燥</v>
      </c>
      <c r="K13" s="84" t="s">
        <v>388</v>
      </c>
      <c r="L13" s="84" t="s">
        <v>67</v>
      </c>
      <c r="M13" s="84" t="str">
        <f>'2017年3月總表'!E25</f>
        <v>香炒百菇</v>
      </c>
      <c r="N13" s="84" t="s">
        <v>147</v>
      </c>
      <c r="O13" s="84"/>
      <c r="P13" s="84" t="str">
        <f>'2017年3月總表'!E26</f>
        <v>淺色蔬菜</v>
      </c>
      <c r="Q13" s="84" t="s">
        <v>147</v>
      </c>
      <c r="R13" s="84" t="s">
        <v>67</v>
      </c>
      <c r="S13" s="84" t="str">
        <f>'2017年3月總表'!E27</f>
        <v>薑絲冬瓜湯 /保久乳</v>
      </c>
      <c r="T13" s="84" t="s">
        <v>76</v>
      </c>
      <c r="U13" s="84"/>
      <c r="V13" s="467" t="s">
        <v>451</v>
      </c>
      <c r="W13" s="85" t="s">
        <v>7</v>
      </c>
      <c r="X13" s="86" t="s">
        <v>18</v>
      </c>
      <c r="Y13" s="87">
        <v>5.5</v>
      </c>
      <c r="Z13" s="125"/>
      <c r="AA13" s="67"/>
      <c r="AB13" s="68"/>
      <c r="AC13" s="67"/>
      <c r="AD13" s="67"/>
      <c r="AE13" s="67"/>
      <c r="AF13" s="67"/>
      <c r="AG13" s="150"/>
    </row>
    <row r="14" spans="2:33" ht="27.75" customHeight="1">
      <c r="B14" s="89" t="s">
        <v>8</v>
      </c>
      <c r="C14" s="466"/>
      <c r="D14" s="27" t="s">
        <v>90</v>
      </c>
      <c r="E14" s="27" t="s">
        <v>21</v>
      </c>
      <c r="F14" s="27">
        <v>60</v>
      </c>
      <c r="G14" s="184" t="s">
        <v>150</v>
      </c>
      <c r="H14" s="184" t="s">
        <v>21</v>
      </c>
      <c r="I14" s="184">
        <v>60</v>
      </c>
      <c r="J14" s="184" t="s">
        <v>378</v>
      </c>
      <c r="K14" s="184" t="s">
        <v>273</v>
      </c>
      <c r="L14" s="184" t="s">
        <v>378</v>
      </c>
      <c r="M14" s="184" t="s">
        <v>398</v>
      </c>
      <c r="N14" s="184" t="s">
        <v>21</v>
      </c>
      <c r="O14" s="184">
        <v>60</v>
      </c>
      <c r="P14" s="187" t="s">
        <v>290</v>
      </c>
      <c r="Q14" s="187" t="s">
        <v>268</v>
      </c>
      <c r="R14" s="187">
        <v>100</v>
      </c>
      <c r="S14" s="184" t="s">
        <v>428</v>
      </c>
      <c r="T14" s="184" t="s">
        <v>272</v>
      </c>
      <c r="U14" s="184">
        <v>40</v>
      </c>
      <c r="V14" s="468"/>
      <c r="W14" s="137">
        <f>Y13*15+Y15*5+Y17*15+Y18*12</f>
        <v>104.5</v>
      </c>
      <c r="X14" s="90" t="s">
        <v>19</v>
      </c>
      <c r="Y14" s="91">
        <v>2.5</v>
      </c>
      <c r="Z14" s="125">
        <f>W14*4</f>
        <v>418</v>
      </c>
      <c r="AA14" s="92"/>
      <c r="AC14" s="68"/>
      <c r="AD14" s="68"/>
      <c r="AE14" s="68"/>
      <c r="AF14" s="68"/>
      <c r="AG14" s="67">
        <f>Z14/Z20*100</f>
        <v>50.18007202881153</v>
      </c>
    </row>
    <row r="15" spans="2:33" ht="27.75" customHeight="1">
      <c r="B15" s="89">
        <v>14</v>
      </c>
      <c r="C15" s="466"/>
      <c r="D15" s="27" t="s">
        <v>426</v>
      </c>
      <c r="E15" s="27"/>
      <c r="F15" s="27">
        <v>40</v>
      </c>
      <c r="G15" s="184"/>
      <c r="H15" s="184"/>
      <c r="I15" s="184"/>
      <c r="J15" s="184" t="s">
        <v>378</v>
      </c>
      <c r="K15" s="184" t="s">
        <v>303</v>
      </c>
      <c r="L15" s="184" t="s">
        <v>378</v>
      </c>
      <c r="M15" s="184" t="s">
        <v>21</v>
      </c>
      <c r="N15" s="184" t="s">
        <v>21</v>
      </c>
      <c r="O15" s="184" t="s">
        <v>378</v>
      </c>
      <c r="P15" s="187" t="s">
        <v>264</v>
      </c>
      <c r="Q15" s="187" t="s">
        <v>272</v>
      </c>
      <c r="R15" s="187" t="s">
        <v>21</v>
      </c>
      <c r="S15" s="184" t="s">
        <v>264</v>
      </c>
      <c r="T15" s="184" t="s">
        <v>21</v>
      </c>
      <c r="U15" s="184" t="s">
        <v>285</v>
      </c>
      <c r="V15" s="468"/>
      <c r="W15" s="94" t="s">
        <v>9</v>
      </c>
      <c r="X15" s="95" t="s">
        <v>20</v>
      </c>
      <c r="Y15" s="91">
        <v>2</v>
      </c>
      <c r="Z15" s="125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466"/>
      <c r="D16" s="185"/>
      <c r="E16" s="185"/>
      <c r="F16" s="184"/>
      <c r="G16" s="184"/>
      <c r="H16" s="184"/>
      <c r="I16" s="184"/>
      <c r="J16" s="184" t="s">
        <v>397</v>
      </c>
      <c r="K16" s="184" t="s">
        <v>266</v>
      </c>
      <c r="L16" s="184">
        <v>40</v>
      </c>
      <c r="M16" s="184" t="s">
        <v>21</v>
      </c>
      <c r="N16" s="184" t="s">
        <v>21</v>
      </c>
      <c r="O16" s="184" t="s">
        <v>378</v>
      </c>
      <c r="P16" s="187"/>
      <c r="Q16" s="188"/>
      <c r="R16" s="187"/>
      <c r="S16" s="184" t="s">
        <v>155</v>
      </c>
      <c r="T16" s="190" t="s">
        <v>272</v>
      </c>
      <c r="U16" s="243">
        <v>5</v>
      </c>
      <c r="V16" s="468"/>
      <c r="W16" s="137">
        <f>Y14*5+Y16*5+Y18*4</f>
        <v>29</v>
      </c>
      <c r="X16" s="95" t="s">
        <v>22</v>
      </c>
      <c r="Y16" s="91">
        <v>2.5</v>
      </c>
      <c r="Z16" s="125">
        <f>W16*9</f>
        <v>261</v>
      </c>
      <c r="AC16" s="68"/>
      <c r="AD16" s="68"/>
      <c r="AE16" s="68"/>
      <c r="AF16" s="68"/>
      <c r="AG16" s="67">
        <f>Z16/Z20*100</f>
        <v>31.332533013205282</v>
      </c>
    </row>
    <row r="17" spans="2:33" ht="27.75" customHeight="1">
      <c r="B17" s="473" t="s">
        <v>50</v>
      </c>
      <c r="C17" s="466"/>
      <c r="D17" s="185"/>
      <c r="E17" s="185"/>
      <c r="F17" s="184"/>
      <c r="G17" s="184"/>
      <c r="H17" s="185"/>
      <c r="I17" s="184"/>
      <c r="J17" s="184" t="s">
        <v>264</v>
      </c>
      <c r="K17" s="184" t="s">
        <v>272</v>
      </c>
      <c r="L17" s="184" t="s">
        <v>21</v>
      </c>
      <c r="M17" s="184"/>
      <c r="N17" s="185"/>
      <c r="O17" s="184"/>
      <c r="P17" s="187"/>
      <c r="Q17" s="188"/>
      <c r="R17" s="187"/>
      <c r="S17" s="189"/>
      <c r="T17" s="189"/>
      <c r="U17" s="189"/>
      <c r="V17" s="468"/>
      <c r="W17" s="94" t="s">
        <v>11</v>
      </c>
      <c r="X17" s="95" t="s">
        <v>23</v>
      </c>
      <c r="Y17" s="91">
        <f>AB18</f>
        <v>0</v>
      </c>
      <c r="Z17" s="125"/>
      <c r="AC17" s="68"/>
      <c r="AD17" s="68"/>
      <c r="AE17" s="68"/>
      <c r="AF17" s="68"/>
      <c r="AG17" s="67"/>
    </row>
    <row r="18" spans="2:33" ht="27.75" customHeight="1">
      <c r="B18" s="473"/>
      <c r="C18" s="466"/>
      <c r="D18" s="185"/>
      <c r="E18" s="185"/>
      <c r="F18" s="184"/>
      <c r="G18" s="184"/>
      <c r="H18" s="185"/>
      <c r="I18" s="184"/>
      <c r="J18" s="184" t="s">
        <v>427</v>
      </c>
      <c r="K18" s="184"/>
      <c r="L18" s="184"/>
      <c r="M18" s="184"/>
      <c r="N18" s="185"/>
      <c r="O18" s="184"/>
      <c r="P18" s="184"/>
      <c r="Q18" s="185"/>
      <c r="R18" s="184"/>
      <c r="S18" s="189"/>
      <c r="T18" s="189"/>
      <c r="U18" s="189"/>
      <c r="V18" s="468"/>
      <c r="W18" s="137">
        <f>Y13*2+Y14*7+Y15*1+Y18*8</f>
        <v>38.5</v>
      </c>
      <c r="X18" s="128" t="s">
        <v>25</v>
      </c>
      <c r="Y18" s="101">
        <v>1</v>
      </c>
      <c r="Z18" s="65">
        <f>W18*4</f>
        <v>154</v>
      </c>
      <c r="AG18" s="67">
        <f>Z18/Z20*100</f>
        <v>18.487394957983195</v>
      </c>
    </row>
    <row r="19" spans="2:33" ht="27.75" customHeight="1">
      <c r="B19" s="32" t="s">
        <v>49</v>
      </c>
      <c r="C19" s="102"/>
      <c r="D19" s="185"/>
      <c r="E19" s="185"/>
      <c r="F19" s="184"/>
      <c r="G19" s="184"/>
      <c r="H19" s="185"/>
      <c r="I19" s="184"/>
      <c r="J19" s="184"/>
      <c r="K19" s="185"/>
      <c r="L19" s="184"/>
      <c r="M19" s="184"/>
      <c r="N19" s="185"/>
      <c r="O19" s="184"/>
      <c r="P19" s="184"/>
      <c r="Q19" s="185"/>
      <c r="R19" s="184"/>
      <c r="S19" s="184"/>
      <c r="T19" s="189"/>
      <c r="U19" s="189"/>
      <c r="V19" s="468"/>
      <c r="W19" s="94" t="s">
        <v>12</v>
      </c>
      <c r="X19" s="103"/>
      <c r="Y19" s="91"/>
      <c r="Z19" s="125"/>
      <c r="AG19" s="67"/>
    </row>
    <row r="20" spans="2:33" ht="27.75" customHeight="1">
      <c r="B20" s="151"/>
      <c r="C20" s="104"/>
      <c r="D20" s="185"/>
      <c r="E20" s="185"/>
      <c r="F20" s="184"/>
      <c r="G20" s="184"/>
      <c r="H20" s="185"/>
      <c r="I20" s="184"/>
      <c r="J20" s="184"/>
      <c r="K20" s="185"/>
      <c r="L20" s="184"/>
      <c r="M20" s="184"/>
      <c r="N20" s="185"/>
      <c r="O20" s="184"/>
      <c r="P20" s="184"/>
      <c r="Q20" s="185"/>
      <c r="R20" s="184"/>
      <c r="S20" s="184"/>
      <c r="T20" s="185"/>
      <c r="U20" s="184"/>
      <c r="V20" s="469"/>
      <c r="W20" s="140">
        <f>Y13*70+Y14*75+Y15*25+Y16*45+Y17*60+Y18*120</f>
        <v>855</v>
      </c>
      <c r="X20" s="100"/>
      <c r="Y20" s="101"/>
      <c r="Z20" s="65">
        <f>SUM(Z13:Z19)</f>
        <v>833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100.00000000000001</v>
      </c>
    </row>
    <row r="21" spans="2:33" s="88" customFormat="1" ht="27.75" customHeight="1">
      <c r="B21" s="108">
        <v>3</v>
      </c>
      <c r="C21" s="466"/>
      <c r="D21" s="84" t="str">
        <f>'2017年3月總表'!I22</f>
        <v>香Q白米飯</v>
      </c>
      <c r="E21" s="84" t="s">
        <v>304</v>
      </c>
      <c r="F21" s="84" t="s">
        <v>21</v>
      </c>
      <c r="G21" s="84" t="str">
        <f>'2017年3月總表'!I23</f>
        <v>椒鹽雞翅(烤)</v>
      </c>
      <c r="H21" s="84" t="s">
        <v>429</v>
      </c>
      <c r="I21" s="84" t="s">
        <v>41</v>
      </c>
      <c r="J21" s="84" t="str">
        <f>'2017年3月總表'!I24</f>
        <v>起司海鮮煲(海)</v>
      </c>
      <c r="K21" s="84" t="s">
        <v>167</v>
      </c>
      <c r="L21" s="84" t="s">
        <v>21</v>
      </c>
      <c r="M21" s="84" t="str">
        <f>'2017年3月總表'!I25</f>
        <v>蝦米蒲瓜(海)</v>
      </c>
      <c r="N21" s="84" t="s">
        <v>147</v>
      </c>
      <c r="O21" s="84"/>
      <c r="P21" s="84" t="str">
        <f>'2017年3月總表'!I26</f>
        <v>深色蔬菜</v>
      </c>
      <c r="Q21" s="84" t="s">
        <v>147</v>
      </c>
      <c r="R21" s="84"/>
      <c r="S21" s="84" t="str">
        <f>'2017年3月總表'!I27</f>
        <v>榨菜肉絲湯(醃)</v>
      </c>
      <c r="T21" s="84" t="s">
        <v>76</v>
      </c>
      <c r="U21" s="84"/>
      <c r="V21" s="467" t="s">
        <v>106</v>
      </c>
      <c r="W21" s="85" t="s">
        <v>7</v>
      </c>
      <c r="X21" s="86" t="s">
        <v>18</v>
      </c>
      <c r="Y21" s="87">
        <v>5.7</v>
      </c>
      <c r="Z21" s="125"/>
      <c r="AA21" s="67"/>
      <c r="AB21" s="68"/>
      <c r="AC21" s="67"/>
      <c r="AD21" s="67"/>
      <c r="AE21" s="67"/>
      <c r="AF21" s="67"/>
      <c r="AG21" s="150"/>
    </row>
    <row r="22" spans="2:33" s="111" customFormat="1" ht="27.75" customHeight="1">
      <c r="B22" s="109" t="s">
        <v>8</v>
      </c>
      <c r="C22" s="466"/>
      <c r="D22" s="28" t="s">
        <v>264</v>
      </c>
      <c r="E22" s="28" t="s">
        <v>21</v>
      </c>
      <c r="F22" s="27" t="s">
        <v>21</v>
      </c>
      <c r="G22" s="244" t="s">
        <v>172</v>
      </c>
      <c r="H22" s="245" t="s">
        <v>21</v>
      </c>
      <c r="I22" s="244">
        <v>80</v>
      </c>
      <c r="J22" s="28" t="s">
        <v>193</v>
      </c>
      <c r="K22" s="27" t="s">
        <v>277</v>
      </c>
      <c r="L22" s="28">
        <v>12</v>
      </c>
      <c r="M22" s="27" t="s">
        <v>196</v>
      </c>
      <c r="N22" s="27" t="s">
        <v>289</v>
      </c>
      <c r="O22" s="27">
        <v>0.6</v>
      </c>
      <c r="P22" s="187" t="s">
        <v>290</v>
      </c>
      <c r="Q22" s="187" t="s">
        <v>268</v>
      </c>
      <c r="R22" s="187">
        <v>100</v>
      </c>
      <c r="S22" s="27" t="s">
        <v>198</v>
      </c>
      <c r="T22" s="144" t="s">
        <v>305</v>
      </c>
      <c r="U22" s="27">
        <v>17</v>
      </c>
      <c r="V22" s="468"/>
      <c r="W22" s="137">
        <f>Y21*15+Y23*5+Y25*15+Y26*12</f>
        <v>99.125</v>
      </c>
      <c r="X22" s="90" t="s">
        <v>19</v>
      </c>
      <c r="Y22" s="91">
        <v>2.5</v>
      </c>
      <c r="Z22" s="125">
        <f>W22*4</f>
        <v>396.5</v>
      </c>
      <c r="AA22" s="92"/>
      <c r="AB22" s="68"/>
      <c r="AC22" s="68"/>
      <c r="AD22" s="68"/>
      <c r="AE22" s="68"/>
      <c r="AF22" s="68"/>
      <c r="AG22" s="67">
        <f>Z22/Z28*100</f>
        <v>51.46009085009734</v>
      </c>
    </row>
    <row r="23" spans="2:33" s="111" customFormat="1" ht="27.75" customHeight="1">
      <c r="B23" s="109">
        <v>15</v>
      </c>
      <c r="C23" s="466"/>
      <c r="D23" s="28" t="s">
        <v>268</v>
      </c>
      <c r="E23" s="28" t="s">
        <v>21</v>
      </c>
      <c r="F23" s="27" t="s">
        <v>285</v>
      </c>
      <c r="G23" s="27"/>
      <c r="H23" s="27"/>
      <c r="I23" s="27"/>
      <c r="J23" s="28" t="s">
        <v>174</v>
      </c>
      <c r="K23" s="27" t="s">
        <v>21</v>
      </c>
      <c r="L23" s="28">
        <v>18.75</v>
      </c>
      <c r="M23" s="27" t="s">
        <v>197</v>
      </c>
      <c r="N23" s="27" t="s">
        <v>276</v>
      </c>
      <c r="O23" s="27">
        <v>68</v>
      </c>
      <c r="P23" s="187" t="s">
        <v>264</v>
      </c>
      <c r="Q23" s="187" t="s">
        <v>272</v>
      </c>
      <c r="R23" s="187" t="s">
        <v>21</v>
      </c>
      <c r="S23" s="27" t="s">
        <v>146</v>
      </c>
      <c r="T23" s="27" t="s">
        <v>21</v>
      </c>
      <c r="U23" s="27">
        <v>2</v>
      </c>
      <c r="V23" s="468"/>
      <c r="W23" s="94" t="s">
        <v>9</v>
      </c>
      <c r="X23" s="95" t="s">
        <v>20</v>
      </c>
      <c r="Y23" s="91">
        <v>2.725</v>
      </c>
      <c r="Z23" s="125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109" t="s">
        <v>10</v>
      </c>
      <c r="C24" s="466"/>
      <c r="D24" s="28" t="s">
        <v>268</v>
      </c>
      <c r="E24" s="28" t="s">
        <v>303</v>
      </c>
      <c r="F24" s="27" t="s">
        <v>21</v>
      </c>
      <c r="G24" s="27"/>
      <c r="H24" s="99"/>
      <c r="I24" s="27"/>
      <c r="J24" s="27" t="s">
        <v>194</v>
      </c>
      <c r="K24" s="27" t="s">
        <v>21</v>
      </c>
      <c r="L24" s="27">
        <v>27.5</v>
      </c>
      <c r="M24" s="27"/>
      <c r="N24" s="28"/>
      <c r="O24" s="27"/>
      <c r="P24" s="187"/>
      <c r="Q24" s="188"/>
      <c r="R24" s="187"/>
      <c r="S24" s="28" t="s">
        <v>184</v>
      </c>
      <c r="T24" s="184" t="s">
        <v>272</v>
      </c>
      <c r="U24" s="27">
        <v>5</v>
      </c>
      <c r="V24" s="468"/>
      <c r="W24" s="137">
        <f>Y22*5+Y24*5+Y26*4</f>
        <v>27.5</v>
      </c>
      <c r="X24" s="95" t="s">
        <v>22</v>
      </c>
      <c r="Y24" s="91">
        <v>3</v>
      </c>
      <c r="Z24" s="125">
        <f>W24*9</f>
        <v>247.5</v>
      </c>
      <c r="AA24" s="67"/>
      <c r="AB24" s="68"/>
      <c r="AC24" s="68"/>
      <c r="AD24" s="68"/>
      <c r="AE24" s="68"/>
      <c r="AF24" s="68"/>
      <c r="AG24" s="67">
        <f>Z24/Z28*100</f>
        <v>32.12199870214147</v>
      </c>
    </row>
    <row r="25" spans="2:33" s="111" customFormat="1" ht="27.75" customHeight="1">
      <c r="B25" s="474" t="s">
        <v>51</v>
      </c>
      <c r="C25" s="466"/>
      <c r="D25" s="28" t="s">
        <v>268</v>
      </c>
      <c r="E25" s="28" t="s">
        <v>21</v>
      </c>
      <c r="F25" s="27" t="s">
        <v>273</v>
      </c>
      <c r="G25" s="27"/>
      <c r="H25" s="99"/>
      <c r="I25" s="27"/>
      <c r="J25" s="27" t="s">
        <v>195</v>
      </c>
      <c r="K25" s="27" t="s">
        <v>351</v>
      </c>
      <c r="L25" s="27">
        <v>50</v>
      </c>
      <c r="M25" s="27"/>
      <c r="N25" s="28"/>
      <c r="O25" s="27"/>
      <c r="P25" s="187"/>
      <c r="Q25" s="188"/>
      <c r="R25" s="187"/>
      <c r="S25" s="27" t="s">
        <v>191</v>
      </c>
      <c r="T25" s="190" t="s">
        <v>272</v>
      </c>
      <c r="U25" s="27">
        <v>5</v>
      </c>
      <c r="V25" s="468"/>
      <c r="W25" s="94" t="s">
        <v>11</v>
      </c>
      <c r="X25" s="95" t="s">
        <v>23</v>
      </c>
      <c r="Y25" s="91">
        <f>AB26</f>
        <v>0</v>
      </c>
      <c r="Z25" s="125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474"/>
      <c r="C26" s="466"/>
      <c r="D26" s="28" t="s">
        <v>268</v>
      </c>
      <c r="E26" s="28" t="s">
        <v>21</v>
      </c>
      <c r="F26" s="27" t="s">
        <v>264</v>
      </c>
      <c r="G26" s="113"/>
      <c r="H26" s="99"/>
      <c r="I26" s="27"/>
      <c r="J26" s="27" t="s">
        <v>188</v>
      </c>
      <c r="K26" s="99" t="s">
        <v>303</v>
      </c>
      <c r="L26" s="27">
        <v>4.5</v>
      </c>
      <c r="M26" s="177"/>
      <c r="N26" s="99"/>
      <c r="O26" s="27"/>
      <c r="P26" s="27"/>
      <c r="Q26" s="99"/>
      <c r="R26" s="27"/>
      <c r="S26" s="27"/>
      <c r="T26" s="99"/>
      <c r="U26" s="27"/>
      <c r="V26" s="468"/>
      <c r="W26" s="138">
        <f>Y21*2+Y22*7+Y23*1+Y26*8</f>
        <v>31.625</v>
      </c>
      <c r="X26" s="128" t="s">
        <v>25</v>
      </c>
      <c r="Y26" s="101">
        <v>0</v>
      </c>
      <c r="Z26" s="65">
        <f>W26*4</f>
        <v>126.5</v>
      </c>
      <c r="AA26" s="67"/>
      <c r="AB26" s="68"/>
      <c r="AC26" s="67"/>
      <c r="AD26" s="67"/>
      <c r="AE26" s="67"/>
      <c r="AF26" s="67"/>
      <c r="AG26" s="67">
        <f>Z26/Z28*100</f>
        <v>16.417910447761194</v>
      </c>
    </row>
    <row r="27" spans="2:33" s="111" customFormat="1" ht="27.75" customHeight="1">
      <c r="B27" s="32" t="s">
        <v>49</v>
      </c>
      <c r="C27" s="114"/>
      <c r="D27" s="184" t="s">
        <v>90</v>
      </c>
      <c r="E27" s="184" t="s">
        <v>351</v>
      </c>
      <c r="F27" s="184">
        <v>110</v>
      </c>
      <c r="G27" s="27"/>
      <c r="H27" s="99"/>
      <c r="I27" s="27"/>
      <c r="J27" s="28"/>
      <c r="K27" s="99"/>
      <c r="L27" s="28"/>
      <c r="M27" s="27"/>
      <c r="N27" s="99"/>
      <c r="O27" s="27"/>
      <c r="P27" s="27"/>
      <c r="Q27" s="99"/>
      <c r="R27" s="27"/>
      <c r="S27" s="27"/>
      <c r="T27" s="99"/>
      <c r="U27" s="27"/>
      <c r="V27" s="468"/>
      <c r="W27" s="94" t="s">
        <v>12</v>
      </c>
      <c r="X27" s="103"/>
      <c r="Y27" s="91"/>
      <c r="Z27" s="125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152"/>
      <c r="C28" s="115"/>
      <c r="D28" s="99"/>
      <c r="E28" s="99"/>
      <c r="F28" s="27"/>
      <c r="G28" s="27"/>
      <c r="H28" s="99"/>
      <c r="I28" s="27"/>
      <c r="J28" s="27"/>
      <c r="K28" s="99"/>
      <c r="L28" s="27"/>
      <c r="M28" s="27"/>
      <c r="N28" s="99"/>
      <c r="O28" s="27"/>
      <c r="P28" s="27"/>
      <c r="Q28" s="99"/>
      <c r="R28" s="27"/>
      <c r="S28" s="27"/>
      <c r="T28" s="99"/>
      <c r="U28" s="27"/>
      <c r="V28" s="469"/>
      <c r="W28" s="140">
        <f>Y21*70+Y22*75+Y23*25+Y24*45+Y25*60+Y26*120</f>
        <v>789.625</v>
      </c>
      <c r="X28" s="107"/>
      <c r="Y28" s="91"/>
      <c r="Z28" s="65">
        <f>SUM(Z21:Z27)</f>
        <v>770.5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3</v>
      </c>
      <c r="C29" s="466"/>
      <c r="D29" s="84" t="str">
        <f>'2017年3月總表'!M22</f>
        <v>地瓜飯</v>
      </c>
      <c r="E29" s="84" t="s">
        <v>71</v>
      </c>
      <c r="F29" s="84" t="s">
        <v>21</v>
      </c>
      <c r="G29" s="84" t="str">
        <f>'2017年3月總表'!M23</f>
        <v>醬燒雞腿</v>
      </c>
      <c r="H29" s="84" t="s">
        <v>167</v>
      </c>
      <c r="I29" s="84"/>
      <c r="J29" s="84" t="str">
        <f>'2017年3月總表'!M24</f>
        <v>韓式泡菜肉片(醃)</v>
      </c>
      <c r="K29" s="84" t="s">
        <v>147</v>
      </c>
      <c r="L29" s="84"/>
      <c r="M29" s="84" t="str">
        <f>'2017年3月總表'!M25</f>
        <v>關東煮(加)</v>
      </c>
      <c r="N29" s="84" t="s">
        <v>105</v>
      </c>
      <c r="O29" s="84"/>
      <c r="P29" s="84" t="str">
        <f>'2017年3月總表'!M26</f>
        <v>深色蔬菜</v>
      </c>
      <c r="Q29" s="84" t="s">
        <v>147</v>
      </c>
      <c r="R29" s="84"/>
      <c r="S29" s="84" t="str">
        <f>'2017年3月總表'!M27</f>
        <v>味噌豆腐湯(豆)</v>
      </c>
      <c r="T29" s="84" t="s">
        <v>73</v>
      </c>
      <c r="U29" s="84"/>
      <c r="V29" s="467"/>
      <c r="W29" s="85" t="s">
        <v>7</v>
      </c>
      <c r="X29" s="86" t="s">
        <v>18</v>
      </c>
      <c r="Y29" s="87">
        <v>5.5</v>
      </c>
      <c r="Z29" s="125"/>
      <c r="AA29" s="67"/>
      <c r="AB29" s="68"/>
      <c r="AC29" s="67"/>
      <c r="AD29" s="67"/>
      <c r="AE29" s="67"/>
      <c r="AF29" s="67"/>
      <c r="AG29" s="150"/>
    </row>
    <row r="30" spans="2:33" ht="27.75" customHeight="1">
      <c r="B30" s="89" t="s">
        <v>8</v>
      </c>
      <c r="C30" s="466"/>
      <c r="D30" s="27" t="s">
        <v>148</v>
      </c>
      <c r="E30" s="27" t="s">
        <v>21</v>
      </c>
      <c r="F30" s="27">
        <v>55</v>
      </c>
      <c r="G30" s="27" t="s">
        <v>189</v>
      </c>
      <c r="H30" s="27" t="s">
        <v>21</v>
      </c>
      <c r="I30" s="27">
        <v>66.6</v>
      </c>
      <c r="J30" s="184" t="s">
        <v>99</v>
      </c>
      <c r="K30" s="184" t="s">
        <v>299</v>
      </c>
      <c r="L30" s="184">
        <v>37</v>
      </c>
      <c r="M30" s="184" t="s">
        <v>176</v>
      </c>
      <c r="N30" s="184" t="s">
        <v>266</v>
      </c>
      <c r="O30" s="184">
        <v>33</v>
      </c>
      <c r="P30" s="187" t="s">
        <v>290</v>
      </c>
      <c r="Q30" s="187" t="s">
        <v>268</v>
      </c>
      <c r="R30" s="187">
        <v>100</v>
      </c>
      <c r="S30" s="28" t="s">
        <v>181</v>
      </c>
      <c r="T30" s="27"/>
      <c r="U30" s="27">
        <v>10</v>
      </c>
      <c r="V30" s="468"/>
      <c r="W30" s="137">
        <f>Y29*15+Y31*5+Y33*15+Y34*12</f>
        <v>92.5</v>
      </c>
      <c r="X30" s="90" t="s">
        <v>19</v>
      </c>
      <c r="Y30" s="91">
        <v>2.5</v>
      </c>
      <c r="Z30" s="125">
        <f>W30*4</f>
        <v>370</v>
      </c>
      <c r="AA30" s="92"/>
      <c r="AC30" s="68"/>
      <c r="AD30" s="68"/>
      <c r="AE30" s="68"/>
      <c r="AF30" s="68"/>
      <c r="AG30" s="67">
        <f>Z30/Z36*100</f>
        <v>50.03380662609872</v>
      </c>
    </row>
    <row r="31" spans="2:33" ht="27.75" customHeight="1">
      <c r="B31" s="89">
        <v>16</v>
      </c>
      <c r="C31" s="466"/>
      <c r="D31" s="27" t="s">
        <v>149</v>
      </c>
      <c r="E31" s="27" t="s">
        <v>351</v>
      </c>
      <c r="F31" s="27">
        <v>70</v>
      </c>
      <c r="G31" s="27"/>
      <c r="H31" s="27"/>
      <c r="I31" s="27"/>
      <c r="J31" s="184" t="s">
        <v>199</v>
      </c>
      <c r="K31" s="184" t="s">
        <v>266</v>
      </c>
      <c r="L31" s="184">
        <v>20</v>
      </c>
      <c r="M31" s="184" t="s">
        <v>142</v>
      </c>
      <c r="N31" s="184" t="s">
        <v>303</v>
      </c>
      <c r="O31" s="184">
        <v>22</v>
      </c>
      <c r="P31" s="187" t="s">
        <v>264</v>
      </c>
      <c r="Q31" s="187" t="s">
        <v>272</v>
      </c>
      <c r="R31" s="187" t="s">
        <v>21</v>
      </c>
      <c r="S31" s="28" t="s">
        <v>165</v>
      </c>
      <c r="T31" s="27" t="s">
        <v>283</v>
      </c>
      <c r="U31" s="27">
        <v>26.8</v>
      </c>
      <c r="V31" s="468"/>
      <c r="W31" s="94" t="s">
        <v>9</v>
      </c>
      <c r="X31" s="95" t="s">
        <v>20</v>
      </c>
      <c r="Y31" s="91">
        <v>2</v>
      </c>
      <c r="Z31" s="125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466"/>
      <c r="D32" s="99"/>
      <c r="E32" s="99"/>
      <c r="F32" s="27"/>
      <c r="G32" s="27"/>
      <c r="H32" s="99"/>
      <c r="I32" s="27"/>
      <c r="J32" s="184" t="s">
        <v>226</v>
      </c>
      <c r="K32" s="184" t="s">
        <v>272</v>
      </c>
      <c r="L32" s="184">
        <v>4</v>
      </c>
      <c r="M32" s="184" t="s">
        <v>190</v>
      </c>
      <c r="N32" s="184" t="s">
        <v>286</v>
      </c>
      <c r="O32" s="184">
        <v>37</v>
      </c>
      <c r="P32" s="187"/>
      <c r="Q32" s="188"/>
      <c r="R32" s="187"/>
      <c r="S32" s="27"/>
      <c r="T32" s="145"/>
      <c r="U32" s="27"/>
      <c r="V32" s="468"/>
      <c r="W32" s="137">
        <f>Y30*5+Y32*5+Y34*4</f>
        <v>27.5</v>
      </c>
      <c r="X32" s="95" t="s">
        <v>22</v>
      </c>
      <c r="Y32" s="91">
        <v>3</v>
      </c>
      <c r="Z32" s="125">
        <f>W32*9</f>
        <v>247.5</v>
      </c>
      <c r="AC32" s="68"/>
      <c r="AD32" s="68"/>
      <c r="AE32" s="68"/>
      <c r="AF32" s="68"/>
      <c r="AG32" s="67">
        <f>Z32/Z36*100</f>
        <v>33.46855983772819</v>
      </c>
    </row>
    <row r="33" spans="2:33" ht="27.75" customHeight="1">
      <c r="B33" s="473" t="s">
        <v>65</v>
      </c>
      <c r="C33" s="466"/>
      <c r="D33" s="99"/>
      <c r="E33" s="99"/>
      <c r="F33" s="27"/>
      <c r="G33" s="27"/>
      <c r="H33" s="99"/>
      <c r="I33" s="27"/>
      <c r="J33" s="184"/>
      <c r="K33" s="184"/>
      <c r="L33" s="184"/>
      <c r="M33" s="184" t="s">
        <v>200</v>
      </c>
      <c r="N33" s="184" t="s">
        <v>265</v>
      </c>
      <c r="O33" s="184">
        <v>8.75</v>
      </c>
      <c r="P33" s="187"/>
      <c r="Q33" s="188"/>
      <c r="R33" s="187"/>
      <c r="S33" s="28"/>
      <c r="T33" s="99"/>
      <c r="U33" s="27"/>
      <c r="V33" s="468"/>
      <c r="W33" s="94" t="s">
        <v>11</v>
      </c>
      <c r="X33" s="95" t="s">
        <v>23</v>
      </c>
      <c r="Y33" s="91">
        <f>AB34</f>
        <v>0</v>
      </c>
      <c r="Z33" s="125"/>
      <c r="AC33" s="68"/>
      <c r="AD33" s="68"/>
      <c r="AE33" s="68"/>
      <c r="AF33" s="68"/>
      <c r="AG33" s="67"/>
    </row>
    <row r="34" spans="2:33" ht="27.75" customHeight="1">
      <c r="B34" s="473"/>
      <c r="C34" s="466"/>
      <c r="D34" s="99"/>
      <c r="E34" s="99"/>
      <c r="F34" s="27"/>
      <c r="G34" s="27"/>
      <c r="H34" s="99"/>
      <c r="I34" s="27"/>
      <c r="J34" s="28"/>
      <c r="K34" s="99"/>
      <c r="L34" s="28"/>
      <c r="M34" s="27" t="s">
        <v>201</v>
      </c>
      <c r="N34" s="27" t="s">
        <v>300</v>
      </c>
      <c r="O34" s="27">
        <v>8.75</v>
      </c>
      <c r="P34" s="27"/>
      <c r="Q34" s="99"/>
      <c r="R34" s="27"/>
      <c r="S34" s="28"/>
      <c r="T34" s="99"/>
      <c r="U34" s="27"/>
      <c r="V34" s="468"/>
      <c r="W34" s="137">
        <f>Y29*2+Y30*7+Y31*1+Y34*8</f>
        <v>30.5</v>
      </c>
      <c r="X34" s="128" t="s">
        <v>25</v>
      </c>
      <c r="Y34" s="101">
        <v>0</v>
      </c>
      <c r="Z34" s="65">
        <f>W34*4</f>
        <v>122</v>
      </c>
      <c r="AG34" s="67">
        <f>Z34/Z36*100</f>
        <v>16.49763353617309</v>
      </c>
    </row>
    <row r="35" spans="2:33" ht="27.75" customHeight="1">
      <c r="B35" s="32" t="s">
        <v>49</v>
      </c>
      <c r="C35" s="102"/>
      <c r="D35" s="99"/>
      <c r="E35" s="99"/>
      <c r="F35" s="27"/>
      <c r="G35" s="27"/>
      <c r="H35" s="99"/>
      <c r="I35" s="27"/>
      <c r="J35" s="27"/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468"/>
      <c r="W35" s="94" t="s">
        <v>12</v>
      </c>
      <c r="X35" s="103"/>
      <c r="Y35" s="241"/>
      <c r="Z35" s="125"/>
      <c r="AG35" s="67"/>
    </row>
    <row r="36" spans="2:33" ht="27.75" customHeight="1" thickBot="1">
      <c r="B36" s="151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469"/>
      <c r="W36" s="140">
        <f>Y29*70+Y30*75+Y31*25+Y32*45+Y33*60+Y34*120</f>
        <v>757.5</v>
      </c>
      <c r="X36" s="100"/>
      <c r="Y36" s="242"/>
      <c r="Z36" s="65">
        <f>SUM(Z29:Z35)</f>
        <v>739.5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83">
        <v>3</v>
      </c>
      <c r="C37" s="466"/>
      <c r="D37" s="84" t="str">
        <f>'2017年3月總表'!Q22</f>
        <v>日式烏龍麵</v>
      </c>
      <c r="E37" s="84" t="s">
        <v>168</v>
      </c>
      <c r="F37" s="84" t="s">
        <v>59</v>
      </c>
      <c r="G37" s="84" t="str">
        <f>'2017年3月總表'!Q23</f>
        <v>蒜泥白肉</v>
      </c>
      <c r="H37" s="84" t="s">
        <v>175</v>
      </c>
      <c r="I37" s="84" t="s">
        <v>40</v>
      </c>
      <c r="J37" s="84" t="str">
        <f>'2017年3月總表'!Q24</f>
        <v>麻婆豆腐(豆)</v>
      </c>
      <c r="K37" s="84" t="s">
        <v>78</v>
      </c>
      <c r="L37" s="84" t="s">
        <v>64</v>
      </c>
      <c r="M37" s="84" t="str">
        <f>'2017年3月總表'!Q25</f>
        <v>椒鹽鮮蔬甜不辣(炸)(加)</v>
      </c>
      <c r="N37" s="84" t="s">
        <v>437</v>
      </c>
      <c r="O37" s="84"/>
      <c r="P37" s="84" t="str">
        <f>'2017年3月總表'!Q26</f>
        <v>淺色蔬菜</v>
      </c>
      <c r="Q37" s="84" t="s">
        <v>72</v>
      </c>
      <c r="R37" s="84"/>
      <c r="S37" s="84" t="str">
        <f>'2017年3月總表'!Q27</f>
        <v>筍絲羹(芡)</v>
      </c>
      <c r="T37" s="84" t="s">
        <v>73</v>
      </c>
      <c r="U37" s="84"/>
      <c r="V37" s="467" t="s">
        <v>33</v>
      </c>
      <c r="W37" s="85" t="s">
        <v>7</v>
      </c>
      <c r="X37" s="86" t="s">
        <v>18</v>
      </c>
      <c r="Y37" s="87">
        <v>5.5</v>
      </c>
      <c r="Z37" s="125"/>
      <c r="AA37" s="67"/>
      <c r="AB37" s="68"/>
      <c r="AC37" s="67"/>
      <c r="AD37" s="67"/>
      <c r="AE37" s="67"/>
      <c r="AF37" s="67"/>
      <c r="AG37" s="150"/>
    </row>
    <row r="38" spans="2:33" ht="27.75" customHeight="1">
      <c r="B38" s="89" t="s">
        <v>8</v>
      </c>
      <c r="C38" s="466"/>
      <c r="D38" s="28" t="s">
        <v>382</v>
      </c>
      <c r="E38" s="28" t="s">
        <v>21</v>
      </c>
      <c r="F38" s="27">
        <v>147</v>
      </c>
      <c r="G38" s="184" t="s">
        <v>143</v>
      </c>
      <c r="H38" s="184" t="s">
        <v>21</v>
      </c>
      <c r="I38" s="184">
        <v>40</v>
      </c>
      <c r="J38" s="184" t="s">
        <v>165</v>
      </c>
      <c r="K38" s="184" t="s">
        <v>21</v>
      </c>
      <c r="L38" s="184">
        <v>41.8</v>
      </c>
      <c r="M38" s="184" t="s">
        <v>438</v>
      </c>
      <c r="N38" s="184" t="s">
        <v>21</v>
      </c>
      <c r="O38" s="184">
        <v>40</v>
      </c>
      <c r="P38" s="187" t="s">
        <v>290</v>
      </c>
      <c r="Q38" s="187" t="s">
        <v>268</v>
      </c>
      <c r="R38" s="187">
        <v>115</v>
      </c>
      <c r="S38" s="184" t="s">
        <v>171</v>
      </c>
      <c r="T38" s="184" t="s">
        <v>303</v>
      </c>
      <c r="U38" s="184">
        <v>13</v>
      </c>
      <c r="V38" s="468"/>
      <c r="W38" s="137">
        <f>Y37*15+Y39*5+Y41*15+Y42*12</f>
        <v>93.97</v>
      </c>
      <c r="X38" s="90" t="s">
        <v>19</v>
      </c>
      <c r="Y38" s="91">
        <v>2</v>
      </c>
      <c r="Z38" s="125">
        <f>W38*4</f>
        <v>375.88</v>
      </c>
      <c r="AA38" s="92"/>
      <c r="AC38" s="68"/>
      <c r="AD38" s="68"/>
      <c r="AE38" s="68"/>
      <c r="AF38" s="68"/>
      <c r="AG38" s="67">
        <f>Z38/Z44*100</f>
        <v>52.9366697837917</v>
      </c>
    </row>
    <row r="39" spans="2:33" ht="27.75" customHeight="1">
      <c r="B39" s="89">
        <v>17</v>
      </c>
      <c r="C39" s="466"/>
      <c r="D39" s="28" t="s">
        <v>383</v>
      </c>
      <c r="E39" s="28" t="s">
        <v>21</v>
      </c>
      <c r="F39" s="27">
        <v>29</v>
      </c>
      <c r="G39" s="184" t="s">
        <v>229</v>
      </c>
      <c r="H39" s="184" t="s">
        <v>272</v>
      </c>
      <c r="I39" s="184">
        <v>5</v>
      </c>
      <c r="J39" s="184" t="s">
        <v>202</v>
      </c>
      <c r="K39" s="184" t="s">
        <v>21</v>
      </c>
      <c r="L39" s="184">
        <v>9</v>
      </c>
      <c r="M39" s="184" t="s">
        <v>218</v>
      </c>
      <c r="N39" s="184" t="s">
        <v>303</v>
      </c>
      <c r="O39" s="184">
        <v>15</v>
      </c>
      <c r="P39" s="187" t="s">
        <v>264</v>
      </c>
      <c r="Q39" s="187" t="s">
        <v>272</v>
      </c>
      <c r="R39" s="187" t="s">
        <v>21</v>
      </c>
      <c r="S39" s="184" t="s">
        <v>170</v>
      </c>
      <c r="T39" s="184" t="s">
        <v>272</v>
      </c>
      <c r="U39" s="184">
        <v>1.6</v>
      </c>
      <c r="V39" s="468"/>
      <c r="W39" s="94" t="s">
        <v>9</v>
      </c>
      <c r="X39" s="95" t="s">
        <v>20</v>
      </c>
      <c r="Y39" s="91">
        <v>2.294</v>
      </c>
      <c r="Z39" s="125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466"/>
      <c r="D40" s="28" t="s">
        <v>381</v>
      </c>
      <c r="E40" s="28" t="s">
        <v>264</v>
      </c>
      <c r="F40" s="27">
        <v>4.1</v>
      </c>
      <c r="G40" s="184" t="s">
        <v>230</v>
      </c>
      <c r="H40" s="184" t="s">
        <v>272</v>
      </c>
      <c r="I40" s="184">
        <v>5</v>
      </c>
      <c r="J40" s="184" t="s">
        <v>203</v>
      </c>
      <c r="K40" s="184" t="s">
        <v>303</v>
      </c>
      <c r="L40" s="184">
        <v>15</v>
      </c>
      <c r="M40" s="184" t="s">
        <v>439</v>
      </c>
      <c r="N40" s="184" t="s">
        <v>431</v>
      </c>
      <c r="O40" s="184">
        <v>21</v>
      </c>
      <c r="P40" s="187"/>
      <c r="Q40" s="188"/>
      <c r="R40" s="187"/>
      <c r="S40" s="184" t="s">
        <v>142</v>
      </c>
      <c r="T40" s="184" t="s">
        <v>21</v>
      </c>
      <c r="U40" s="184">
        <v>3.3</v>
      </c>
      <c r="V40" s="468"/>
      <c r="W40" s="137">
        <f>Y38*5+Y40*5+Y42*4</f>
        <v>25</v>
      </c>
      <c r="X40" s="95" t="s">
        <v>22</v>
      </c>
      <c r="Y40" s="91">
        <v>3</v>
      </c>
      <c r="Z40" s="125">
        <f>W40*9</f>
        <v>225</v>
      </c>
      <c r="AC40" s="68"/>
      <c r="AD40" s="68"/>
      <c r="AE40" s="68"/>
      <c r="AF40" s="68"/>
      <c r="AG40" s="67">
        <f>Z40/Z44*100</f>
        <v>31.6876415381322</v>
      </c>
    </row>
    <row r="41" spans="2:33" ht="27.75" customHeight="1">
      <c r="B41" s="473" t="s">
        <v>66</v>
      </c>
      <c r="C41" s="466"/>
      <c r="D41" s="28" t="s">
        <v>379</v>
      </c>
      <c r="E41" s="28" t="s">
        <v>21</v>
      </c>
      <c r="F41" s="27" t="s">
        <v>380</v>
      </c>
      <c r="G41" s="184"/>
      <c r="H41" s="184"/>
      <c r="I41" s="184"/>
      <c r="J41" s="184"/>
      <c r="K41" s="184"/>
      <c r="L41" s="184"/>
      <c r="M41" s="184" t="s">
        <v>21</v>
      </c>
      <c r="N41" s="184" t="s">
        <v>272</v>
      </c>
      <c r="O41" s="184" t="s">
        <v>264</v>
      </c>
      <c r="P41" s="187"/>
      <c r="Q41" s="188"/>
      <c r="R41" s="187"/>
      <c r="S41" s="184"/>
      <c r="T41" s="184"/>
      <c r="U41" s="184"/>
      <c r="V41" s="468"/>
      <c r="W41" s="94" t="s">
        <v>11</v>
      </c>
      <c r="X41" s="95" t="s">
        <v>23</v>
      </c>
      <c r="Y41" s="91">
        <f>AB42</f>
        <v>0</v>
      </c>
      <c r="Z41" s="125"/>
      <c r="AC41" s="68"/>
      <c r="AD41" s="68"/>
      <c r="AE41" s="68"/>
      <c r="AF41" s="68"/>
      <c r="AG41" s="67"/>
    </row>
    <row r="42" spans="2:33" ht="27.75" customHeight="1">
      <c r="B42" s="473"/>
      <c r="C42" s="466"/>
      <c r="D42" s="28" t="s">
        <v>264</v>
      </c>
      <c r="E42" s="28" t="s">
        <v>268</v>
      </c>
      <c r="F42" s="27" t="s">
        <v>264</v>
      </c>
      <c r="G42" s="184"/>
      <c r="H42" s="185"/>
      <c r="I42" s="184"/>
      <c r="J42" s="237"/>
      <c r="K42" s="185"/>
      <c r="L42" s="184"/>
      <c r="M42" s="234"/>
      <c r="N42" s="185"/>
      <c r="O42" s="184"/>
      <c r="P42" s="184"/>
      <c r="Q42" s="185"/>
      <c r="R42" s="184"/>
      <c r="S42" s="184"/>
      <c r="T42" s="185"/>
      <c r="U42" s="184"/>
      <c r="V42" s="468"/>
      <c r="W42" s="137">
        <f>Y37*2+Y38*7+Y39*1+Y42*8</f>
        <v>27.294</v>
      </c>
      <c r="X42" s="128" t="s">
        <v>25</v>
      </c>
      <c r="Y42" s="101">
        <v>0</v>
      </c>
      <c r="Z42" s="65">
        <f>W42*4</f>
        <v>109.176</v>
      </c>
      <c r="AG42" s="67">
        <f>Z42/Z44*100</f>
        <v>15.375688678076093</v>
      </c>
    </row>
    <row r="43" spans="2:33" ht="27.75" customHeight="1">
      <c r="B43" s="32" t="s">
        <v>49</v>
      </c>
      <c r="C43" s="102"/>
      <c r="D43" s="191"/>
      <c r="E43" s="185"/>
      <c r="F43" s="184"/>
      <c r="G43" s="184"/>
      <c r="H43" s="185"/>
      <c r="I43" s="184"/>
      <c r="J43" s="184"/>
      <c r="K43" s="185"/>
      <c r="L43" s="184"/>
      <c r="M43" s="184"/>
      <c r="N43" s="185"/>
      <c r="O43" s="184"/>
      <c r="P43" s="184"/>
      <c r="Q43" s="185"/>
      <c r="R43" s="184"/>
      <c r="S43" s="184"/>
      <c r="T43" s="185"/>
      <c r="U43" s="184"/>
      <c r="V43" s="468"/>
      <c r="W43" s="94" t="s">
        <v>12</v>
      </c>
      <c r="X43" s="103"/>
      <c r="Y43" s="241"/>
      <c r="Z43" s="125"/>
      <c r="AG43" s="67"/>
    </row>
    <row r="44" spans="2:33" ht="27.75" customHeight="1" thickBot="1">
      <c r="B44" s="153"/>
      <c r="C44" s="104"/>
      <c r="D44" s="235"/>
      <c r="E44" s="235"/>
      <c r="F44" s="236"/>
      <c r="G44" s="236"/>
      <c r="H44" s="235"/>
      <c r="I44" s="236"/>
      <c r="J44" s="184"/>
      <c r="K44" s="185"/>
      <c r="L44" s="184"/>
      <c r="M44" s="184"/>
      <c r="N44" s="185"/>
      <c r="O44" s="184"/>
      <c r="P44" s="236"/>
      <c r="Q44" s="235"/>
      <c r="R44" s="236"/>
      <c r="S44" s="236"/>
      <c r="T44" s="235"/>
      <c r="U44" s="236"/>
      <c r="V44" s="469"/>
      <c r="W44" s="140">
        <f>Y37*70+Y38*75+Y39*25+Y40*45+Y41*60+Y42*120</f>
        <v>727.35</v>
      </c>
      <c r="X44" s="116"/>
      <c r="Y44" s="242"/>
      <c r="Z44" s="65">
        <f>SUM(Z37:Z43)</f>
        <v>710.056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99.99999999999999</v>
      </c>
    </row>
    <row r="45" spans="2:32" s="120" customFormat="1" ht="21.75" customHeight="1">
      <c r="B45" s="117"/>
      <c r="C45" s="67"/>
      <c r="D45" s="93"/>
      <c r="E45" s="118"/>
      <c r="F45" s="93"/>
      <c r="G45" s="93"/>
      <c r="H45" s="118"/>
      <c r="I45" s="93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119"/>
      <c r="AA45" s="112"/>
      <c r="AB45" s="110"/>
      <c r="AC45" s="112"/>
      <c r="AD45" s="112"/>
      <c r="AE45" s="112"/>
      <c r="AF45" s="112"/>
    </row>
    <row r="46" spans="2:25" ht="20.25">
      <c r="B46" s="110"/>
      <c r="C46" s="120"/>
      <c r="D46" s="471"/>
      <c r="E46" s="471"/>
      <c r="F46" s="472"/>
      <c r="G46" s="472"/>
      <c r="H46" s="121"/>
      <c r="I46" s="67"/>
      <c r="J46" s="67"/>
      <c r="K46" s="121"/>
      <c r="L46" s="67"/>
      <c r="N46" s="121"/>
      <c r="O46" s="67"/>
      <c r="Q46" s="121"/>
      <c r="R46" s="67"/>
      <c r="T46" s="121"/>
      <c r="U46" s="67"/>
      <c r="V46" s="122"/>
      <c r="Y46" s="125"/>
    </row>
    <row r="47" ht="20.25">
      <c r="Y47" s="125"/>
    </row>
    <row r="48" ht="20.25">
      <c r="Y48" s="125"/>
    </row>
    <row r="49" ht="20.25">
      <c r="Y49" s="125"/>
    </row>
    <row r="50" ht="20.25">
      <c r="Y50" s="125"/>
    </row>
    <row r="51" ht="20.25">
      <c r="Y51" s="125"/>
    </row>
    <row r="52" ht="20.25">
      <c r="Y52" s="125"/>
    </row>
  </sheetData>
  <sheetProtection/>
  <mergeCells count="19">
    <mergeCell ref="D46:G46"/>
    <mergeCell ref="C29:C34"/>
    <mergeCell ref="V29:V36"/>
    <mergeCell ref="C21:C26"/>
    <mergeCell ref="V21:V28"/>
    <mergeCell ref="B33:B34"/>
    <mergeCell ref="C37:C42"/>
    <mergeCell ref="V37:V44"/>
    <mergeCell ref="B41:B42"/>
    <mergeCell ref="B25:B26"/>
    <mergeCell ref="J45:Y45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8">
      <selection activeCell="G50" sqref="G50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4" customWidth="1"/>
    <col min="25" max="25" width="6.625" style="127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463" t="s">
        <v>260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1"/>
      <c r="AB1" s="3"/>
    </row>
    <row r="2" spans="2:28" s="2" customFormat="1" ht="16.5" customHeight="1">
      <c r="B2" s="478"/>
      <c r="C2" s="479"/>
      <c r="D2" s="479"/>
      <c r="E2" s="479"/>
      <c r="F2" s="479"/>
      <c r="G2" s="47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9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2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3</v>
      </c>
      <c r="C5" s="477"/>
      <c r="D5" s="20" t="str">
        <f>'2017年3月總表'!A31</f>
        <v>香Q白米飯</v>
      </c>
      <c r="E5" s="20" t="s">
        <v>71</v>
      </c>
      <c r="F5" s="21" t="s">
        <v>16</v>
      </c>
      <c r="G5" s="20" t="str">
        <f>'2017年3月總表'!A32</f>
        <v>甜醬燒豬排</v>
      </c>
      <c r="H5" s="20" t="s">
        <v>91</v>
      </c>
      <c r="I5" s="21" t="s">
        <v>16</v>
      </c>
      <c r="J5" s="20" t="str">
        <f>'2017年3月總表'!A33</f>
        <v>香香炒蛋</v>
      </c>
      <c r="K5" s="20" t="s">
        <v>422</v>
      </c>
      <c r="L5" s="21" t="s">
        <v>16</v>
      </c>
      <c r="M5" s="20" t="str">
        <f>'2017年3月總表'!A34</f>
        <v>咖哩雞</v>
      </c>
      <c r="N5" s="20" t="s">
        <v>404</v>
      </c>
      <c r="O5" s="21" t="s">
        <v>16</v>
      </c>
      <c r="P5" s="20" t="str">
        <f>'2017年3月總表'!A35</f>
        <v>深色蔬菜</v>
      </c>
      <c r="Q5" s="20" t="s">
        <v>80</v>
      </c>
      <c r="R5" s="21" t="s">
        <v>16</v>
      </c>
      <c r="S5" s="20" t="str">
        <f>'2017年3月總表'!A36</f>
        <v>筍絲豆皮湯(豆)</v>
      </c>
      <c r="T5" s="20" t="s">
        <v>111</v>
      </c>
      <c r="U5" s="21" t="s">
        <v>16</v>
      </c>
      <c r="V5" s="480"/>
      <c r="W5" s="22" t="s">
        <v>7</v>
      </c>
      <c r="X5" s="86" t="s">
        <v>18</v>
      </c>
      <c r="Y5" s="87">
        <v>5.5</v>
      </c>
      <c r="Z5" s="125"/>
      <c r="AA5" s="67"/>
      <c r="AB5" s="68"/>
      <c r="AC5" s="67"/>
      <c r="AD5" s="67"/>
      <c r="AE5" s="67"/>
      <c r="AF5" s="67"/>
      <c r="AG5" s="150"/>
    </row>
    <row r="6" spans="2:33" ht="27.75" customHeight="1">
      <c r="B6" s="24" t="s">
        <v>8</v>
      </c>
      <c r="C6" s="477"/>
      <c r="D6" s="187" t="s">
        <v>264</v>
      </c>
      <c r="E6" s="187" t="s">
        <v>264</v>
      </c>
      <c r="F6" s="187" t="s">
        <v>306</v>
      </c>
      <c r="G6" s="184" t="s">
        <v>150</v>
      </c>
      <c r="H6" s="184" t="s">
        <v>21</v>
      </c>
      <c r="I6" s="184">
        <v>40</v>
      </c>
      <c r="J6" s="187" t="s">
        <v>142</v>
      </c>
      <c r="K6" s="187" t="s">
        <v>265</v>
      </c>
      <c r="L6" s="187">
        <v>20</v>
      </c>
      <c r="M6" s="184" t="s">
        <v>21</v>
      </c>
      <c r="N6" s="187" t="s">
        <v>21</v>
      </c>
      <c r="O6" s="184" t="s">
        <v>378</v>
      </c>
      <c r="P6" s="187" t="s">
        <v>290</v>
      </c>
      <c r="Q6" s="187" t="s">
        <v>21</v>
      </c>
      <c r="R6" s="187">
        <v>100</v>
      </c>
      <c r="S6" s="187" t="s">
        <v>171</v>
      </c>
      <c r="T6" s="187" t="s">
        <v>303</v>
      </c>
      <c r="U6" s="187">
        <v>28</v>
      </c>
      <c r="V6" s="481"/>
      <c r="W6" s="141">
        <f>Y5*15+Y7*5+Y9*15+Y10*12</f>
        <v>92.5</v>
      </c>
      <c r="X6" s="90" t="s">
        <v>19</v>
      </c>
      <c r="Y6" s="91">
        <v>2.5</v>
      </c>
      <c r="Z6" s="125">
        <f>W6*4</f>
        <v>370</v>
      </c>
      <c r="AA6" s="92"/>
      <c r="AB6" s="68"/>
      <c r="AC6" s="68"/>
      <c r="AD6" s="68"/>
      <c r="AE6" s="68"/>
      <c r="AF6" s="68"/>
      <c r="AG6" s="67">
        <f>Z6/Z12*100</f>
        <v>51.60390516039052</v>
      </c>
    </row>
    <row r="7" spans="2:33" ht="27.75" customHeight="1">
      <c r="B7" s="24">
        <v>20</v>
      </c>
      <c r="C7" s="477"/>
      <c r="D7" s="187" t="s">
        <v>90</v>
      </c>
      <c r="E7" s="187" t="s">
        <v>351</v>
      </c>
      <c r="F7" s="187">
        <v>104</v>
      </c>
      <c r="G7" s="184" t="s">
        <v>378</v>
      </c>
      <c r="H7" s="187"/>
      <c r="I7" s="184" t="s">
        <v>378</v>
      </c>
      <c r="J7" s="187" t="s">
        <v>170</v>
      </c>
      <c r="K7" s="187" t="s">
        <v>352</v>
      </c>
      <c r="L7" s="187">
        <v>45</v>
      </c>
      <c r="M7" s="184" t="s">
        <v>403</v>
      </c>
      <c r="N7" s="187" t="s">
        <v>265</v>
      </c>
      <c r="O7" s="184">
        <v>25</v>
      </c>
      <c r="P7" s="187" t="s">
        <v>264</v>
      </c>
      <c r="Q7" s="187" t="s">
        <v>272</v>
      </c>
      <c r="R7" s="187" t="s">
        <v>21</v>
      </c>
      <c r="S7" s="187" t="s">
        <v>204</v>
      </c>
      <c r="T7" s="187" t="s">
        <v>409</v>
      </c>
      <c r="U7" s="187">
        <v>1</v>
      </c>
      <c r="V7" s="481"/>
      <c r="W7" s="30" t="s">
        <v>9</v>
      </c>
      <c r="X7" s="95" t="s">
        <v>20</v>
      </c>
      <c r="Y7" s="91">
        <v>2</v>
      </c>
      <c r="Z7" s="125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477"/>
      <c r="D8" s="187"/>
      <c r="E8" s="187"/>
      <c r="F8" s="187"/>
      <c r="G8" s="187"/>
      <c r="H8" s="188"/>
      <c r="I8" s="187"/>
      <c r="J8" s="187" t="s">
        <v>191</v>
      </c>
      <c r="K8" s="184" t="s">
        <v>272</v>
      </c>
      <c r="L8" s="187">
        <v>2</v>
      </c>
      <c r="M8" s="184" t="s">
        <v>142</v>
      </c>
      <c r="N8" s="187" t="s">
        <v>303</v>
      </c>
      <c r="O8" s="184">
        <v>16</v>
      </c>
      <c r="P8" s="187"/>
      <c r="Q8" s="188"/>
      <c r="R8" s="187"/>
      <c r="S8" s="184"/>
      <c r="T8" s="188"/>
      <c r="U8" s="187"/>
      <c r="V8" s="481"/>
      <c r="W8" s="141">
        <f>Y6*5+Y8*5+Y10*4</f>
        <v>25</v>
      </c>
      <c r="X8" s="95" t="s">
        <v>22</v>
      </c>
      <c r="Y8" s="91">
        <v>2.5</v>
      </c>
      <c r="Z8" s="125">
        <f>W8*9</f>
        <v>225</v>
      </c>
      <c r="AA8" s="67"/>
      <c r="AB8" s="68"/>
      <c r="AC8" s="68"/>
      <c r="AD8" s="68"/>
      <c r="AE8" s="68"/>
      <c r="AF8" s="68"/>
      <c r="AG8" s="67">
        <f>Z8/Z12*100</f>
        <v>31.380753138075313</v>
      </c>
    </row>
    <row r="9" spans="2:33" ht="27.75" customHeight="1">
      <c r="B9" s="470" t="s">
        <v>138</v>
      </c>
      <c r="C9" s="477"/>
      <c r="D9" s="187"/>
      <c r="E9" s="187"/>
      <c r="F9" s="187"/>
      <c r="G9" s="187"/>
      <c r="H9" s="188"/>
      <c r="I9" s="187"/>
      <c r="J9" s="187"/>
      <c r="K9" s="188"/>
      <c r="L9" s="187"/>
      <c r="M9" s="184" t="s">
        <v>402</v>
      </c>
      <c r="N9" s="188" t="s">
        <v>286</v>
      </c>
      <c r="O9" s="184">
        <v>34</v>
      </c>
      <c r="P9" s="187"/>
      <c r="Q9" s="188"/>
      <c r="R9" s="187"/>
      <c r="S9" s="187"/>
      <c r="T9" s="188"/>
      <c r="U9" s="187"/>
      <c r="V9" s="481"/>
      <c r="W9" s="30" t="s">
        <v>11</v>
      </c>
      <c r="X9" s="95" t="s">
        <v>23</v>
      </c>
      <c r="Y9" s="91">
        <f>AB10</f>
        <v>0</v>
      </c>
      <c r="Z9" s="125"/>
      <c r="AA9" s="67"/>
      <c r="AB9" s="68"/>
      <c r="AC9" s="68"/>
      <c r="AD9" s="68"/>
      <c r="AE9" s="68"/>
      <c r="AF9" s="68"/>
      <c r="AG9" s="67"/>
    </row>
    <row r="10" spans="2:33" ht="27.75" customHeight="1">
      <c r="B10" s="470"/>
      <c r="C10" s="477"/>
      <c r="D10" s="187"/>
      <c r="E10" s="187"/>
      <c r="F10" s="187"/>
      <c r="G10" s="187"/>
      <c r="H10" s="188"/>
      <c r="I10" s="187"/>
      <c r="J10" s="187"/>
      <c r="K10" s="188"/>
      <c r="L10" s="187"/>
      <c r="M10" s="234" t="s">
        <v>143</v>
      </c>
      <c r="N10" s="188" t="s">
        <v>21</v>
      </c>
      <c r="O10" s="184">
        <v>25</v>
      </c>
      <c r="P10" s="187"/>
      <c r="Q10" s="188"/>
      <c r="R10" s="187"/>
      <c r="S10" s="187"/>
      <c r="T10" s="188"/>
      <c r="U10" s="187"/>
      <c r="V10" s="481"/>
      <c r="W10" s="141">
        <f>Y5*2+Y6*7+Y7*1+Y10*8</f>
        <v>30.5</v>
      </c>
      <c r="X10" s="128" t="s">
        <v>25</v>
      </c>
      <c r="Y10" s="101">
        <v>0</v>
      </c>
      <c r="Z10" s="65">
        <f>W10*4</f>
        <v>122</v>
      </c>
      <c r="AA10" s="67"/>
      <c r="AB10" s="68"/>
      <c r="AC10" s="67"/>
      <c r="AD10" s="67"/>
      <c r="AE10" s="67"/>
      <c r="AF10" s="67"/>
      <c r="AG10" s="67">
        <f>Z10/Z12*100</f>
        <v>17.01534170153417</v>
      </c>
    </row>
    <row r="11" spans="2:33" ht="27.75" customHeight="1">
      <c r="B11" s="32" t="s">
        <v>49</v>
      </c>
      <c r="C11" s="33"/>
      <c r="D11" s="187"/>
      <c r="E11" s="188"/>
      <c r="F11" s="187"/>
      <c r="G11" s="187"/>
      <c r="H11" s="188"/>
      <c r="I11" s="187"/>
      <c r="J11" s="187"/>
      <c r="K11" s="188"/>
      <c r="L11" s="187"/>
      <c r="M11" s="184"/>
      <c r="N11" s="188"/>
      <c r="O11" s="184"/>
      <c r="P11" s="187"/>
      <c r="Q11" s="188"/>
      <c r="R11" s="187"/>
      <c r="S11" s="187"/>
      <c r="T11" s="188"/>
      <c r="U11" s="187"/>
      <c r="V11" s="481"/>
      <c r="W11" s="30" t="s">
        <v>12</v>
      </c>
      <c r="X11" s="103"/>
      <c r="Y11" s="91"/>
      <c r="Z11" s="125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482"/>
      <c r="W12" s="142">
        <f>Y5*70+Y6*75+Y7*25+Y8*45+Y9*60+Y10*120</f>
        <v>735</v>
      </c>
      <c r="X12" s="107"/>
      <c r="Y12" s="101"/>
      <c r="Z12" s="65">
        <f>SUM(Z5:Z11)</f>
        <v>717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3</v>
      </c>
      <c r="C13" s="477"/>
      <c r="D13" s="20" t="str">
        <f>'2017年3月總表'!E31</f>
        <v>五穀飯</v>
      </c>
      <c r="E13" s="20" t="s">
        <v>15</v>
      </c>
      <c r="F13" s="20"/>
      <c r="G13" s="20" t="str">
        <f>'2017年3月總表'!E32</f>
        <v>紅燒豬排</v>
      </c>
      <c r="H13" s="20" t="s">
        <v>388</v>
      </c>
      <c r="I13" s="20" t="s">
        <v>21</v>
      </c>
      <c r="J13" s="20" t="str">
        <f>'2017年3月總表'!E33</f>
        <v>番茄炒蛋</v>
      </c>
      <c r="K13" s="20" t="s">
        <v>461</v>
      </c>
      <c r="L13" s="20" t="s">
        <v>21</v>
      </c>
      <c r="M13" s="20" t="str">
        <f>'2017年3月總表'!E34</f>
        <v>玉米蝦仁煲(海)</v>
      </c>
      <c r="N13" s="20" t="s">
        <v>175</v>
      </c>
      <c r="O13" s="20"/>
      <c r="P13" s="20" t="str">
        <f>'2017年3月總表'!E35</f>
        <v>淺色蔬菜</v>
      </c>
      <c r="Q13" s="20" t="s">
        <v>74</v>
      </c>
      <c r="R13" s="20"/>
      <c r="S13" s="20" t="str">
        <f>'2017年3月總表'!E36</f>
        <v>酸辣湯(豆) /保久乳</v>
      </c>
      <c r="T13" s="20" t="s">
        <v>73</v>
      </c>
      <c r="U13" s="20"/>
      <c r="V13" s="480" t="s">
        <v>451</v>
      </c>
      <c r="W13" s="22" t="s">
        <v>7</v>
      </c>
      <c r="X13" s="86" t="s">
        <v>18</v>
      </c>
      <c r="Y13" s="87">
        <v>5.5</v>
      </c>
      <c r="Z13" s="125"/>
      <c r="AA13" s="67"/>
      <c r="AB13" s="68"/>
      <c r="AC13" s="67"/>
      <c r="AD13" s="67"/>
      <c r="AE13" s="67"/>
      <c r="AF13" s="67"/>
      <c r="AG13" s="150"/>
    </row>
    <row r="14" spans="2:33" ht="27.75" customHeight="1">
      <c r="B14" s="24" t="s">
        <v>8</v>
      </c>
      <c r="C14" s="477"/>
      <c r="D14" s="187" t="s">
        <v>149</v>
      </c>
      <c r="E14" s="187" t="s">
        <v>21</v>
      </c>
      <c r="F14" s="187">
        <v>62</v>
      </c>
      <c r="G14" s="184" t="s">
        <v>166</v>
      </c>
      <c r="H14" s="187" t="s">
        <v>21</v>
      </c>
      <c r="I14" s="184">
        <v>40</v>
      </c>
      <c r="J14" s="187" t="s">
        <v>378</v>
      </c>
      <c r="K14" s="187" t="s">
        <v>266</v>
      </c>
      <c r="L14" s="187" t="s">
        <v>378</v>
      </c>
      <c r="M14" s="184" t="s">
        <v>176</v>
      </c>
      <c r="N14" s="187" t="s">
        <v>265</v>
      </c>
      <c r="O14" s="184">
        <v>12.8</v>
      </c>
      <c r="P14" s="187" t="s">
        <v>290</v>
      </c>
      <c r="Q14" s="187" t="s">
        <v>21</v>
      </c>
      <c r="R14" s="187">
        <v>100</v>
      </c>
      <c r="S14" s="187" t="s">
        <v>142</v>
      </c>
      <c r="T14" s="184" t="s">
        <v>272</v>
      </c>
      <c r="U14" s="187">
        <v>14</v>
      </c>
      <c r="V14" s="481"/>
      <c r="W14" s="141">
        <f>Y13*15+Y15*5+Y17*15+Y18*12</f>
        <v>104.5</v>
      </c>
      <c r="X14" s="90" t="s">
        <v>19</v>
      </c>
      <c r="Y14" s="91">
        <v>2.5</v>
      </c>
      <c r="Z14" s="125">
        <f>W14*4</f>
        <v>418</v>
      </c>
      <c r="AA14" s="92"/>
      <c r="AB14" s="68"/>
      <c r="AC14" s="68"/>
      <c r="AD14" s="68"/>
      <c r="AE14" s="68"/>
      <c r="AF14" s="68"/>
      <c r="AG14" s="67">
        <f>Z14/Z20*100</f>
        <v>48.86031560490941</v>
      </c>
    </row>
    <row r="15" spans="2:33" ht="27.75" customHeight="1">
      <c r="B15" s="24">
        <v>21</v>
      </c>
      <c r="C15" s="477"/>
      <c r="D15" s="187" t="s">
        <v>426</v>
      </c>
      <c r="E15" s="187"/>
      <c r="F15" s="187">
        <v>40</v>
      </c>
      <c r="G15" s="184" t="s">
        <v>402</v>
      </c>
      <c r="H15" s="187"/>
      <c r="I15" s="184">
        <v>40</v>
      </c>
      <c r="J15" s="187" t="s">
        <v>460</v>
      </c>
      <c r="K15" s="187" t="s">
        <v>455</v>
      </c>
      <c r="L15" s="187">
        <v>40</v>
      </c>
      <c r="M15" s="184" t="s">
        <v>193</v>
      </c>
      <c r="N15" s="187" t="s">
        <v>277</v>
      </c>
      <c r="O15" s="184">
        <v>21</v>
      </c>
      <c r="P15" s="187" t="s">
        <v>264</v>
      </c>
      <c r="Q15" s="187" t="s">
        <v>272</v>
      </c>
      <c r="R15" s="187" t="s">
        <v>21</v>
      </c>
      <c r="S15" s="187" t="s">
        <v>141</v>
      </c>
      <c r="T15" s="187" t="s">
        <v>21</v>
      </c>
      <c r="U15" s="187">
        <v>3.5</v>
      </c>
      <c r="V15" s="481"/>
      <c r="W15" s="30" t="s">
        <v>9</v>
      </c>
      <c r="X15" s="95" t="s">
        <v>20</v>
      </c>
      <c r="Y15" s="91">
        <v>2</v>
      </c>
      <c r="Z15" s="125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477"/>
      <c r="D16" s="188"/>
      <c r="E16" s="188"/>
      <c r="F16" s="187"/>
      <c r="G16" s="187"/>
      <c r="H16" s="188"/>
      <c r="I16" s="187"/>
      <c r="J16" s="187" t="s">
        <v>462</v>
      </c>
      <c r="K16" s="187"/>
      <c r="L16" s="187">
        <v>13</v>
      </c>
      <c r="M16" s="184" t="s">
        <v>142</v>
      </c>
      <c r="N16" s="187" t="s">
        <v>21</v>
      </c>
      <c r="O16" s="184">
        <v>27.5</v>
      </c>
      <c r="P16" s="187"/>
      <c r="Q16" s="188"/>
      <c r="R16" s="187"/>
      <c r="S16" s="187" t="s">
        <v>170</v>
      </c>
      <c r="T16" s="188" t="s">
        <v>351</v>
      </c>
      <c r="U16" s="187">
        <v>6</v>
      </c>
      <c r="V16" s="481"/>
      <c r="W16" s="141">
        <f>Y14*5+Y16*5+Y18*4</f>
        <v>31.5</v>
      </c>
      <c r="X16" s="95" t="s">
        <v>22</v>
      </c>
      <c r="Y16" s="91">
        <v>3</v>
      </c>
      <c r="Z16" s="125">
        <f>W16*9</f>
        <v>283.5</v>
      </c>
      <c r="AA16" s="67"/>
      <c r="AB16" s="68"/>
      <c r="AC16" s="68"/>
      <c r="AD16" s="68"/>
      <c r="AE16" s="68"/>
      <c r="AF16" s="68"/>
      <c r="AG16" s="67">
        <f>Z16/Z20*100</f>
        <v>33.138515488018705</v>
      </c>
    </row>
    <row r="17" spans="2:33" ht="27.75" customHeight="1">
      <c r="B17" s="470" t="s">
        <v>50</v>
      </c>
      <c r="C17" s="477"/>
      <c r="D17" s="188"/>
      <c r="E17" s="188"/>
      <c r="F17" s="187"/>
      <c r="G17" s="187"/>
      <c r="H17" s="188"/>
      <c r="I17" s="187"/>
      <c r="J17" s="234"/>
      <c r="K17" s="188"/>
      <c r="L17" s="187"/>
      <c r="M17" s="184" t="s">
        <v>174</v>
      </c>
      <c r="N17" s="185" t="s">
        <v>21</v>
      </c>
      <c r="O17" s="184">
        <v>18.75</v>
      </c>
      <c r="P17" s="187"/>
      <c r="Q17" s="188"/>
      <c r="R17" s="187"/>
      <c r="S17" s="187" t="s">
        <v>165</v>
      </c>
      <c r="T17" s="187" t="s">
        <v>409</v>
      </c>
      <c r="U17" s="187">
        <v>6</v>
      </c>
      <c r="V17" s="481"/>
      <c r="W17" s="30" t="s">
        <v>11</v>
      </c>
      <c r="X17" s="95" t="s">
        <v>23</v>
      </c>
      <c r="Y17" s="91">
        <f>AB18</f>
        <v>0</v>
      </c>
      <c r="Z17" s="125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470"/>
      <c r="C18" s="477"/>
      <c r="D18" s="188"/>
      <c r="E18" s="188"/>
      <c r="F18" s="187"/>
      <c r="G18" s="187"/>
      <c r="H18" s="188"/>
      <c r="I18" s="187"/>
      <c r="J18" s="187"/>
      <c r="K18" s="188"/>
      <c r="L18" s="187"/>
      <c r="M18" s="184"/>
      <c r="N18" s="185"/>
      <c r="O18" s="184"/>
      <c r="P18" s="187"/>
      <c r="Q18" s="188"/>
      <c r="R18" s="187"/>
      <c r="S18" s="187" t="s">
        <v>191</v>
      </c>
      <c r="T18" s="188" t="s">
        <v>272</v>
      </c>
      <c r="U18" s="187">
        <v>2</v>
      </c>
      <c r="V18" s="481"/>
      <c r="W18" s="141">
        <f>Y13*2+Y14*7+Y15*1+Y18*8</f>
        <v>38.5</v>
      </c>
      <c r="X18" s="128" t="s">
        <v>25</v>
      </c>
      <c r="Y18" s="101">
        <v>1</v>
      </c>
      <c r="Z18" s="65">
        <f>W18*4</f>
        <v>154</v>
      </c>
      <c r="AA18" s="67"/>
      <c r="AB18" s="68"/>
      <c r="AC18" s="67"/>
      <c r="AD18" s="67"/>
      <c r="AE18" s="67"/>
      <c r="AF18" s="67"/>
      <c r="AG18" s="67">
        <f>Z18/Z20*100</f>
        <v>18.00116890707189</v>
      </c>
    </row>
    <row r="19" spans="2:33" ht="27.75" customHeight="1">
      <c r="B19" s="32" t="s">
        <v>49</v>
      </c>
      <c r="C19" s="33"/>
      <c r="D19" s="188"/>
      <c r="E19" s="188"/>
      <c r="F19" s="187"/>
      <c r="G19" s="187"/>
      <c r="H19" s="188"/>
      <c r="I19" s="187"/>
      <c r="J19" s="187"/>
      <c r="K19" s="188"/>
      <c r="L19" s="187"/>
      <c r="M19" s="184"/>
      <c r="N19" s="188"/>
      <c r="O19" s="184"/>
      <c r="P19" s="187"/>
      <c r="Q19" s="188"/>
      <c r="R19" s="187"/>
      <c r="S19" s="187"/>
      <c r="T19" s="188"/>
      <c r="U19" s="187"/>
      <c r="V19" s="481"/>
      <c r="W19" s="30" t="s">
        <v>12</v>
      </c>
      <c r="X19" s="103"/>
      <c r="Y19" s="91"/>
      <c r="Z19" s="125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88"/>
      <c r="E20" s="188"/>
      <c r="F20" s="187"/>
      <c r="G20" s="187"/>
      <c r="H20" s="188"/>
      <c r="I20" s="187"/>
      <c r="J20" s="187"/>
      <c r="K20" s="188"/>
      <c r="L20" s="187"/>
      <c r="M20" s="184"/>
      <c r="N20" s="188"/>
      <c r="O20" s="184"/>
      <c r="P20" s="187"/>
      <c r="Q20" s="188"/>
      <c r="R20" s="187"/>
      <c r="S20" s="187"/>
      <c r="T20" s="188"/>
      <c r="U20" s="187"/>
      <c r="V20" s="482"/>
      <c r="W20" s="142">
        <f>Y13*70+Y14*75+Y15*25+Y16*45+Y17*60+Y18*120</f>
        <v>877.5</v>
      </c>
      <c r="X20" s="100"/>
      <c r="Y20" s="101"/>
      <c r="Z20" s="65">
        <f>SUM(Z13:Z19)</f>
        <v>855.5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36">
        <v>3</v>
      </c>
      <c r="C21" s="477"/>
      <c r="D21" s="20" t="str">
        <f>'2017年3月總表'!I31</f>
        <v>香Q白米飯</v>
      </c>
      <c r="E21" s="20" t="s">
        <v>71</v>
      </c>
      <c r="F21" s="20" t="s">
        <v>34</v>
      </c>
      <c r="G21" s="20" t="str">
        <f>'2017年3月總表'!I32</f>
        <v>卡拉雞排(炸)</v>
      </c>
      <c r="H21" s="20" t="s">
        <v>206</v>
      </c>
      <c r="I21" s="20"/>
      <c r="J21" s="20" t="str">
        <f>'2017年3月總表'!I33</f>
        <v>紅燒排骨</v>
      </c>
      <c r="K21" s="20" t="s">
        <v>175</v>
      </c>
      <c r="L21" s="20"/>
      <c r="M21" s="20" t="str">
        <f>'2017年3月總表'!I34</f>
        <v>回鍋肉</v>
      </c>
      <c r="N21" s="20" t="s">
        <v>110</v>
      </c>
      <c r="O21" s="20"/>
      <c r="P21" s="20" t="str">
        <f>'2017年3月總表'!I35</f>
        <v>深色蔬菜</v>
      </c>
      <c r="Q21" s="20" t="s">
        <v>147</v>
      </c>
      <c r="R21" s="20" t="s">
        <v>70</v>
      </c>
      <c r="S21" s="20" t="str">
        <f>'2017年3月總表'!I36</f>
        <v>薑絲冬瓜湯</v>
      </c>
      <c r="T21" s="20" t="s">
        <v>73</v>
      </c>
      <c r="U21" s="20"/>
      <c r="V21" s="480" t="s">
        <v>106</v>
      </c>
      <c r="W21" s="22" t="s">
        <v>7</v>
      </c>
      <c r="X21" s="86" t="s">
        <v>18</v>
      </c>
      <c r="Y21" s="87">
        <v>5.5</v>
      </c>
      <c r="Z21" s="125"/>
      <c r="AA21" s="67"/>
      <c r="AB21" s="68"/>
      <c r="AC21" s="67"/>
      <c r="AD21" s="67"/>
      <c r="AE21" s="67"/>
      <c r="AF21" s="67"/>
      <c r="AG21" s="150"/>
    </row>
    <row r="22" spans="2:33" s="38" customFormat="1" ht="27.75" customHeight="1">
      <c r="B22" s="37" t="s">
        <v>8</v>
      </c>
      <c r="C22" s="477"/>
      <c r="D22" s="184" t="s">
        <v>264</v>
      </c>
      <c r="E22" s="184" t="s">
        <v>21</v>
      </c>
      <c r="F22" s="184" t="s">
        <v>268</v>
      </c>
      <c r="G22" s="184" t="s">
        <v>327</v>
      </c>
      <c r="H22" s="187" t="s">
        <v>21</v>
      </c>
      <c r="I22" s="187">
        <v>35</v>
      </c>
      <c r="J22" s="187" t="s">
        <v>143</v>
      </c>
      <c r="K22" s="187" t="s">
        <v>265</v>
      </c>
      <c r="L22" s="187">
        <v>45</v>
      </c>
      <c r="M22" s="187" t="s">
        <v>164</v>
      </c>
      <c r="N22" s="187" t="s">
        <v>286</v>
      </c>
      <c r="O22" s="187">
        <v>37</v>
      </c>
      <c r="P22" s="187" t="s">
        <v>290</v>
      </c>
      <c r="Q22" s="187" t="s">
        <v>21</v>
      </c>
      <c r="R22" s="187">
        <v>100</v>
      </c>
      <c r="S22" s="187" t="s">
        <v>153</v>
      </c>
      <c r="T22" s="187" t="s">
        <v>286</v>
      </c>
      <c r="U22" s="187">
        <v>30</v>
      </c>
      <c r="V22" s="481"/>
      <c r="W22" s="141">
        <f>Y21*15+Y23*5+Y25*15+Y26*12</f>
        <v>95.95</v>
      </c>
      <c r="X22" s="90" t="s">
        <v>19</v>
      </c>
      <c r="Y22" s="91">
        <v>2.5</v>
      </c>
      <c r="Z22" s="125">
        <f>W22*4</f>
        <v>383.8</v>
      </c>
      <c r="AA22" s="92"/>
      <c r="AB22" s="68"/>
      <c r="AC22" s="68"/>
      <c r="AD22" s="68"/>
      <c r="AE22" s="68"/>
      <c r="AF22" s="68"/>
      <c r="AG22" s="67">
        <f>Z22/Z28*100</f>
        <v>52.517788724685275</v>
      </c>
    </row>
    <row r="23" spans="2:33" s="38" customFormat="1" ht="27.75" customHeight="1">
      <c r="B23" s="37">
        <v>22</v>
      </c>
      <c r="C23" s="477"/>
      <c r="D23" s="184" t="s">
        <v>90</v>
      </c>
      <c r="E23" s="184" t="s">
        <v>266</v>
      </c>
      <c r="F23" s="184">
        <v>110</v>
      </c>
      <c r="G23" s="187"/>
      <c r="H23" s="187"/>
      <c r="I23" s="187"/>
      <c r="J23" s="187" t="s">
        <v>207</v>
      </c>
      <c r="K23" s="187" t="s">
        <v>265</v>
      </c>
      <c r="L23" s="187">
        <v>30</v>
      </c>
      <c r="M23" s="187" t="s">
        <v>143</v>
      </c>
      <c r="N23" s="187" t="s">
        <v>266</v>
      </c>
      <c r="O23" s="187">
        <v>20</v>
      </c>
      <c r="P23" s="187" t="s">
        <v>264</v>
      </c>
      <c r="Q23" s="187" t="s">
        <v>272</v>
      </c>
      <c r="R23" s="187" t="s">
        <v>21</v>
      </c>
      <c r="S23" s="187"/>
      <c r="T23" s="187"/>
      <c r="U23" s="187"/>
      <c r="V23" s="481"/>
      <c r="W23" s="30" t="s">
        <v>9</v>
      </c>
      <c r="X23" s="95" t="s">
        <v>20</v>
      </c>
      <c r="Y23" s="91">
        <v>2</v>
      </c>
      <c r="Z23" s="125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37" t="s">
        <v>10</v>
      </c>
      <c r="C24" s="477"/>
      <c r="D24" s="187" t="s">
        <v>264</v>
      </c>
      <c r="E24" s="187" t="s">
        <v>265</v>
      </c>
      <c r="F24" s="187" t="s">
        <v>268</v>
      </c>
      <c r="G24" s="187"/>
      <c r="H24" s="188"/>
      <c r="I24" s="187"/>
      <c r="J24" s="187" t="s">
        <v>156</v>
      </c>
      <c r="K24" s="187" t="s">
        <v>265</v>
      </c>
      <c r="L24" s="187">
        <v>24</v>
      </c>
      <c r="M24" s="187" t="s">
        <v>142</v>
      </c>
      <c r="N24" s="234" t="s">
        <v>272</v>
      </c>
      <c r="O24" s="187">
        <v>4</v>
      </c>
      <c r="P24" s="187"/>
      <c r="Q24" s="188"/>
      <c r="R24" s="187"/>
      <c r="S24" s="187" t="s">
        <v>155</v>
      </c>
      <c r="T24" s="187" t="s">
        <v>272</v>
      </c>
      <c r="U24" s="187">
        <v>5</v>
      </c>
      <c r="V24" s="481"/>
      <c r="W24" s="141">
        <f>Y22*5+Y24*5+Y26*4</f>
        <v>25</v>
      </c>
      <c r="X24" s="95" t="s">
        <v>22</v>
      </c>
      <c r="Y24" s="91">
        <v>2.5</v>
      </c>
      <c r="Z24" s="125">
        <f>W24*9</f>
        <v>225</v>
      </c>
      <c r="AA24" s="67"/>
      <c r="AB24" s="68"/>
      <c r="AC24" s="68"/>
      <c r="AD24" s="68"/>
      <c r="AE24" s="68"/>
      <c r="AF24" s="68"/>
      <c r="AG24" s="67">
        <f>Z24/Z28*100</f>
        <v>30.78817733990148</v>
      </c>
    </row>
    <row r="25" spans="2:33" s="38" customFormat="1" ht="27.75" customHeight="1">
      <c r="B25" s="476" t="s">
        <v>51</v>
      </c>
      <c r="C25" s="477"/>
      <c r="D25" s="187" t="s">
        <v>268</v>
      </c>
      <c r="E25" s="187" t="s">
        <v>286</v>
      </c>
      <c r="F25" s="187" t="s">
        <v>264</v>
      </c>
      <c r="G25" s="187"/>
      <c r="H25" s="188"/>
      <c r="I25" s="187"/>
      <c r="J25" s="187"/>
      <c r="K25" s="188"/>
      <c r="L25" s="187"/>
      <c r="M25" s="187"/>
      <c r="N25" s="188"/>
      <c r="O25" s="187"/>
      <c r="P25" s="187"/>
      <c r="Q25" s="188"/>
      <c r="R25" s="187"/>
      <c r="S25" s="187"/>
      <c r="T25" s="188"/>
      <c r="U25" s="187"/>
      <c r="V25" s="481"/>
      <c r="W25" s="30" t="s">
        <v>11</v>
      </c>
      <c r="X25" s="95" t="s">
        <v>23</v>
      </c>
      <c r="Y25" s="91">
        <v>0.23</v>
      </c>
      <c r="Z25" s="125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476"/>
      <c r="C26" s="477"/>
      <c r="D26" s="187" t="s">
        <v>268</v>
      </c>
      <c r="E26" s="188" t="s">
        <v>303</v>
      </c>
      <c r="F26" s="187" t="s">
        <v>268</v>
      </c>
      <c r="G26" s="192"/>
      <c r="H26" s="188"/>
      <c r="I26" s="187"/>
      <c r="J26" s="187"/>
      <c r="K26" s="188"/>
      <c r="L26" s="187"/>
      <c r="M26" s="187"/>
      <c r="N26" s="188"/>
      <c r="O26" s="187"/>
      <c r="P26" s="187"/>
      <c r="Q26" s="188"/>
      <c r="R26" s="187"/>
      <c r="S26" s="187"/>
      <c r="T26" s="188"/>
      <c r="U26" s="187"/>
      <c r="V26" s="481"/>
      <c r="W26" s="141">
        <f>Y21*2+Y22*7+Y23*1+Y26*8</f>
        <v>30.5</v>
      </c>
      <c r="X26" s="128" t="s">
        <v>25</v>
      </c>
      <c r="Y26" s="101">
        <v>0</v>
      </c>
      <c r="Z26" s="65">
        <f>W26*4</f>
        <v>122</v>
      </c>
      <c r="AA26" s="67"/>
      <c r="AB26" s="68"/>
      <c r="AC26" s="67"/>
      <c r="AD26" s="67"/>
      <c r="AE26" s="67"/>
      <c r="AF26" s="67"/>
      <c r="AG26" s="67">
        <f>Z26/Z28*100</f>
        <v>16.69403393541325</v>
      </c>
    </row>
    <row r="27" spans="2:33" s="38" customFormat="1" ht="27.75" customHeight="1">
      <c r="B27" s="32" t="s">
        <v>49</v>
      </c>
      <c r="C27" s="40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481"/>
      <c r="W27" s="30" t="s">
        <v>12</v>
      </c>
      <c r="X27" s="103"/>
      <c r="Y27" s="91"/>
      <c r="Z27" s="125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45"/>
      <c r="K28" s="44"/>
      <c r="L28" s="45"/>
      <c r="M28" s="45"/>
      <c r="N28" s="44"/>
      <c r="O28" s="45"/>
      <c r="P28" s="26"/>
      <c r="Q28" s="31"/>
      <c r="R28" s="26"/>
      <c r="S28" s="26"/>
      <c r="T28" s="31"/>
      <c r="U28" s="26"/>
      <c r="V28" s="482"/>
      <c r="W28" s="142">
        <f>Y21*70+Y22*75+Y23*25+Y24*45+Y25*60+Y26*120</f>
        <v>748.8</v>
      </c>
      <c r="X28" s="107"/>
      <c r="Y28" s="91"/>
      <c r="Z28" s="65">
        <f>SUM(Z21:Z27)</f>
        <v>730.8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3</v>
      </c>
      <c r="C29" s="477"/>
      <c r="D29" s="20" t="str">
        <f>'2017年3月總表'!M31</f>
        <v>香香芋頭飯</v>
      </c>
      <c r="E29" s="20" t="s">
        <v>15</v>
      </c>
      <c r="F29" s="20"/>
      <c r="G29" s="20" t="str">
        <f>'2017年3月總表'!M32</f>
        <v>蔥爆雞丁</v>
      </c>
      <c r="H29" s="20" t="s">
        <v>93</v>
      </c>
      <c r="I29" s="20" t="s">
        <v>34</v>
      </c>
      <c r="J29" s="20" t="str">
        <f>'2017年3月總表'!M33</f>
        <v>蘿蔔燒肉</v>
      </c>
      <c r="K29" s="20" t="s">
        <v>112</v>
      </c>
      <c r="L29" s="20"/>
      <c r="M29" s="20" t="str">
        <f>'2017年3月總表'!M34</f>
        <v>蝦仁豆腐煲(海)(豆)</v>
      </c>
      <c r="N29" s="20" t="s">
        <v>112</v>
      </c>
      <c r="O29" s="20"/>
      <c r="P29" s="20" t="str">
        <f>'2017年3月總表'!M35</f>
        <v>淺色蔬菜</v>
      </c>
      <c r="Q29" s="20" t="s">
        <v>74</v>
      </c>
      <c r="R29" s="20"/>
      <c r="S29" s="20" t="str">
        <f>'2017年3月總表'!M36</f>
        <v>金菇肉絲湯</v>
      </c>
      <c r="T29" s="20" t="s">
        <v>76</v>
      </c>
      <c r="U29" s="20"/>
      <c r="V29" s="480"/>
      <c r="W29" s="22" t="s">
        <v>7</v>
      </c>
      <c r="X29" s="86" t="s">
        <v>18</v>
      </c>
      <c r="Y29" s="87">
        <v>5.5</v>
      </c>
      <c r="Z29" s="125"/>
      <c r="AA29" s="67"/>
      <c r="AB29" s="68"/>
      <c r="AC29" s="67"/>
      <c r="AD29" s="67"/>
      <c r="AE29" s="67"/>
      <c r="AF29" s="67"/>
      <c r="AG29" s="150"/>
    </row>
    <row r="30" spans="2:33" ht="27.75" customHeight="1">
      <c r="B30" s="24" t="s">
        <v>8</v>
      </c>
      <c r="C30" s="477"/>
      <c r="D30" s="26" t="s">
        <v>208</v>
      </c>
      <c r="E30" s="26" t="s">
        <v>21</v>
      </c>
      <c r="F30" s="26">
        <v>55</v>
      </c>
      <c r="G30" s="26" t="s">
        <v>209</v>
      </c>
      <c r="H30" s="26" t="s">
        <v>21</v>
      </c>
      <c r="I30" s="26">
        <v>40</v>
      </c>
      <c r="J30" s="187" t="s">
        <v>211</v>
      </c>
      <c r="K30" s="187" t="s">
        <v>303</v>
      </c>
      <c r="L30" s="187">
        <v>16</v>
      </c>
      <c r="M30" s="27" t="s">
        <v>193</v>
      </c>
      <c r="N30" s="26" t="s">
        <v>271</v>
      </c>
      <c r="O30" s="27">
        <v>12</v>
      </c>
      <c r="P30" s="187" t="s">
        <v>290</v>
      </c>
      <c r="Q30" s="187" t="s">
        <v>21</v>
      </c>
      <c r="R30" s="187">
        <v>100</v>
      </c>
      <c r="S30" s="25" t="s">
        <v>213</v>
      </c>
      <c r="T30" s="25" t="s">
        <v>21</v>
      </c>
      <c r="U30" s="25">
        <v>18.9</v>
      </c>
      <c r="V30" s="481"/>
      <c r="W30" s="141">
        <f>Y29*15+Y31*5+Y33*15+Y34*12</f>
        <v>104.5</v>
      </c>
      <c r="X30" s="90" t="s">
        <v>19</v>
      </c>
      <c r="Y30" s="91">
        <v>2.5</v>
      </c>
      <c r="Z30" s="125">
        <f>W30*4</f>
        <v>418</v>
      </c>
      <c r="AA30" s="92"/>
      <c r="AB30" s="68"/>
      <c r="AC30" s="68"/>
      <c r="AD30" s="68"/>
      <c r="AE30" s="68"/>
      <c r="AF30" s="68"/>
      <c r="AG30" s="67">
        <f>Z30/Z36*100</f>
        <v>50.18007202881153</v>
      </c>
    </row>
    <row r="31" spans="2:33" ht="27.75" customHeight="1">
      <c r="B31" s="24">
        <v>23</v>
      </c>
      <c r="C31" s="477"/>
      <c r="D31" s="26" t="s">
        <v>149</v>
      </c>
      <c r="E31" s="26" t="s">
        <v>351</v>
      </c>
      <c r="F31" s="26">
        <v>90</v>
      </c>
      <c r="G31" s="26" t="s">
        <v>264</v>
      </c>
      <c r="H31" s="26" t="s">
        <v>21</v>
      </c>
      <c r="I31" s="26" t="s">
        <v>266</v>
      </c>
      <c r="J31" s="187" t="s">
        <v>190</v>
      </c>
      <c r="K31" s="188" t="s">
        <v>286</v>
      </c>
      <c r="L31" s="187">
        <v>34</v>
      </c>
      <c r="M31" s="27" t="s">
        <v>165</v>
      </c>
      <c r="N31" s="26" t="s">
        <v>283</v>
      </c>
      <c r="O31" s="27">
        <v>6</v>
      </c>
      <c r="P31" s="187" t="s">
        <v>264</v>
      </c>
      <c r="Q31" s="187" t="s">
        <v>272</v>
      </c>
      <c r="R31" s="187" t="s">
        <v>21</v>
      </c>
      <c r="S31" s="25" t="s">
        <v>146</v>
      </c>
      <c r="T31" s="25" t="s">
        <v>303</v>
      </c>
      <c r="U31" s="25">
        <v>5</v>
      </c>
      <c r="V31" s="481"/>
      <c r="W31" s="30" t="s">
        <v>9</v>
      </c>
      <c r="X31" s="95" t="s">
        <v>20</v>
      </c>
      <c r="Y31" s="91">
        <v>2</v>
      </c>
      <c r="Z31" s="125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477"/>
      <c r="D32" s="31" t="s">
        <v>210</v>
      </c>
      <c r="E32" s="31"/>
      <c r="F32" s="26"/>
      <c r="G32" s="26" t="s">
        <v>326</v>
      </c>
      <c r="H32" s="31" t="s">
        <v>21</v>
      </c>
      <c r="I32" s="26">
        <v>25.1</v>
      </c>
      <c r="J32" s="187" t="s">
        <v>143</v>
      </c>
      <c r="K32" s="187" t="s">
        <v>351</v>
      </c>
      <c r="L32" s="187">
        <v>32</v>
      </c>
      <c r="M32" s="27" t="s">
        <v>170</v>
      </c>
      <c r="N32" s="31" t="s">
        <v>303</v>
      </c>
      <c r="O32" s="27">
        <v>6</v>
      </c>
      <c r="P32" s="187"/>
      <c r="Q32" s="188"/>
      <c r="R32" s="187"/>
      <c r="S32" s="25" t="s">
        <v>155</v>
      </c>
      <c r="T32" s="26" t="s">
        <v>272</v>
      </c>
      <c r="U32" s="26">
        <v>1</v>
      </c>
      <c r="V32" s="481"/>
      <c r="W32" s="141">
        <f>Y30*5+Y32*5+Y34*4</f>
        <v>29</v>
      </c>
      <c r="X32" s="95" t="s">
        <v>22</v>
      </c>
      <c r="Y32" s="91">
        <v>2.5</v>
      </c>
      <c r="Z32" s="125">
        <f>W32*9</f>
        <v>261</v>
      </c>
      <c r="AA32" s="67"/>
      <c r="AB32" s="68"/>
      <c r="AC32" s="68"/>
      <c r="AD32" s="68"/>
      <c r="AE32" s="68"/>
      <c r="AF32" s="68"/>
      <c r="AG32" s="67">
        <f>Z32/Z36*100</f>
        <v>31.332533013205282</v>
      </c>
    </row>
    <row r="33" spans="2:33" ht="27.75" customHeight="1">
      <c r="B33" s="470" t="s">
        <v>52</v>
      </c>
      <c r="C33" s="477"/>
      <c r="D33" s="31"/>
      <c r="E33" s="31"/>
      <c r="F33" s="26"/>
      <c r="G33" s="26"/>
      <c r="H33" s="31"/>
      <c r="I33" s="26"/>
      <c r="J33" s="178"/>
      <c r="K33" s="25"/>
      <c r="L33" s="25"/>
      <c r="M33" s="27" t="s">
        <v>142</v>
      </c>
      <c r="N33" s="31" t="s">
        <v>272</v>
      </c>
      <c r="O33" s="27">
        <v>5</v>
      </c>
      <c r="P33" s="187"/>
      <c r="Q33" s="188"/>
      <c r="R33" s="187"/>
      <c r="S33" s="25"/>
      <c r="T33" s="26"/>
      <c r="U33" s="26"/>
      <c r="V33" s="481"/>
      <c r="W33" s="30" t="s">
        <v>11</v>
      </c>
      <c r="X33" s="95" t="s">
        <v>23</v>
      </c>
      <c r="Y33" s="91">
        <f>AB34</f>
        <v>0</v>
      </c>
      <c r="Z33" s="125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470"/>
      <c r="C34" s="477"/>
      <c r="D34" s="31"/>
      <c r="E34" s="31"/>
      <c r="F34" s="26"/>
      <c r="G34" s="26"/>
      <c r="H34" s="31"/>
      <c r="I34" s="26"/>
      <c r="J34" s="25"/>
      <c r="K34" s="31"/>
      <c r="L34" s="25"/>
      <c r="M34" s="27" t="s">
        <v>212</v>
      </c>
      <c r="N34" s="31" t="s">
        <v>351</v>
      </c>
      <c r="O34" s="27">
        <v>8</v>
      </c>
      <c r="P34" s="26"/>
      <c r="Q34" s="31"/>
      <c r="R34" s="26"/>
      <c r="S34" s="25"/>
      <c r="T34" s="31"/>
      <c r="U34" s="26"/>
      <c r="V34" s="481"/>
      <c r="W34" s="141">
        <f>Y29*2+Y30*7+Y31*1+Y34*8</f>
        <v>38.5</v>
      </c>
      <c r="X34" s="128" t="s">
        <v>25</v>
      </c>
      <c r="Y34" s="101">
        <v>1</v>
      </c>
      <c r="Z34" s="65">
        <f>W34*4</f>
        <v>154</v>
      </c>
      <c r="AA34" s="67"/>
      <c r="AB34" s="68"/>
      <c r="AC34" s="67"/>
      <c r="AD34" s="67"/>
      <c r="AE34" s="67"/>
      <c r="AF34" s="67"/>
      <c r="AG34" s="67">
        <f>Z34/Z36*100</f>
        <v>18.487394957983195</v>
      </c>
    </row>
    <row r="35" spans="2:33" ht="27.75" customHeight="1">
      <c r="B35" s="32" t="s">
        <v>49</v>
      </c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481"/>
      <c r="W35" s="30" t="s">
        <v>12</v>
      </c>
      <c r="X35" s="103"/>
      <c r="Y35" s="91"/>
      <c r="Z35" s="125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482"/>
      <c r="W36" s="142">
        <f>Y29*70+Y30*75+Y31*25+Y32*45+Y33*60+Y34*120</f>
        <v>855</v>
      </c>
      <c r="X36" s="100"/>
      <c r="Y36" s="91"/>
      <c r="Z36" s="65">
        <f>SUM(Z29:Z35)</f>
        <v>833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100.00000000000001</v>
      </c>
    </row>
    <row r="37" spans="2:33" s="23" customFormat="1" ht="27.75" customHeight="1">
      <c r="B37" s="19">
        <v>3</v>
      </c>
      <c r="C37" s="477"/>
      <c r="D37" s="20" t="str">
        <f>'2017年3月總表'!Q31</f>
        <v>焗烤義大利麵</v>
      </c>
      <c r="E37" s="20" t="s">
        <v>168</v>
      </c>
      <c r="F37" s="20" t="s">
        <v>59</v>
      </c>
      <c r="G37" s="20" t="str">
        <f>'2017年3月總表'!Q32</f>
        <v>日式炸豬排(炸)</v>
      </c>
      <c r="H37" s="20" t="s">
        <v>275</v>
      </c>
      <c r="I37" s="20" t="s">
        <v>32</v>
      </c>
      <c r="J37" s="20" t="str">
        <f>'2017年3月總表'!Q33</f>
        <v>竹筍燴三鮮(海)</v>
      </c>
      <c r="K37" s="20" t="s">
        <v>147</v>
      </c>
      <c r="L37" s="20"/>
      <c r="M37" s="20" t="str">
        <f>'2017年3月總表'!Q34</f>
        <v>香腸炒小瓜(加)</v>
      </c>
      <c r="N37" s="20" t="s">
        <v>147</v>
      </c>
      <c r="O37" s="20"/>
      <c r="P37" s="20" t="str">
        <f>'2017年3月總表'!Q35</f>
        <v>深色蔬菜</v>
      </c>
      <c r="Q37" s="20" t="s">
        <v>147</v>
      </c>
      <c r="R37" s="20" t="s">
        <v>69</v>
      </c>
      <c r="S37" s="20" t="str">
        <f>'2017年3月總表'!Q36</f>
        <v>味噌豆腐湯(豆)</v>
      </c>
      <c r="T37" s="20" t="s">
        <v>76</v>
      </c>
      <c r="U37" s="20"/>
      <c r="V37" s="480"/>
      <c r="W37" s="22" t="s">
        <v>7</v>
      </c>
      <c r="X37" s="86" t="s">
        <v>18</v>
      </c>
      <c r="Y37" s="87">
        <v>5.5</v>
      </c>
      <c r="Z37" s="125"/>
      <c r="AA37" s="67"/>
      <c r="AB37" s="68"/>
      <c r="AC37" s="67"/>
      <c r="AD37" s="67"/>
      <c r="AE37" s="67"/>
      <c r="AF37" s="67"/>
      <c r="AG37" s="150"/>
    </row>
    <row r="38" spans="2:33" ht="27.75" customHeight="1">
      <c r="B38" s="24" t="s">
        <v>8</v>
      </c>
      <c r="C38" s="477"/>
      <c r="D38" s="184" t="s">
        <v>378</v>
      </c>
      <c r="E38" s="184" t="s">
        <v>21</v>
      </c>
      <c r="F38" s="184" t="s">
        <v>379</v>
      </c>
      <c r="G38" s="187" t="s">
        <v>150</v>
      </c>
      <c r="H38" s="187" t="s">
        <v>21</v>
      </c>
      <c r="I38" s="187">
        <v>40</v>
      </c>
      <c r="J38" s="187" t="s">
        <v>214</v>
      </c>
      <c r="K38" s="187" t="s">
        <v>286</v>
      </c>
      <c r="L38" s="187">
        <v>47</v>
      </c>
      <c r="M38" s="187" t="s">
        <v>455</v>
      </c>
      <c r="N38" s="234" t="s">
        <v>265</v>
      </c>
      <c r="O38" s="187" t="s">
        <v>456</v>
      </c>
      <c r="P38" s="187" t="s">
        <v>290</v>
      </c>
      <c r="Q38" s="187" t="s">
        <v>21</v>
      </c>
      <c r="R38" s="187">
        <v>100</v>
      </c>
      <c r="S38" s="187" t="s">
        <v>328</v>
      </c>
      <c r="T38" s="187" t="s">
        <v>264</v>
      </c>
      <c r="U38" s="187">
        <v>10</v>
      </c>
      <c r="V38" s="481"/>
      <c r="W38" s="141">
        <f>Y37*15+Y39*5+Y41*15+Y42*12</f>
        <v>92.5</v>
      </c>
      <c r="X38" s="90" t="s">
        <v>19</v>
      </c>
      <c r="Y38" s="91">
        <v>2.5</v>
      </c>
      <c r="Z38" s="125">
        <f>W38*4</f>
        <v>370</v>
      </c>
      <c r="AA38" s="92"/>
      <c r="AB38" s="68"/>
      <c r="AC38" s="68"/>
      <c r="AD38" s="68"/>
      <c r="AE38" s="68"/>
      <c r="AF38" s="68"/>
      <c r="AG38" s="67">
        <f>Z38/Z44*100</f>
        <v>50.03380662609872</v>
      </c>
    </row>
    <row r="39" spans="2:33" ht="27.75" customHeight="1">
      <c r="B39" s="24">
        <v>24</v>
      </c>
      <c r="C39" s="477"/>
      <c r="D39" s="184" t="s">
        <v>21</v>
      </c>
      <c r="E39" s="184" t="s">
        <v>266</v>
      </c>
      <c r="F39" s="184" t="s">
        <v>378</v>
      </c>
      <c r="G39" s="187"/>
      <c r="H39" s="187"/>
      <c r="I39" s="187"/>
      <c r="J39" s="187" t="s">
        <v>199</v>
      </c>
      <c r="K39" s="187" t="s">
        <v>266</v>
      </c>
      <c r="L39" s="187">
        <v>14</v>
      </c>
      <c r="M39" s="187" t="s">
        <v>457</v>
      </c>
      <c r="N39" s="187" t="s">
        <v>285</v>
      </c>
      <c r="O39" s="187" t="s">
        <v>455</v>
      </c>
      <c r="P39" s="187" t="s">
        <v>264</v>
      </c>
      <c r="Q39" s="187" t="s">
        <v>272</v>
      </c>
      <c r="R39" s="187" t="s">
        <v>21</v>
      </c>
      <c r="S39" s="187" t="s">
        <v>329</v>
      </c>
      <c r="T39" s="187" t="s">
        <v>283</v>
      </c>
      <c r="U39" s="187">
        <v>20</v>
      </c>
      <c r="V39" s="481"/>
      <c r="W39" s="30" t="s">
        <v>9</v>
      </c>
      <c r="X39" s="95" t="s">
        <v>20</v>
      </c>
      <c r="Y39" s="91">
        <v>2</v>
      </c>
      <c r="Z39" s="125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477"/>
      <c r="D40" s="187" t="s">
        <v>205</v>
      </c>
      <c r="E40" s="187" t="s">
        <v>265</v>
      </c>
      <c r="F40" s="187">
        <v>233</v>
      </c>
      <c r="G40" s="234"/>
      <c r="H40" s="187"/>
      <c r="I40" s="187"/>
      <c r="J40" s="187" t="s">
        <v>215</v>
      </c>
      <c r="K40" s="187" t="s">
        <v>271</v>
      </c>
      <c r="L40" s="187">
        <v>12</v>
      </c>
      <c r="M40" s="187"/>
      <c r="N40" s="187"/>
      <c r="O40" s="187"/>
      <c r="P40" s="187"/>
      <c r="Q40" s="188"/>
      <c r="R40" s="187"/>
      <c r="S40" s="187"/>
      <c r="T40" s="187"/>
      <c r="U40" s="187"/>
      <c r="V40" s="481"/>
      <c r="W40" s="141">
        <f>Y38*5+Y40*5+Y42*4</f>
        <v>27.5</v>
      </c>
      <c r="X40" s="95" t="s">
        <v>22</v>
      </c>
      <c r="Y40" s="91">
        <v>3</v>
      </c>
      <c r="Z40" s="125">
        <f>W40*9</f>
        <v>247.5</v>
      </c>
      <c r="AA40" s="67"/>
      <c r="AB40" s="68"/>
      <c r="AC40" s="68"/>
      <c r="AD40" s="68"/>
      <c r="AE40" s="68"/>
      <c r="AF40" s="68"/>
      <c r="AG40" s="67">
        <f>Z40/Z44*100</f>
        <v>33.46855983772819</v>
      </c>
    </row>
    <row r="41" spans="2:33" ht="27.75" customHeight="1">
      <c r="B41" s="470" t="s">
        <v>53</v>
      </c>
      <c r="C41" s="477"/>
      <c r="D41" s="187" t="s">
        <v>101</v>
      </c>
      <c r="E41" s="187" t="s">
        <v>265</v>
      </c>
      <c r="F41" s="187">
        <v>10</v>
      </c>
      <c r="G41" s="187"/>
      <c r="H41" s="187"/>
      <c r="I41" s="187"/>
      <c r="J41" s="187"/>
      <c r="K41" s="187"/>
      <c r="L41" s="187"/>
      <c r="M41" s="187" t="s">
        <v>453</v>
      </c>
      <c r="N41" s="187" t="s">
        <v>458</v>
      </c>
      <c r="O41" s="187">
        <v>20</v>
      </c>
      <c r="P41" s="187"/>
      <c r="Q41" s="188"/>
      <c r="R41" s="187"/>
      <c r="S41" s="187"/>
      <c r="T41" s="187"/>
      <c r="U41" s="187"/>
      <c r="V41" s="481"/>
      <c r="W41" s="30" t="s">
        <v>11</v>
      </c>
      <c r="X41" s="95" t="s">
        <v>23</v>
      </c>
      <c r="Y41" s="91">
        <f>AB42</f>
        <v>0</v>
      </c>
      <c r="Z41" s="125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470"/>
      <c r="C42" s="477"/>
      <c r="D42" s="187" t="s">
        <v>156</v>
      </c>
      <c r="E42" s="187" t="s">
        <v>265</v>
      </c>
      <c r="F42" s="187">
        <v>20</v>
      </c>
      <c r="G42" s="187"/>
      <c r="H42" s="188"/>
      <c r="I42" s="187"/>
      <c r="J42" s="187"/>
      <c r="K42" s="188"/>
      <c r="L42" s="187"/>
      <c r="M42" s="187" t="s">
        <v>454</v>
      </c>
      <c r="N42" s="188"/>
      <c r="O42" s="187">
        <v>13</v>
      </c>
      <c r="P42" s="187"/>
      <c r="Q42" s="188"/>
      <c r="R42" s="187"/>
      <c r="S42" s="187"/>
      <c r="T42" s="188"/>
      <c r="U42" s="187"/>
      <c r="V42" s="481"/>
      <c r="W42" s="141">
        <f>Y37*2+Y38*7+Y39*1+Y42*8</f>
        <v>30.5</v>
      </c>
      <c r="X42" s="128" t="s">
        <v>25</v>
      </c>
      <c r="Y42" s="101">
        <v>0</v>
      </c>
      <c r="Z42" s="65">
        <f>W42*4</f>
        <v>122</v>
      </c>
      <c r="AA42" s="67"/>
      <c r="AB42" s="68"/>
      <c r="AC42" s="67"/>
      <c r="AD42" s="67"/>
      <c r="AE42" s="67"/>
      <c r="AF42" s="67"/>
      <c r="AG42" s="67">
        <f>Z42/Z44*100</f>
        <v>16.49763353617309</v>
      </c>
    </row>
    <row r="43" spans="2:33" ht="27.75" customHeight="1">
      <c r="B43" s="32" t="s">
        <v>49</v>
      </c>
      <c r="C43" s="33"/>
      <c r="D43" s="187" t="s">
        <v>96</v>
      </c>
      <c r="E43" s="187" t="s">
        <v>286</v>
      </c>
      <c r="F43" s="187">
        <v>20</v>
      </c>
      <c r="G43" s="187"/>
      <c r="H43" s="188"/>
      <c r="I43" s="187"/>
      <c r="J43" s="187"/>
      <c r="K43" s="188"/>
      <c r="L43" s="187"/>
      <c r="M43" s="187"/>
      <c r="N43" s="188"/>
      <c r="O43" s="187"/>
      <c r="P43" s="187"/>
      <c r="Q43" s="188"/>
      <c r="R43" s="187"/>
      <c r="S43" s="187"/>
      <c r="T43" s="188"/>
      <c r="U43" s="187"/>
      <c r="V43" s="481"/>
      <c r="W43" s="30" t="s">
        <v>12</v>
      </c>
      <c r="X43" s="103"/>
      <c r="Y43" s="241"/>
      <c r="Z43" s="125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247" t="s">
        <v>188</v>
      </c>
      <c r="E44" s="248" t="s">
        <v>303</v>
      </c>
      <c r="F44" s="247">
        <v>4.5</v>
      </c>
      <c r="G44" s="240"/>
      <c r="H44" s="239"/>
      <c r="I44" s="240"/>
      <c r="J44" s="187"/>
      <c r="K44" s="188"/>
      <c r="L44" s="187"/>
      <c r="M44" s="187"/>
      <c r="N44" s="188"/>
      <c r="O44" s="187"/>
      <c r="P44" s="240"/>
      <c r="Q44" s="239"/>
      <c r="R44" s="240"/>
      <c r="S44" s="240"/>
      <c r="T44" s="239"/>
      <c r="U44" s="240"/>
      <c r="V44" s="482"/>
      <c r="W44" s="143">
        <f>Y37*70+Y38*75+Y39*25+Y40*45+Y41*60+Y42*120</f>
        <v>757.5</v>
      </c>
      <c r="X44" s="116"/>
      <c r="Y44" s="242"/>
      <c r="Z44" s="65">
        <f>SUM(Z37:Z43)</f>
        <v>739.5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3:26" ht="21.75" customHeight="1">
      <c r="C45" s="2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"/>
    </row>
    <row r="46" spans="2:25" ht="20.25">
      <c r="B46" s="3"/>
      <c r="D46" s="483"/>
      <c r="E46" s="483"/>
      <c r="F46" s="484"/>
      <c r="G46" s="484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25"/>
    </row>
    <row r="47" ht="20.25">
      <c r="Y47" s="125"/>
    </row>
    <row r="48" ht="20.25">
      <c r="Y48" s="125"/>
    </row>
    <row r="49" ht="20.25">
      <c r="Y49" s="125"/>
    </row>
    <row r="50" ht="20.25">
      <c r="Y50" s="125"/>
    </row>
    <row r="51" ht="20.25">
      <c r="Y51" s="125"/>
    </row>
    <row r="52" ht="20.25">
      <c r="Y52" s="125"/>
    </row>
  </sheetData>
  <sheetProtection/>
  <mergeCells count="19"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  <mergeCell ref="B25:B26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6">
      <selection activeCell="A18" sqref="A18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4" customWidth="1"/>
    <col min="25" max="25" width="6.625" style="127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463" t="s">
        <v>261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1"/>
      <c r="AB1" s="3"/>
    </row>
    <row r="2" spans="2:28" s="2" customFormat="1" ht="16.5" customHeight="1">
      <c r="B2" s="478"/>
      <c r="C2" s="479"/>
      <c r="D2" s="479"/>
      <c r="E2" s="479"/>
      <c r="F2" s="479"/>
      <c r="G2" s="47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9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2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3</v>
      </c>
      <c r="C5" s="477"/>
      <c r="D5" s="20" t="str">
        <f>'2017年3月總表'!A40</f>
        <v>香Q白米飯</v>
      </c>
      <c r="E5" s="20" t="s">
        <v>71</v>
      </c>
      <c r="F5" s="21" t="s">
        <v>42</v>
      </c>
      <c r="G5" s="20" t="str">
        <f>'2017年3月總表'!A41</f>
        <v>宮保雞丁</v>
      </c>
      <c r="H5" s="20" t="s">
        <v>102</v>
      </c>
      <c r="I5" s="21" t="s">
        <v>42</v>
      </c>
      <c r="J5" s="20" t="str">
        <f>'2017年3月總表'!A42</f>
        <v>蔭時燒豆腐(豆)</v>
      </c>
      <c r="K5" s="20" t="s">
        <v>404</v>
      </c>
      <c r="L5" s="21" t="s">
        <v>42</v>
      </c>
      <c r="M5" s="20" t="str">
        <f>'2017年3月總表'!A43</f>
        <v>四季鮑菇</v>
      </c>
      <c r="N5" s="20" t="s">
        <v>74</v>
      </c>
      <c r="O5" s="21" t="s">
        <v>42</v>
      </c>
      <c r="P5" s="20" t="str">
        <f>'2017年3月總表'!A44</f>
        <v>深色蔬菜</v>
      </c>
      <c r="Q5" s="20" t="s">
        <v>147</v>
      </c>
      <c r="R5" s="21" t="s">
        <v>42</v>
      </c>
      <c r="S5" s="20" t="str">
        <f>'2017年3月總表'!A45</f>
        <v>芹香蘿蔔湯</v>
      </c>
      <c r="T5" s="20" t="s">
        <v>73</v>
      </c>
      <c r="U5" s="21" t="s">
        <v>42</v>
      </c>
      <c r="V5" s="480"/>
      <c r="W5" s="22" t="s">
        <v>7</v>
      </c>
      <c r="X5" s="86" t="s">
        <v>18</v>
      </c>
      <c r="Y5" s="87">
        <v>5.7</v>
      </c>
      <c r="Z5" s="125"/>
      <c r="AA5" s="67"/>
      <c r="AB5" s="68"/>
      <c r="AC5" s="67"/>
      <c r="AD5" s="67"/>
      <c r="AE5" s="67"/>
      <c r="AF5" s="67"/>
      <c r="AG5" s="150"/>
    </row>
    <row r="6" spans="2:33" ht="27.75" customHeight="1">
      <c r="B6" s="24" t="s">
        <v>8</v>
      </c>
      <c r="C6" s="477"/>
      <c r="D6" s="187" t="s">
        <v>264</v>
      </c>
      <c r="E6" s="187" t="s">
        <v>264</v>
      </c>
      <c r="F6" s="187" t="s">
        <v>264</v>
      </c>
      <c r="G6" s="184" t="s">
        <v>217</v>
      </c>
      <c r="H6" s="187" t="s">
        <v>351</v>
      </c>
      <c r="I6" s="184">
        <v>68</v>
      </c>
      <c r="J6" s="187" t="s">
        <v>98</v>
      </c>
      <c r="K6" s="187" t="s">
        <v>409</v>
      </c>
      <c r="L6" s="187">
        <v>42</v>
      </c>
      <c r="M6" s="184" t="s">
        <v>218</v>
      </c>
      <c r="N6" s="187" t="s">
        <v>286</v>
      </c>
      <c r="O6" s="184">
        <v>35</v>
      </c>
      <c r="P6" s="187" t="s">
        <v>290</v>
      </c>
      <c r="Q6" s="187" t="s">
        <v>268</v>
      </c>
      <c r="R6" s="187">
        <v>100</v>
      </c>
      <c r="S6" s="184" t="s">
        <v>163</v>
      </c>
      <c r="T6" s="184" t="s">
        <v>272</v>
      </c>
      <c r="U6" s="184">
        <v>5</v>
      </c>
      <c r="V6" s="481"/>
      <c r="W6" s="141">
        <f>Y5*15+Y7*5+Y9*15+Y10*12</f>
        <v>95.5</v>
      </c>
      <c r="X6" s="90" t="s">
        <v>19</v>
      </c>
      <c r="Y6" s="91">
        <v>2.5</v>
      </c>
      <c r="Z6" s="125">
        <f>W6*4</f>
        <v>382</v>
      </c>
      <c r="AA6" s="92"/>
      <c r="AB6" s="68"/>
      <c r="AC6" s="68"/>
      <c r="AD6" s="68"/>
      <c r="AE6" s="68"/>
      <c r="AF6" s="68"/>
      <c r="AG6" s="67">
        <f>Z6/Z12*100</f>
        <v>52.28579249931563</v>
      </c>
    </row>
    <row r="7" spans="2:33" ht="27.75" customHeight="1">
      <c r="B7" s="24">
        <v>27</v>
      </c>
      <c r="C7" s="477"/>
      <c r="D7" s="187" t="s">
        <v>149</v>
      </c>
      <c r="E7" s="187" t="s">
        <v>378</v>
      </c>
      <c r="F7" s="187">
        <v>114</v>
      </c>
      <c r="G7" s="184" t="s">
        <v>191</v>
      </c>
      <c r="H7" s="187" t="s">
        <v>272</v>
      </c>
      <c r="I7" s="184">
        <v>2</v>
      </c>
      <c r="J7" s="184" t="s">
        <v>378</v>
      </c>
      <c r="K7" s="187" t="s">
        <v>272</v>
      </c>
      <c r="L7" s="187" t="s">
        <v>378</v>
      </c>
      <c r="M7" s="184" t="s">
        <v>152</v>
      </c>
      <c r="N7" s="187" t="s">
        <v>265</v>
      </c>
      <c r="O7" s="184">
        <v>20</v>
      </c>
      <c r="P7" s="187" t="s">
        <v>21</v>
      </c>
      <c r="Q7" s="187" t="s">
        <v>272</v>
      </c>
      <c r="R7" s="187" t="s">
        <v>21</v>
      </c>
      <c r="S7" s="184" t="s">
        <v>92</v>
      </c>
      <c r="T7" s="184" t="s">
        <v>21</v>
      </c>
      <c r="U7" s="184">
        <v>35</v>
      </c>
      <c r="V7" s="481"/>
      <c r="W7" s="30" t="s">
        <v>9</v>
      </c>
      <c r="X7" s="95" t="s">
        <v>20</v>
      </c>
      <c r="Y7" s="91">
        <v>2</v>
      </c>
      <c r="Z7" s="125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477"/>
      <c r="D8" s="187"/>
      <c r="E8" s="187"/>
      <c r="F8" s="187"/>
      <c r="G8" s="187" t="s">
        <v>192</v>
      </c>
      <c r="H8" s="188" t="s">
        <v>351</v>
      </c>
      <c r="I8" s="187">
        <v>8</v>
      </c>
      <c r="J8" s="187" t="s">
        <v>408</v>
      </c>
      <c r="K8" s="184" t="s">
        <v>21</v>
      </c>
      <c r="L8" s="187">
        <v>9</v>
      </c>
      <c r="M8" s="184" t="s">
        <v>95</v>
      </c>
      <c r="N8" s="187" t="s">
        <v>21</v>
      </c>
      <c r="O8" s="184">
        <v>3.6</v>
      </c>
      <c r="P8" s="187"/>
      <c r="Q8" s="188"/>
      <c r="R8" s="187"/>
      <c r="S8" s="187" t="s">
        <v>351</v>
      </c>
      <c r="T8" s="188" t="s">
        <v>351</v>
      </c>
      <c r="U8" s="187" t="s">
        <v>351</v>
      </c>
      <c r="V8" s="481"/>
      <c r="W8" s="141">
        <f>Y6*5+Y8*5+Y10*4</f>
        <v>25</v>
      </c>
      <c r="X8" s="95" t="s">
        <v>22</v>
      </c>
      <c r="Y8" s="91">
        <v>2.5</v>
      </c>
      <c r="Z8" s="125">
        <f>W8*9</f>
        <v>225</v>
      </c>
      <c r="AA8" s="67"/>
      <c r="AB8" s="68"/>
      <c r="AC8" s="68"/>
      <c r="AD8" s="68"/>
      <c r="AE8" s="68"/>
      <c r="AF8" s="68"/>
      <c r="AG8" s="67">
        <f>Z8/Z12*100</f>
        <v>30.796605529701615</v>
      </c>
    </row>
    <row r="9" spans="2:33" ht="27.75" customHeight="1">
      <c r="B9" s="470" t="s">
        <v>48</v>
      </c>
      <c r="C9" s="477"/>
      <c r="D9" s="187"/>
      <c r="E9" s="187"/>
      <c r="F9" s="187"/>
      <c r="G9" s="187" t="s">
        <v>351</v>
      </c>
      <c r="H9" s="188" t="s">
        <v>272</v>
      </c>
      <c r="I9" s="187" t="s">
        <v>351</v>
      </c>
      <c r="J9" s="187" t="s">
        <v>378</v>
      </c>
      <c r="K9" s="188" t="s">
        <v>21</v>
      </c>
      <c r="L9" s="187" t="s">
        <v>378</v>
      </c>
      <c r="M9" s="184" t="s">
        <v>143</v>
      </c>
      <c r="N9" s="187" t="s">
        <v>21</v>
      </c>
      <c r="O9" s="184">
        <v>11</v>
      </c>
      <c r="P9" s="187"/>
      <c r="Q9" s="188"/>
      <c r="R9" s="187"/>
      <c r="S9" s="187"/>
      <c r="T9" s="188"/>
      <c r="U9" s="187"/>
      <c r="V9" s="481"/>
      <c r="W9" s="30" t="s">
        <v>11</v>
      </c>
      <c r="X9" s="95" t="s">
        <v>23</v>
      </c>
      <c r="Y9" s="91">
        <f>AB10</f>
        <v>0</v>
      </c>
      <c r="Z9" s="125"/>
      <c r="AA9" s="67"/>
      <c r="AB9" s="68"/>
      <c r="AC9" s="68"/>
      <c r="AD9" s="68"/>
      <c r="AE9" s="68"/>
      <c r="AF9" s="68"/>
      <c r="AG9" s="67"/>
    </row>
    <row r="10" spans="2:33" ht="27.75" customHeight="1">
      <c r="B10" s="470"/>
      <c r="C10" s="477"/>
      <c r="D10" s="187"/>
      <c r="E10" s="187"/>
      <c r="F10" s="187"/>
      <c r="G10" s="187" t="s">
        <v>351</v>
      </c>
      <c r="H10" s="188" t="s">
        <v>272</v>
      </c>
      <c r="I10" s="187" t="s">
        <v>351</v>
      </c>
      <c r="J10" s="187" t="s">
        <v>351</v>
      </c>
      <c r="K10" s="188" t="s">
        <v>21</v>
      </c>
      <c r="L10" s="187" t="s">
        <v>266</v>
      </c>
      <c r="M10" s="184"/>
      <c r="N10" s="188"/>
      <c r="O10" s="184"/>
      <c r="P10" s="187"/>
      <c r="Q10" s="188"/>
      <c r="R10" s="187"/>
      <c r="S10" s="187"/>
      <c r="T10" s="188"/>
      <c r="U10" s="187"/>
      <c r="V10" s="481"/>
      <c r="W10" s="141">
        <f>Y5*2+Y6*7+Y7*1+Y10*8</f>
        <v>30.9</v>
      </c>
      <c r="X10" s="128" t="s">
        <v>25</v>
      </c>
      <c r="Y10" s="101">
        <v>0</v>
      </c>
      <c r="Z10" s="65">
        <f>W10*4</f>
        <v>123.6</v>
      </c>
      <c r="AA10" s="67"/>
      <c r="AB10" s="68"/>
      <c r="AC10" s="67"/>
      <c r="AD10" s="67"/>
      <c r="AE10" s="67"/>
      <c r="AF10" s="67"/>
      <c r="AG10" s="67">
        <f>Z10/Z12*100</f>
        <v>16.91760197098275</v>
      </c>
    </row>
    <row r="11" spans="2:33" ht="27.75" customHeight="1">
      <c r="B11" s="32" t="s">
        <v>49</v>
      </c>
      <c r="C11" s="33"/>
      <c r="D11" s="187"/>
      <c r="E11" s="188"/>
      <c r="F11" s="187"/>
      <c r="G11" s="187"/>
      <c r="H11" s="188"/>
      <c r="I11" s="187"/>
      <c r="J11" s="187"/>
      <c r="K11" s="188"/>
      <c r="L11" s="187"/>
      <c r="M11" s="184"/>
      <c r="N11" s="188"/>
      <c r="O11" s="184"/>
      <c r="P11" s="187"/>
      <c r="Q11" s="188"/>
      <c r="R11" s="187"/>
      <c r="S11" s="187"/>
      <c r="T11" s="188"/>
      <c r="U11" s="187"/>
      <c r="V11" s="481"/>
      <c r="W11" s="30" t="s">
        <v>12</v>
      </c>
      <c r="X11" s="103"/>
      <c r="Y11" s="91"/>
      <c r="Z11" s="125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482"/>
      <c r="W12" s="142">
        <f>Y5*70+Y6*75+Y7*25+Y8*45+Y9*60+Y10*120</f>
        <v>749</v>
      </c>
      <c r="X12" s="107"/>
      <c r="Y12" s="101"/>
      <c r="Z12" s="65">
        <f>SUM(Z5:Z11)</f>
        <v>730.6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3</v>
      </c>
      <c r="C13" s="477"/>
      <c r="D13" s="20" t="str">
        <f>'2017年3月總表'!E40</f>
        <v>五穀飯</v>
      </c>
      <c r="E13" s="20" t="s">
        <v>71</v>
      </c>
      <c r="F13" s="20"/>
      <c r="G13" s="20" t="str">
        <f>'2017年3月總表'!E41</f>
        <v>蒜泥白肉</v>
      </c>
      <c r="H13" s="20" t="s">
        <v>175</v>
      </c>
      <c r="I13" s="20"/>
      <c r="J13" s="20" t="str">
        <f>'2017年3月總表'!E42</f>
        <v>泡菜鍋(醃)(豆)</v>
      </c>
      <c r="K13" s="20" t="s">
        <v>147</v>
      </c>
      <c r="L13" s="20"/>
      <c r="M13" s="20" t="str">
        <f>'2017年3月總表'!E43</f>
        <v>炸物燴鮮蔬鹽酥雞(加)(炸)</v>
      </c>
      <c r="N13" s="20" t="s">
        <v>275</v>
      </c>
      <c r="O13" s="20"/>
      <c r="P13" s="20" t="str">
        <f>'2017年3月總表'!E44</f>
        <v>淺色蔬菜</v>
      </c>
      <c r="Q13" s="20" t="s">
        <v>147</v>
      </c>
      <c r="R13" s="20"/>
      <c r="S13" s="20" t="str">
        <f>'2017年3月總表'!E45</f>
        <v>海芽薑絲湯 /保久乳</v>
      </c>
      <c r="T13" s="20" t="s">
        <v>73</v>
      </c>
      <c r="U13" s="20"/>
      <c r="V13" s="480" t="s">
        <v>451</v>
      </c>
      <c r="W13" s="22" t="s">
        <v>7</v>
      </c>
      <c r="X13" s="86" t="s">
        <v>18</v>
      </c>
      <c r="Y13" s="87">
        <v>5.7</v>
      </c>
      <c r="Z13" s="125"/>
      <c r="AA13" s="67"/>
      <c r="AB13" s="68"/>
      <c r="AC13" s="67"/>
      <c r="AD13" s="67"/>
      <c r="AE13" s="67"/>
      <c r="AF13" s="67"/>
      <c r="AG13" s="150"/>
    </row>
    <row r="14" spans="2:33" ht="27.75" customHeight="1">
      <c r="B14" s="24" t="s">
        <v>8</v>
      </c>
      <c r="C14" s="477"/>
      <c r="D14" s="187" t="s">
        <v>149</v>
      </c>
      <c r="E14" s="187"/>
      <c r="F14" s="187">
        <v>114</v>
      </c>
      <c r="G14" s="184" t="s">
        <v>199</v>
      </c>
      <c r="H14" s="187" t="s">
        <v>351</v>
      </c>
      <c r="I14" s="184">
        <v>40</v>
      </c>
      <c r="J14" s="187" t="s">
        <v>21</v>
      </c>
      <c r="K14" s="187" t="s">
        <v>21</v>
      </c>
      <c r="L14" s="187" t="s">
        <v>378</v>
      </c>
      <c r="M14" s="184" t="s">
        <v>326</v>
      </c>
      <c r="N14" s="187" t="s">
        <v>273</v>
      </c>
      <c r="O14" s="184">
        <v>45</v>
      </c>
      <c r="P14" s="187" t="s">
        <v>290</v>
      </c>
      <c r="Q14" s="187" t="s">
        <v>264</v>
      </c>
      <c r="R14" s="187">
        <v>107</v>
      </c>
      <c r="S14" s="184" t="s">
        <v>155</v>
      </c>
      <c r="T14" s="234" t="s">
        <v>351</v>
      </c>
      <c r="U14" s="184">
        <v>10</v>
      </c>
      <c r="V14" s="481"/>
      <c r="W14" s="141">
        <f>Y13*15+Y15*5+Y17*15+Y18*12</f>
        <v>107.5</v>
      </c>
      <c r="X14" s="90" t="s">
        <v>19</v>
      </c>
      <c r="Y14" s="91">
        <v>2.5</v>
      </c>
      <c r="Z14" s="125">
        <f>W14*4</f>
        <v>430</v>
      </c>
      <c r="AA14" s="92"/>
      <c r="AB14" s="68"/>
      <c r="AC14" s="68"/>
      <c r="AD14" s="68"/>
      <c r="AE14" s="68"/>
      <c r="AF14" s="68"/>
      <c r="AG14" s="67">
        <f>Z14/Z20*100</f>
        <v>49.476469911402596</v>
      </c>
    </row>
    <row r="15" spans="2:33" ht="27.75" customHeight="1">
      <c r="B15" s="24">
        <v>28</v>
      </c>
      <c r="C15" s="477"/>
      <c r="D15" s="187"/>
      <c r="E15" s="187"/>
      <c r="F15" s="187"/>
      <c r="G15" s="184" t="s">
        <v>144</v>
      </c>
      <c r="H15" s="187" t="s">
        <v>272</v>
      </c>
      <c r="I15" s="184">
        <v>5</v>
      </c>
      <c r="J15" s="187" t="s">
        <v>410</v>
      </c>
      <c r="K15" s="187" t="s">
        <v>411</v>
      </c>
      <c r="L15" s="187">
        <v>5</v>
      </c>
      <c r="M15" s="184" t="s">
        <v>342</v>
      </c>
      <c r="N15" s="187" t="s">
        <v>286</v>
      </c>
      <c r="O15" s="184">
        <v>21</v>
      </c>
      <c r="P15" s="187" t="s">
        <v>264</v>
      </c>
      <c r="Q15" s="187" t="s">
        <v>272</v>
      </c>
      <c r="R15" s="187" t="s">
        <v>264</v>
      </c>
      <c r="S15" s="184" t="s">
        <v>97</v>
      </c>
      <c r="T15" s="184" t="s">
        <v>272</v>
      </c>
      <c r="U15" s="184">
        <v>3</v>
      </c>
      <c r="V15" s="481"/>
      <c r="W15" s="30" t="s">
        <v>9</v>
      </c>
      <c r="X15" s="95" t="s">
        <v>20</v>
      </c>
      <c r="Y15" s="91">
        <v>2</v>
      </c>
      <c r="Z15" s="125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477"/>
      <c r="D16" s="188"/>
      <c r="E16" s="188"/>
      <c r="F16" s="187"/>
      <c r="G16" s="187"/>
      <c r="H16" s="188"/>
      <c r="I16" s="187"/>
      <c r="J16" s="187" t="s">
        <v>412</v>
      </c>
      <c r="K16" s="187" t="s">
        <v>413</v>
      </c>
      <c r="L16" s="187">
        <v>15</v>
      </c>
      <c r="M16" s="184" t="s">
        <v>378</v>
      </c>
      <c r="N16" s="188" t="s">
        <v>303</v>
      </c>
      <c r="O16" s="184" t="s">
        <v>378</v>
      </c>
      <c r="P16" s="187"/>
      <c r="Q16" s="188"/>
      <c r="R16" s="187"/>
      <c r="S16" s="187"/>
      <c r="T16" s="188"/>
      <c r="U16" s="187"/>
      <c r="V16" s="481"/>
      <c r="W16" s="141">
        <f>Y14*5+Y16*5+Y18*4</f>
        <v>31.5</v>
      </c>
      <c r="X16" s="95" t="s">
        <v>22</v>
      </c>
      <c r="Y16" s="91">
        <v>3</v>
      </c>
      <c r="Z16" s="125">
        <f>W16*9</f>
        <v>283.5</v>
      </c>
      <c r="AA16" s="67"/>
      <c r="AB16" s="68"/>
      <c r="AC16" s="68"/>
      <c r="AD16" s="68"/>
      <c r="AE16" s="68"/>
      <c r="AF16" s="68"/>
      <c r="AG16" s="67">
        <f>Z16/Z20*100</f>
        <v>32.61995167414567</v>
      </c>
    </row>
    <row r="17" spans="2:33" ht="27.75" customHeight="1">
      <c r="B17" s="470" t="s">
        <v>50</v>
      </c>
      <c r="C17" s="477"/>
      <c r="D17" s="188"/>
      <c r="E17" s="188"/>
      <c r="F17" s="187"/>
      <c r="G17" s="187"/>
      <c r="H17" s="188"/>
      <c r="I17" s="187"/>
      <c r="J17" s="187" t="s">
        <v>264</v>
      </c>
      <c r="K17" s="188" t="s">
        <v>21</v>
      </c>
      <c r="L17" s="187" t="s">
        <v>21</v>
      </c>
      <c r="M17" s="184"/>
      <c r="N17" s="188"/>
      <c r="O17" s="184"/>
      <c r="P17" s="187"/>
      <c r="Q17" s="188"/>
      <c r="R17" s="187"/>
      <c r="S17" s="187"/>
      <c r="T17" s="188"/>
      <c r="U17" s="187"/>
      <c r="V17" s="481"/>
      <c r="W17" s="30" t="s">
        <v>11</v>
      </c>
      <c r="X17" s="95" t="s">
        <v>23</v>
      </c>
      <c r="Y17" s="91">
        <f>AB18</f>
        <v>0</v>
      </c>
      <c r="Z17" s="125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470"/>
      <c r="C18" s="477"/>
      <c r="D18" s="188"/>
      <c r="E18" s="188"/>
      <c r="F18" s="187"/>
      <c r="G18" s="187"/>
      <c r="H18" s="188"/>
      <c r="I18" s="187"/>
      <c r="J18" s="187" t="s">
        <v>21</v>
      </c>
      <c r="K18" s="188" t="s">
        <v>21</v>
      </c>
      <c r="L18" s="187" t="s">
        <v>378</v>
      </c>
      <c r="M18" s="184"/>
      <c r="N18" s="188"/>
      <c r="O18" s="184"/>
      <c r="P18" s="187"/>
      <c r="Q18" s="188"/>
      <c r="R18" s="187"/>
      <c r="S18" s="187"/>
      <c r="T18" s="188"/>
      <c r="U18" s="187"/>
      <c r="V18" s="481"/>
      <c r="W18" s="141">
        <f>Y13*2+Y14*7+Y15*1+Y18*8</f>
        <v>38.9</v>
      </c>
      <c r="X18" s="128" t="s">
        <v>25</v>
      </c>
      <c r="Y18" s="101">
        <v>1</v>
      </c>
      <c r="Z18" s="65">
        <f>W18*4</f>
        <v>155.6</v>
      </c>
      <c r="AA18" s="67"/>
      <c r="AB18" s="68"/>
      <c r="AC18" s="67"/>
      <c r="AD18" s="67"/>
      <c r="AE18" s="67"/>
      <c r="AF18" s="67"/>
      <c r="AG18" s="67">
        <f>Z18/Z20*100</f>
        <v>17.903578414451733</v>
      </c>
    </row>
    <row r="19" spans="2:33" ht="27.75" customHeight="1">
      <c r="B19" s="32"/>
      <c r="C19" s="33"/>
      <c r="D19" s="188"/>
      <c r="E19" s="188"/>
      <c r="F19" s="187"/>
      <c r="G19" s="187"/>
      <c r="H19" s="188"/>
      <c r="I19" s="187"/>
      <c r="J19" s="187" t="s">
        <v>227</v>
      </c>
      <c r="K19" s="188" t="s">
        <v>265</v>
      </c>
      <c r="L19" s="187">
        <v>25</v>
      </c>
      <c r="M19" s="184"/>
      <c r="N19" s="188"/>
      <c r="O19" s="184"/>
      <c r="P19" s="187"/>
      <c r="Q19" s="188"/>
      <c r="R19" s="187"/>
      <c r="S19" s="187"/>
      <c r="T19" s="188"/>
      <c r="U19" s="187"/>
      <c r="V19" s="481"/>
      <c r="W19" s="30" t="s">
        <v>12</v>
      </c>
      <c r="X19" s="103"/>
      <c r="Y19" s="91"/>
      <c r="Z19" s="125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88"/>
      <c r="E20" s="188"/>
      <c r="F20" s="187"/>
      <c r="G20" s="187"/>
      <c r="H20" s="188"/>
      <c r="I20" s="187"/>
      <c r="J20" s="187"/>
      <c r="K20" s="188"/>
      <c r="L20" s="187"/>
      <c r="M20" s="184"/>
      <c r="N20" s="188"/>
      <c r="O20" s="184"/>
      <c r="P20" s="187"/>
      <c r="Q20" s="188"/>
      <c r="R20" s="187"/>
      <c r="S20" s="187"/>
      <c r="T20" s="188"/>
      <c r="U20" s="187"/>
      <c r="V20" s="482"/>
      <c r="W20" s="142">
        <f>Y13*70+Y14*75+Y15*25+Y16*45+Y17*60+Y18*120</f>
        <v>891.5</v>
      </c>
      <c r="X20" s="107"/>
      <c r="Y20" s="101"/>
      <c r="Z20" s="65">
        <f>SUM(Z13:Z19)</f>
        <v>869.1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99.99999999999999</v>
      </c>
    </row>
    <row r="21" spans="2:33" s="23" customFormat="1" ht="27.75" customHeight="1">
      <c r="B21" s="19">
        <v>3</v>
      </c>
      <c r="C21" s="477"/>
      <c r="D21" s="20" t="str">
        <f>'2017年3月總表'!I40</f>
        <v>香Q白米飯</v>
      </c>
      <c r="E21" s="20" t="s">
        <v>71</v>
      </c>
      <c r="F21" s="20"/>
      <c r="G21" s="20" t="str">
        <f>'2017年3月總表'!I41</f>
        <v>醬燒雞腿</v>
      </c>
      <c r="H21" s="20" t="s">
        <v>167</v>
      </c>
      <c r="I21" s="20"/>
      <c r="J21" s="20" t="str">
        <f>'2017年3月總表'!I42</f>
        <v>義式絞肉</v>
      </c>
      <c r="K21" s="20" t="s">
        <v>388</v>
      </c>
      <c r="L21" s="20"/>
      <c r="M21" s="20" t="str">
        <f>'2017年3月總表'!I43</f>
        <v>砂鍋白菜</v>
      </c>
      <c r="N21" s="20" t="s">
        <v>79</v>
      </c>
      <c r="O21" s="20"/>
      <c r="P21" s="20" t="str">
        <f>'2017年3月總表'!I44</f>
        <v>深色蔬菜</v>
      </c>
      <c r="Q21" s="20" t="s">
        <v>147</v>
      </c>
      <c r="R21" s="20"/>
      <c r="S21" s="20" t="str">
        <f>'2017年3月總表'!I45</f>
        <v>味噌豆腐湯(豆)(海)</v>
      </c>
      <c r="T21" s="20" t="s">
        <v>73</v>
      </c>
      <c r="U21" s="20"/>
      <c r="V21" s="480" t="s">
        <v>106</v>
      </c>
      <c r="W21" s="22" t="s">
        <v>7</v>
      </c>
      <c r="X21" s="86" t="s">
        <v>18</v>
      </c>
      <c r="Y21" s="87">
        <v>5.7</v>
      </c>
      <c r="Z21" s="125"/>
      <c r="AA21" s="67"/>
      <c r="AB21" s="68"/>
      <c r="AC21" s="67"/>
      <c r="AD21" s="67"/>
      <c r="AE21" s="67"/>
      <c r="AF21" s="67"/>
      <c r="AG21" s="150"/>
    </row>
    <row r="22" spans="2:33" s="38" customFormat="1" ht="27.75" customHeight="1">
      <c r="B22" s="24" t="s">
        <v>8</v>
      </c>
      <c r="C22" s="477"/>
      <c r="D22" s="26" t="s">
        <v>416</v>
      </c>
      <c r="E22" s="26" t="s">
        <v>21</v>
      </c>
      <c r="F22" s="26">
        <v>114</v>
      </c>
      <c r="G22" s="26" t="s">
        <v>189</v>
      </c>
      <c r="H22" s="26"/>
      <c r="I22" s="26">
        <v>40</v>
      </c>
      <c r="J22" s="187" t="s">
        <v>378</v>
      </c>
      <c r="K22" s="188" t="s">
        <v>351</v>
      </c>
      <c r="L22" s="187" t="s">
        <v>378</v>
      </c>
      <c r="M22" s="187" t="s">
        <v>219</v>
      </c>
      <c r="N22" s="187" t="s">
        <v>276</v>
      </c>
      <c r="O22" s="187">
        <v>60</v>
      </c>
      <c r="P22" s="26" t="s">
        <v>290</v>
      </c>
      <c r="Q22" s="26" t="s">
        <v>21</v>
      </c>
      <c r="R22" s="26">
        <v>110</v>
      </c>
      <c r="S22" s="26" t="s">
        <v>181</v>
      </c>
      <c r="T22" s="26" t="s">
        <v>224</v>
      </c>
      <c r="U22" s="26">
        <v>10</v>
      </c>
      <c r="V22" s="481"/>
      <c r="W22" s="141">
        <f>Y21*15+Y23*5+Y25*15+Y26*12</f>
        <v>95.5</v>
      </c>
      <c r="X22" s="90" t="s">
        <v>19</v>
      </c>
      <c r="Y22" s="91">
        <v>2.5</v>
      </c>
      <c r="Z22" s="125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52.28579249931563</v>
      </c>
    </row>
    <row r="23" spans="2:33" s="38" customFormat="1" ht="27.75" customHeight="1">
      <c r="B23" s="24">
        <v>29</v>
      </c>
      <c r="C23" s="477"/>
      <c r="D23" s="26" t="s">
        <v>379</v>
      </c>
      <c r="E23" s="26" t="s">
        <v>21</v>
      </c>
      <c r="F23" s="26" t="s">
        <v>378</v>
      </c>
      <c r="G23" s="26"/>
      <c r="H23" s="26"/>
      <c r="I23" s="26"/>
      <c r="J23" s="187" t="s">
        <v>146</v>
      </c>
      <c r="K23" s="187" t="s">
        <v>266</v>
      </c>
      <c r="L23" s="187">
        <v>30</v>
      </c>
      <c r="M23" s="187" t="s">
        <v>95</v>
      </c>
      <c r="N23" s="187" t="s">
        <v>272</v>
      </c>
      <c r="O23" s="187">
        <v>15</v>
      </c>
      <c r="P23" s="26" t="s">
        <v>264</v>
      </c>
      <c r="Q23" s="26" t="s">
        <v>272</v>
      </c>
      <c r="R23" s="26"/>
      <c r="S23" s="26" t="s">
        <v>165</v>
      </c>
      <c r="T23" s="26" t="s">
        <v>278</v>
      </c>
      <c r="U23" s="26">
        <v>20</v>
      </c>
      <c r="V23" s="481"/>
      <c r="W23" s="30" t="s">
        <v>9</v>
      </c>
      <c r="X23" s="95" t="s">
        <v>20</v>
      </c>
      <c r="Y23" s="91">
        <v>2</v>
      </c>
      <c r="Z23" s="125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24" t="s">
        <v>10</v>
      </c>
      <c r="C24" s="477"/>
      <c r="D24" s="26" t="s">
        <v>379</v>
      </c>
      <c r="E24" s="31" t="s">
        <v>303</v>
      </c>
      <c r="F24" s="26" t="s">
        <v>21</v>
      </c>
      <c r="G24" s="26"/>
      <c r="H24" s="31"/>
      <c r="I24" s="26"/>
      <c r="J24" s="26" t="s">
        <v>378</v>
      </c>
      <c r="K24" s="31" t="s">
        <v>272</v>
      </c>
      <c r="L24" s="26" t="s">
        <v>378</v>
      </c>
      <c r="M24" s="187" t="s">
        <v>141</v>
      </c>
      <c r="N24" s="188" t="s">
        <v>272</v>
      </c>
      <c r="O24" s="187">
        <v>15</v>
      </c>
      <c r="P24" s="26" t="s">
        <v>21</v>
      </c>
      <c r="Q24" s="31"/>
      <c r="R24" s="26"/>
      <c r="S24" s="25" t="s">
        <v>443</v>
      </c>
      <c r="T24" s="26" t="s">
        <v>444</v>
      </c>
      <c r="U24" s="26">
        <v>10</v>
      </c>
      <c r="V24" s="481"/>
      <c r="W24" s="141">
        <f>Y22*5+Y24*5+Y26*4</f>
        <v>25</v>
      </c>
      <c r="X24" s="95" t="s">
        <v>22</v>
      </c>
      <c r="Y24" s="91">
        <v>2.5</v>
      </c>
      <c r="Z24" s="125">
        <f>W24*9</f>
        <v>225</v>
      </c>
      <c r="AA24" s="67"/>
      <c r="AB24" s="68"/>
      <c r="AC24" s="68"/>
      <c r="AD24" s="68"/>
      <c r="AE24" s="68"/>
      <c r="AF24" s="68"/>
      <c r="AG24" s="67">
        <f>Z24/Z28*100</f>
        <v>30.796605529701615</v>
      </c>
    </row>
    <row r="25" spans="2:33" s="38" customFormat="1" ht="27.75" customHeight="1">
      <c r="B25" s="470" t="s">
        <v>51</v>
      </c>
      <c r="C25" s="477"/>
      <c r="D25" s="26" t="s">
        <v>21</v>
      </c>
      <c r="E25" s="31" t="s">
        <v>21</v>
      </c>
      <c r="F25" s="26" t="s">
        <v>380</v>
      </c>
      <c r="G25" s="26"/>
      <c r="H25" s="31"/>
      <c r="I25" s="26"/>
      <c r="J25" s="26" t="s">
        <v>427</v>
      </c>
      <c r="K25" s="31"/>
      <c r="L25" s="26"/>
      <c r="M25" s="187" t="s">
        <v>231</v>
      </c>
      <c r="N25" s="188" t="s">
        <v>351</v>
      </c>
      <c r="O25" s="187">
        <v>20</v>
      </c>
      <c r="P25" s="26"/>
      <c r="Q25" s="31"/>
      <c r="R25" s="26"/>
      <c r="S25" s="26"/>
      <c r="T25" s="31"/>
      <c r="U25" s="26"/>
      <c r="V25" s="481"/>
      <c r="W25" s="30" t="s">
        <v>11</v>
      </c>
      <c r="X25" s="95" t="s">
        <v>23</v>
      </c>
      <c r="Y25" s="91">
        <f>AB26</f>
        <v>0</v>
      </c>
      <c r="Z25" s="125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470"/>
      <c r="C26" s="477"/>
      <c r="D26" s="26" t="s">
        <v>264</v>
      </c>
      <c r="E26" s="26" t="s">
        <v>21</v>
      </c>
      <c r="F26" s="26" t="s">
        <v>276</v>
      </c>
      <c r="G26" s="39"/>
      <c r="H26" s="31"/>
      <c r="I26" s="26"/>
      <c r="J26" s="26"/>
      <c r="K26" s="31"/>
      <c r="L26" s="26"/>
      <c r="M26" s="187"/>
      <c r="N26" s="188"/>
      <c r="O26" s="187"/>
      <c r="P26" s="26"/>
      <c r="Q26" s="31"/>
      <c r="R26" s="26"/>
      <c r="S26" s="26"/>
      <c r="T26" s="31"/>
      <c r="U26" s="26"/>
      <c r="V26" s="481"/>
      <c r="W26" s="141">
        <f>Y21*2+Y22*7+Y23*1+Y26*8</f>
        <v>30.9</v>
      </c>
      <c r="X26" s="128" t="s">
        <v>25</v>
      </c>
      <c r="Y26" s="101">
        <v>0</v>
      </c>
      <c r="Z26" s="65">
        <f>W26*4</f>
        <v>123.6</v>
      </c>
      <c r="AA26" s="67"/>
      <c r="AB26" s="68"/>
      <c r="AC26" s="67"/>
      <c r="AD26" s="67"/>
      <c r="AE26" s="67"/>
      <c r="AF26" s="67"/>
      <c r="AG26" s="67">
        <f>Z26/Z28*100</f>
        <v>16.91760197098275</v>
      </c>
    </row>
    <row r="27" spans="2:33" s="38" customFormat="1" ht="27.75" customHeight="1">
      <c r="B27" s="32"/>
      <c r="C27" s="40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481"/>
      <c r="W27" s="30" t="s">
        <v>12</v>
      </c>
      <c r="X27" s="103"/>
      <c r="Y27" s="91"/>
      <c r="Z27" s="125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482"/>
      <c r="W28" s="142">
        <f>Y21*70+Y22*75+Y23*25+Y24*45+Y25*60+Y26*120</f>
        <v>749</v>
      </c>
      <c r="X28" s="107"/>
      <c r="Y28" s="91"/>
      <c r="Z28" s="65">
        <f>SUM(Z21:Z27)</f>
        <v>730.6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3</v>
      </c>
      <c r="C29" s="477"/>
      <c r="D29" s="20" t="str">
        <f>'2017年3月總表'!M40</f>
        <v>地瓜飯</v>
      </c>
      <c r="E29" s="20" t="s">
        <v>60</v>
      </c>
      <c r="F29" s="20"/>
      <c r="G29" s="20" t="str">
        <f>'2017年3月總表'!M41</f>
        <v>蔥燒豬排</v>
      </c>
      <c r="H29" s="20" t="s">
        <v>175</v>
      </c>
      <c r="I29" s="20"/>
      <c r="J29" s="20" t="str">
        <f>'2017年3月總表'!M42</f>
        <v>番茄炒蛋</v>
      </c>
      <c r="K29" s="20" t="s">
        <v>147</v>
      </c>
      <c r="L29" s="20"/>
      <c r="M29" s="20" t="str">
        <f>'2017年3月總表'!M43</f>
        <v>清蒸肉丸子</v>
      </c>
      <c r="N29" s="20" t="s">
        <v>420</v>
      </c>
      <c r="O29" s="20"/>
      <c r="P29" s="20" t="str">
        <f>'2017年3月總表'!M44</f>
        <v>淺色蔬菜</v>
      </c>
      <c r="Q29" s="20" t="s">
        <v>147</v>
      </c>
      <c r="R29" s="20"/>
      <c r="S29" s="20" t="str">
        <f>'2017年3月總表'!M45</f>
        <v>榨菜肉絲湯(醃)</v>
      </c>
      <c r="T29" s="20" t="s">
        <v>61</v>
      </c>
      <c r="U29" s="20"/>
      <c r="V29" s="480"/>
      <c r="W29" s="22" t="s">
        <v>7</v>
      </c>
      <c r="X29" s="86" t="s">
        <v>18</v>
      </c>
      <c r="Y29" s="87">
        <v>5.7</v>
      </c>
      <c r="Z29" s="125"/>
      <c r="AA29" s="67"/>
      <c r="AB29" s="68"/>
      <c r="AC29" s="67"/>
      <c r="AD29" s="67"/>
      <c r="AE29" s="67"/>
      <c r="AF29" s="67"/>
      <c r="AG29" s="150"/>
    </row>
    <row r="30" spans="2:33" ht="27.75" customHeight="1">
      <c r="B30" s="24" t="s">
        <v>8</v>
      </c>
      <c r="C30" s="477"/>
      <c r="D30" s="26" t="s">
        <v>148</v>
      </c>
      <c r="E30" s="26" t="s">
        <v>266</v>
      </c>
      <c r="F30" s="26">
        <v>55</v>
      </c>
      <c r="G30" s="26" t="s">
        <v>150</v>
      </c>
      <c r="H30" s="26" t="s">
        <v>268</v>
      </c>
      <c r="I30" s="26">
        <v>40</v>
      </c>
      <c r="J30" s="25" t="s">
        <v>216</v>
      </c>
      <c r="K30" s="25" t="s">
        <v>286</v>
      </c>
      <c r="L30" s="25">
        <v>48</v>
      </c>
      <c r="M30" s="27" t="s">
        <v>378</v>
      </c>
      <c r="N30" s="26" t="s">
        <v>272</v>
      </c>
      <c r="O30" s="27" t="s">
        <v>21</v>
      </c>
      <c r="P30" s="26" t="s">
        <v>290</v>
      </c>
      <c r="Q30" s="26" t="s">
        <v>264</v>
      </c>
      <c r="R30" s="26">
        <v>107</v>
      </c>
      <c r="S30" s="25" t="s">
        <v>198</v>
      </c>
      <c r="T30" s="25" t="s">
        <v>305</v>
      </c>
      <c r="U30" s="25">
        <v>17</v>
      </c>
      <c r="V30" s="481"/>
      <c r="W30" s="141">
        <f>Y29*15+Y31*5+Y33*15+Y34*12</f>
        <v>95.5</v>
      </c>
      <c r="X30" s="90" t="s">
        <v>19</v>
      </c>
      <c r="Y30" s="91">
        <v>2.5</v>
      </c>
      <c r="Z30" s="125">
        <f>W30*4</f>
        <v>382</v>
      </c>
      <c r="AA30" s="92"/>
      <c r="AB30" s="68"/>
      <c r="AC30" s="68"/>
      <c r="AD30" s="68"/>
      <c r="AE30" s="68"/>
      <c r="AF30" s="68"/>
      <c r="AG30" s="67">
        <f>Z30/Z36*100</f>
        <v>52.28579249931563</v>
      </c>
    </row>
    <row r="31" spans="2:33" ht="27.75" customHeight="1">
      <c r="B31" s="24">
        <v>30</v>
      </c>
      <c r="C31" s="477"/>
      <c r="D31" s="26" t="s">
        <v>149</v>
      </c>
      <c r="E31" s="26" t="s">
        <v>264</v>
      </c>
      <c r="F31" s="26">
        <v>94</v>
      </c>
      <c r="G31" s="26" t="s">
        <v>156</v>
      </c>
      <c r="H31" s="26" t="s">
        <v>272</v>
      </c>
      <c r="I31" s="26">
        <v>25</v>
      </c>
      <c r="J31" s="25" t="s">
        <v>170</v>
      </c>
      <c r="K31" s="25" t="s">
        <v>285</v>
      </c>
      <c r="L31" s="25">
        <v>23.3</v>
      </c>
      <c r="M31" s="27" t="s">
        <v>397</v>
      </c>
      <c r="N31" s="26" t="s">
        <v>378</v>
      </c>
      <c r="O31" s="27">
        <v>30</v>
      </c>
      <c r="P31" s="27" t="s">
        <v>268</v>
      </c>
      <c r="Q31" s="99" t="s">
        <v>272</v>
      </c>
      <c r="R31" s="27" t="s">
        <v>21</v>
      </c>
      <c r="S31" s="25" t="s">
        <v>146</v>
      </c>
      <c r="T31" s="25" t="s">
        <v>21</v>
      </c>
      <c r="U31" s="25">
        <v>13</v>
      </c>
      <c r="V31" s="481"/>
      <c r="W31" s="30" t="s">
        <v>9</v>
      </c>
      <c r="X31" s="95" t="s">
        <v>20</v>
      </c>
      <c r="Y31" s="91">
        <v>2</v>
      </c>
      <c r="Z31" s="125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477"/>
      <c r="D32" s="31"/>
      <c r="E32" s="31"/>
      <c r="F32" s="26"/>
      <c r="G32" s="26" t="s">
        <v>191</v>
      </c>
      <c r="H32" s="31"/>
      <c r="I32" s="26">
        <v>5</v>
      </c>
      <c r="J32" s="27"/>
      <c r="K32" s="31"/>
      <c r="L32" s="27"/>
      <c r="M32" s="27"/>
      <c r="N32" s="31"/>
      <c r="O32" s="27"/>
      <c r="P32" s="27"/>
      <c r="Q32" s="99"/>
      <c r="R32" s="27"/>
      <c r="S32" s="25" t="s">
        <v>155</v>
      </c>
      <c r="T32" s="26" t="s">
        <v>272</v>
      </c>
      <c r="U32" s="26">
        <v>15</v>
      </c>
      <c r="V32" s="481"/>
      <c r="W32" s="141">
        <f>Y30*5+Y32*5+Y34*4</f>
        <v>25</v>
      </c>
      <c r="X32" s="95" t="s">
        <v>22</v>
      </c>
      <c r="Y32" s="91">
        <v>2.5</v>
      </c>
      <c r="Z32" s="125">
        <f>W32*9</f>
        <v>225</v>
      </c>
      <c r="AA32" s="67"/>
      <c r="AB32" s="68"/>
      <c r="AC32" s="68"/>
      <c r="AD32" s="68"/>
      <c r="AE32" s="68"/>
      <c r="AF32" s="68"/>
      <c r="AG32" s="67">
        <f>Z32/Z36*100</f>
        <v>30.796605529701615</v>
      </c>
    </row>
    <row r="33" spans="2:33" ht="27.75" customHeight="1">
      <c r="B33" s="470" t="s">
        <v>52</v>
      </c>
      <c r="C33" s="477"/>
      <c r="D33" s="31"/>
      <c r="E33" s="31"/>
      <c r="F33" s="26"/>
      <c r="G33" s="26"/>
      <c r="H33" s="31"/>
      <c r="I33" s="26"/>
      <c r="J33" s="25"/>
      <c r="K33" s="25"/>
      <c r="L33" s="25"/>
      <c r="M33" s="27"/>
      <c r="N33" s="31"/>
      <c r="O33" s="27"/>
      <c r="P33" s="26"/>
      <c r="Q33" s="31"/>
      <c r="R33" s="26"/>
      <c r="S33" s="25" t="s">
        <v>191</v>
      </c>
      <c r="T33" s="26" t="s">
        <v>272</v>
      </c>
      <c r="U33" s="26">
        <v>5</v>
      </c>
      <c r="V33" s="481"/>
      <c r="W33" s="30" t="s">
        <v>11</v>
      </c>
      <c r="X33" s="95" t="s">
        <v>23</v>
      </c>
      <c r="Y33" s="91">
        <f>AB34</f>
        <v>0</v>
      </c>
      <c r="Z33" s="125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470"/>
      <c r="C34" s="477"/>
      <c r="D34" s="31"/>
      <c r="E34" s="31"/>
      <c r="F34" s="26"/>
      <c r="G34" s="26"/>
      <c r="H34" s="31"/>
      <c r="I34" s="26"/>
      <c r="J34" s="25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481"/>
      <c r="W34" s="141">
        <f>Y29*2+Y30*7+Y31*1+Y34*8</f>
        <v>30.9</v>
      </c>
      <c r="X34" s="128" t="s">
        <v>25</v>
      </c>
      <c r="Y34" s="101">
        <v>0</v>
      </c>
      <c r="Z34" s="65">
        <f>W34*4</f>
        <v>123.6</v>
      </c>
      <c r="AA34" s="67"/>
      <c r="AB34" s="68"/>
      <c r="AC34" s="67"/>
      <c r="AD34" s="67"/>
      <c r="AE34" s="67"/>
      <c r="AF34" s="67"/>
      <c r="AG34" s="67">
        <f>Z34/Z36*100</f>
        <v>16.91760197098275</v>
      </c>
    </row>
    <row r="35" spans="2:33" ht="27.75" customHeight="1">
      <c r="B35" s="32"/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481"/>
      <c r="W35" s="30" t="s">
        <v>12</v>
      </c>
      <c r="X35" s="103"/>
      <c r="Y35" s="91"/>
      <c r="Z35" s="125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482"/>
      <c r="W36" s="142">
        <f>Y29*70+Y30*75+Y31*25+Y32*45+Y33*60+Y34*120</f>
        <v>749</v>
      </c>
      <c r="X36" s="107"/>
      <c r="Y36" s="91"/>
      <c r="Z36" s="65">
        <f>SUM(Z29:Z35)</f>
        <v>730.6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23" customFormat="1" ht="27.75" customHeight="1">
      <c r="B37" s="19">
        <v>3</v>
      </c>
      <c r="C37" s="477"/>
      <c r="D37" s="20" t="str">
        <f>'2017年3月總表'!Q40</f>
        <v>肉鬆飯(加)</v>
      </c>
      <c r="E37" s="20" t="s">
        <v>168</v>
      </c>
      <c r="F37" s="20"/>
      <c r="G37" s="20" t="str">
        <f>'2017年3月總表'!Q41</f>
        <v>椒鹽雞翅(炸)</v>
      </c>
      <c r="H37" s="20" t="s">
        <v>275</v>
      </c>
      <c r="I37" s="20"/>
      <c r="J37" s="20" t="str">
        <f>'2017年3月總表'!Q42</f>
        <v>咖哩豬柳</v>
      </c>
      <c r="K37" s="20" t="s">
        <v>112</v>
      </c>
      <c r="L37" s="20"/>
      <c r="M37" s="20" t="str">
        <f>'2017年3月總表'!Q43</f>
        <v>阿呆滷味(豆)</v>
      </c>
      <c r="N37" s="20" t="s">
        <v>94</v>
      </c>
      <c r="O37" s="20"/>
      <c r="P37" s="20" t="str">
        <f>'2017年3月總表'!Q44</f>
        <v>深色蔬菜</v>
      </c>
      <c r="Q37" s="20" t="s">
        <v>63</v>
      </c>
      <c r="R37" s="20"/>
      <c r="S37" s="20" t="str">
        <f>'2017年3月總表'!Q45</f>
        <v>鮮筍肉片湯</v>
      </c>
      <c r="T37" s="20" t="s">
        <v>61</v>
      </c>
      <c r="U37" s="20"/>
      <c r="V37" s="480"/>
      <c r="W37" s="22" t="s">
        <v>7</v>
      </c>
      <c r="X37" s="86" t="s">
        <v>18</v>
      </c>
      <c r="Y37" s="87">
        <v>5.5</v>
      </c>
      <c r="Z37" s="125"/>
      <c r="AA37" s="67"/>
      <c r="AB37" s="68"/>
      <c r="AC37" s="67"/>
      <c r="AD37" s="67"/>
      <c r="AE37" s="67"/>
      <c r="AF37" s="67"/>
      <c r="AG37" s="150"/>
    </row>
    <row r="38" spans="2:33" ht="27.75" customHeight="1">
      <c r="B38" s="24" t="s">
        <v>8</v>
      </c>
      <c r="C38" s="477"/>
      <c r="D38" s="184" t="s">
        <v>264</v>
      </c>
      <c r="E38" s="184" t="s">
        <v>264</v>
      </c>
      <c r="F38" s="184" t="s">
        <v>264</v>
      </c>
      <c r="G38" s="187" t="s">
        <v>172</v>
      </c>
      <c r="H38" s="187" t="s">
        <v>264</v>
      </c>
      <c r="I38" s="187">
        <v>57</v>
      </c>
      <c r="J38" s="187" t="s">
        <v>220</v>
      </c>
      <c r="K38" s="187" t="s">
        <v>21</v>
      </c>
      <c r="L38" s="187">
        <v>14</v>
      </c>
      <c r="M38" s="187" t="s">
        <v>190</v>
      </c>
      <c r="N38" s="187" t="s">
        <v>303</v>
      </c>
      <c r="O38" s="187">
        <v>15</v>
      </c>
      <c r="P38" s="26" t="s">
        <v>290</v>
      </c>
      <c r="Q38" s="26" t="s">
        <v>264</v>
      </c>
      <c r="R38" s="26">
        <v>100</v>
      </c>
      <c r="S38" s="187" t="s">
        <v>223</v>
      </c>
      <c r="T38" s="187" t="s">
        <v>265</v>
      </c>
      <c r="U38" s="187">
        <v>20</v>
      </c>
      <c r="V38" s="481"/>
      <c r="W38" s="141">
        <f>Y37*15+Y39*5+Y41*15+Y42*12</f>
        <v>92.5</v>
      </c>
      <c r="X38" s="90" t="s">
        <v>19</v>
      </c>
      <c r="Y38" s="91">
        <v>2.5</v>
      </c>
      <c r="Z38" s="125">
        <f>W38*4</f>
        <v>370</v>
      </c>
      <c r="AA38" s="92"/>
      <c r="AB38" s="68"/>
      <c r="AC38" s="68"/>
      <c r="AD38" s="68"/>
      <c r="AE38" s="68"/>
      <c r="AF38" s="68"/>
      <c r="AG38" s="67">
        <f>Z38/Z44*100</f>
        <v>51.60390516039052</v>
      </c>
    </row>
    <row r="39" spans="2:33" ht="27.75" customHeight="1">
      <c r="B39" s="24">
        <v>31</v>
      </c>
      <c r="C39" s="477"/>
      <c r="D39" s="184" t="s">
        <v>149</v>
      </c>
      <c r="E39" s="184" t="s">
        <v>21</v>
      </c>
      <c r="F39" s="184">
        <v>94</v>
      </c>
      <c r="G39" s="187"/>
      <c r="H39" s="187"/>
      <c r="I39" s="187"/>
      <c r="J39" s="187" t="s">
        <v>174</v>
      </c>
      <c r="K39" s="188" t="s">
        <v>21</v>
      </c>
      <c r="L39" s="187">
        <v>25</v>
      </c>
      <c r="M39" s="187" t="s">
        <v>95</v>
      </c>
      <c r="N39" s="187" t="s">
        <v>303</v>
      </c>
      <c r="O39" s="187">
        <v>17</v>
      </c>
      <c r="P39" s="27" t="s">
        <v>268</v>
      </c>
      <c r="Q39" s="99" t="s">
        <v>272</v>
      </c>
      <c r="R39" s="27" t="s">
        <v>21</v>
      </c>
      <c r="S39" s="187" t="s">
        <v>199</v>
      </c>
      <c r="T39" s="187" t="s">
        <v>303</v>
      </c>
      <c r="U39" s="187">
        <v>5</v>
      </c>
      <c r="V39" s="481"/>
      <c r="W39" s="30" t="s">
        <v>9</v>
      </c>
      <c r="X39" s="95" t="s">
        <v>20</v>
      </c>
      <c r="Y39" s="91">
        <v>2</v>
      </c>
      <c r="Z39" s="125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477"/>
      <c r="D40" s="184" t="s">
        <v>385</v>
      </c>
      <c r="E40" s="184" t="s">
        <v>421</v>
      </c>
      <c r="F40" s="184">
        <v>10</v>
      </c>
      <c r="G40" s="187"/>
      <c r="H40" s="187"/>
      <c r="I40" s="187"/>
      <c r="J40" s="187" t="s">
        <v>142</v>
      </c>
      <c r="K40" s="187" t="s">
        <v>303</v>
      </c>
      <c r="L40" s="187">
        <v>23</v>
      </c>
      <c r="M40" s="187" t="s">
        <v>222</v>
      </c>
      <c r="N40" s="187" t="s">
        <v>21</v>
      </c>
      <c r="O40" s="187">
        <v>30</v>
      </c>
      <c r="P40" s="27"/>
      <c r="Q40" s="99"/>
      <c r="R40" s="27"/>
      <c r="S40" s="187"/>
      <c r="T40" s="187"/>
      <c r="U40" s="187"/>
      <c r="V40" s="481"/>
      <c r="W40" s="141">
        <f>Y38*5+Y40*5+Y42*4</f>
        <v>25</v>
      </c>
      <c r="X40" s="95" t="s">
        <v>22</v>
      </c>
      <c r="Y40" s="91">
        <v>2.5</v>
      </c>
      <c r="Z40" s="125">
        <f>W40*9</f>
        <v>225</v>
      </c>
      <c r="AA40" s="67"/>
      <c r="AB40" s="68"/>
      <c r="AC40" s="68"/>
      <c r="AD40" s="68"/>
      <c r="AE40" s="68"/>
      <c r="AF40" s="68"/>
      <c r="AG40" s="67">
        <f>Z40/Z44*100</f>
        <v>31.380753138075313</v>
      </c>
    </row>
    <row r="41" spans="2:33" ht="27.75" customHeight="1">
      <c r="B41" s="470" t="s">
        <v>53</v>
      </c>
      <c r="C41" s="477"/>
      <c r="D41" s="184"/>
      <c r="E41" s="185"/>
      <c r="F41" s="184"/>
      <c r="G41" s="187"/>
      <c r="H41" s="187"/>
      <c r="I41" s="187"/>
      <c r="J41" s="187" t="s">
        <v>156</v>
      </c>
      <c r="K41" s="187" t="s">
        <v>265</v>
      </c>
      <c r="L41" s="187">
        <v>26</v>
      </c>
      <c r="M41" s="187" t="s">
        <v>204</v>
      </c>
      <c r="N41" s="187" t="s">
        <v>283</v>
      </c>
      <c r="O41" s="187">
        <v>1</v>
      </c>
      <c r="P41" s="187"/>
      <c r="Q41" s="187"/>
      <c r="R41" s="187"/>
      <c r="S41" s="187"/>
      <c r="T41" s="187"/>
      <c r="U41" s="187"/>
      <c r="V41" s="481"/>
      <c r="W41" s="30" t="s">
        <v>11</v>
      </c>
      <c r="X41" s="95" t="s">
        <v>23</v>
      </c>
      <c r="Y41" s="91">
        <f>AB42</f>
        <v>0</v>
      </c>
      <c r="Z41" s="125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470"/>
      <c r="C42" s="477"/>
      <c r="D42" s="188"/>
      <c r="E42" s="188"/>
      <c r="F42" s="187"/>
      <c r="G42" s="187"/>
      <c r="H42" s="188"/>
      <c r="I42" s="187"/>
      <c r="J42" s="187" t="s">
        <v>264</v>
      </c>
      <c r="K42" s="188" t="s">
        <v>272</v>
      </c>
      <c r="L42" s="187" t="s">
        <v>264</v>
      </c>
      <c r="M42" s="187"/>
      <c r="N42" s="188"/>
      <c r="O42" s="187"/>
      <c r="P42" s="187"/>
      <c r="Q42" s="188"/>
      <c r="R42" s="187"/>
      <c r="S42" s="187"/>
      <c r="T42" s="188"/>
      <c r="U42" s="187"/>
      <c r="V42" s="481"/>
      <c r="W42" s="141">
        <f>Y37*2+Y38*7+Y39*1+Y42*8</f>
        <v>30.5</v>
      </c>
      <c r="X42" s="128" t="s">
        <v>25</v>
      </c>
      <c r="Y42" s="101">
        <v>0</v>
      </c>
      <c r="Z42" s="65">
        <f>W42*4</f>
        <v>122</v>
      </c>
      <c r="AA42" s="67"/>
      <c r="AB42" s="68"/>
      <c r="AC42" s="67"/>
      <c r="AD42" s="67"/>
      <c r="AE42" s="67"/>
      <c r="AF42" s="67"/>
      <c r="AG42" s="67">
        <f>Z42/Z44*100</f>
        <v>17.01534170153417</v>
      </c>
    </row>
    <row r="43" spans="2:33" ht="27.75" customHeight="1">
      <c r="B43" s="32"/>
      <c r="C43" s="33"/>
      <c r="D43" s="188"/>
      <c r="E43" s="188"/>
      <c r="F43" s="187"/>
      <c r="G43" s="187"/>
      <c r="H43" s="188"/>
      <c r="I43" s="187"/>
      <c r="J43" s="187" t="s">
        <v>221</v>
      </c>
      <c r="K43" s="188" t="s">
        <v>268</v>
      </c>
      <c r="L43" s="187">
        <v>8</v>
      </c>
      <c r="M43" s="187"/>
      <c r="N43" s="188"/>
      <c r="O43" s="187"/>
      <c r="P43" s="187"/>
      <c r="Q43" s="188"/>
      <c r="R43" s="187"/>
      <c r="S43" s="187"/>
      <c r="T43" s="188"/>
      <c r="U43" s="187"/>
      <c r="V43" s="481"/>
      <c r="W43" s="30" t="s">
        <v>12</v>
      </c>
      <c r="X43" s="103"/>
      <c r="Y43" s="241"/>
      <c r="Z43" s="125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45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482"/>
      <c r="W44" s="143">
        <f>Y37*70+Y38*75+Y39*25+Y40*45+Y41*60+Y42*120</f>
        <v>735</v>
      </c>
      <c r="X44" s="116"/>
      <c r="Y44" s="242"/>
      <c r="Z44" s="65">
        <f>SUM(Z37:Z43)</f>
        <v>717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3:26" ht="21.75" customHeight="1">
      <c r="C45" s="2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"/>
    </row>
    <row r="46" spans="2:25" ht="20.25">
      <c r="B46" s="3"/>
      <c r="D46" s="483"/>
      <c r="E46" s="483"/>
      <c r="F46" s="484"/>
      <c r="G46" s="484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25"/>
    </row>
    <row r="47" ht="20.25">
      <c r="Y47" s="125"/>
    </row>
    <row r="48" ht="20.25">
      <c r="Y48" s="125"/>
    </row>
    <row r="49" ht="20.25">
      <c r="Y49" s="125"/>
    </row>
    <row r="50" ht="20.25">
      <c r="Y50" s="125"/>
    </row>
    <row r="51" ht="20.25">
      <c r="Y51" s="125"/>
    </row>
    <row r="52" ht="20.25">
      <c r="Y52" s="125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1:C26"/>
    <mergeCell ref="V21:V28"/>
    <mergeCell ref="B25:B26"/>
    <mergeCell ref="C29:C34"/>
    <mergeCell ref="V29:V36"/>
    <mergeCell ref="C37:C42"/>
    <mergeCell ref="V37:V44"/>
    <mergeCell ref="B41:B42"/>
    <mergeCell ref="J45:Y45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3" sqref="B3:E22"/>
    </sheetView>
  </sheetViews>
  <sheetFormatPr defaultColWidth="9.00390625" defaultRowHeight="16.5"/>
  <cols>
    <col min="1" max="1" width="9.50390625" style="0" bestFit="1" customWidth="1"/>
  </cols>
  <sheetData>
    <row r="1" ht="16.5">
      <c r="A1" s="176"/>
    </row>
    <row r="2" ht="16.5">
      <c r="A2" s="176"/>
    </row>
    <row r="3" ht="16.5">
      <c r="A3" s="176"/>
    </row>
    <row r="4" spans="1:2" ht="16.5">
      <c r="A4" s="176"/>
      <c r="B4" s="176"/>
    </row>
    <row r="5" spans="1:2" ht="16.5">
      <c r="A5" s="176"/>
      <c r="B5" s="176"/>
    </row>
    <row r="7" ht="16.5">
      <c r="A7" s="176"/>
    </row>
    <row r="8" spans="1:2" ht="16.5">
      <c r="A8" s="176"/>
      <c r="B8" s="176"/>
    </row>
    <row r="9" ht="16.5">
      <c r="B9" s="176"/>
    </row>
    <row r="11" ht="16.5">
      <c r="B11" s="176"/>
    </row>
    <row r="16" ht="16.5">
      <c r="B16" s="176"/>
    </row>
    <row r="18" ht="16.5">
      <c r="B18" s="1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2017-01-17T03:34:29Z</cp:lastPrinted>
  <dcterms:created xsi:type="dcterms:W3CDTF">2013-10-17T10:44:48Z</dcterms:created>
  <dcterms:modified xsi:type="dcterms:W3CDTF">2017-02-15T00:16:26Z</dcterms:modified>
  <cp:category/>
  <cp:version/>
  <cp:contentType/>
  <cp:contentStatus/>
</cp:coreProperties>
</file>