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480" windowHeight="8265" activeTab="0"/>
  </bookViews>
  <sheets>
    <sheet name="2017年5月總表" sheetId="1" r:id="rId1"/>
    <sheet name="5第一週明細)" sheetId="2" r:id="rId2"/>
    <sheet name="5第二週明細" sheetId="3" r:id="rId3"/>
    <sheet name="5第三週明細" sheetId="4" r:id="rId4"/>
    <sheet name="5第四周明細" sheetId="5" r:id="rId5"/>
    <sheet name="5第五周明細" sheetId="6" r:id="rId6"/>
    <sheet name="工作表1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<sst xmlns="http://schemas.openxmlformats.org/spreadsheetml/2006/main" count="1828" uniqueCount="468">
  <si>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</si>
  <si>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</si>
  <si>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</si>
  <si>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</si>
  <si>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</si>
  <si>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</si>
  <si>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</si>
  <si>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</si>
  <si>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</si>
  <si>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</si>
  <si>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</si>
  <si>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</si>
  <si>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</si>
  <si>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</si>
  <si>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</si>
  <si>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</si>
  <si>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</si>
  <si>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</si>
  <si>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主食類</t>
  </si>
  <si>
    <t>豆魚肉蛋類</t>
  </si>
  <si>
    <t>蔬菜類</t>
  </si>
  <si>
    <t xml:space="preserve"> </t>
  </si>
  <si>
    <t>油脂類</t>
  </si>
  <si>
    <t>水果類</t>
  </si>
  <si>
    <t>備註</t>
  </si>
  <si>
    <t>奶類</t>
  </si>
  <si>
    <t>食材以可食量標示</t>
  </si>
  <si>
    <t>醣類：</t>
  </si>
  <si>
    <t>熱量:</t>
  </si>
  <si>
    <t>脂肪：</t>
  </si>
  <si>
    <t>蛋白質：</t>
  </si>
  <si>
    <t>水果/乳品</t>
  </si>
  <si>
    <t xml:space="preserve"> </t>
  </si>
  <si>
    <t xml:space="preserve"> </t>
  </si>
  <si>
    <t xml:space="preserve"> </t>
  </si>
  <si>
    <t>電話：04-8283909</t>
  </si>
  <si>
    <t>菜單設計者:王智群</t>
  </si>
  <si>
    <t>食品技師:呂竟廷</t>
  </si>
  <si>
    <t>電子信箱:yushun8283909@yahoo.com.tw</t>
  </si>
  <si>
    <t>個人量(克)</t>
  </si>
  <si>
    <t xml:space="preserve"> </t>
  </si>
  <si>
    <t>　</t>
  </si>
  <si>
    <t>個人量(克)</t>
  </si>
  <si>
    <t>熱量</t>
  </si>
  <si>
    <t>百分比</t>
  </si>
  <si>
    <t>熱量:</t>
  </si>
  <si>
    <t>熱量:</t>
  </si>
  <si>
    <t>熱量:</t>
  </si>
  <si>
    <t>星期一</t>
  </si>
  <si>
    <t>餐數</t>
  </si>
  <si>
    <t>星期二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</si>
  <si>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</si>
  <si>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</si>
  <si>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</si>
  <si>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</si>
  <si>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</si>
  <si>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</si>
  <si>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</si>
  <si>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</si>
  <si>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 xml:space="preserve"> </t>
  </si>
  <si>
    <t>星期五</t>
  </si>
  <si>
    <t xml:space="preserve"> </t>
  </si>
  <si>
    <t>星期四</t>
  </si>
  <si>
    <t>星期五</t>
  </si>
  <si>
    <t xml:space="preserve"> </t>
  </si>
  <si>
    <t xml:space="preserve"> </t>
  </si>
  <si>
    <t xml:space="preserve"> </t>
  </si>
  <si>
    <t xml:space="preserve"> </t>
  </si>
  <si>
    <t>蒸</t>
  </si>
  <si>
    <t>燙</t>
  </si>
  <si>
    <t>煮</t>
  </si>
  <si>
    <t>炒</t>
  </si>
  <si>
    <t>燙</t>
  </si>
  <si>
    <t>煮</t>
  </si>
  <si>
    <t>蒸</t>
  </si>
  <si>
    <t>燙</t>
  </si>
  <si>
    <t xml:space="preserve"> </t>
  </si>
  <si>
    <t>煮</t>
  </si>
  <si>
    <t>蒸</t>
  </si>
  <si>
    <t>白米</t>
  </si>
  <si>
    <t>煮</t>
  </si>
  <si>
    <t>炸</t>
  </si>
  <si>
    <t>煮</t>
  </si>
  <si>
    <t>星期一</t>
  </si>
  <si>
    <t>炒</t>
  </si>
  <si>
    <t>地瓜</t>
  </si>
  <si>
    <t>白米</t>
  </si>
  <si>
    <t>雞蛋</t>
  </si>
  <si>
    <t>煮</t>
  </si>
  <si>
    <t>麵</t>
  </si>
  <si>
    <t>三色豆</t>
  </si>
  <si>
    <t>蘑菇醬</t>
  </si>
  <si>
    <t>味噌</t>
  </si>
  <si>
    <t>白蘿蔔</t>
  </si>
  <si>
    <t>炸</t>
  </si>
  <si>
    <t xml:space="preserve"> </t>
  </si>
  <si>
    <t xml:space="preserve"> </t>
  </si>
  <si>
    <t>香Q白米飯</t>
  </si>
  <si>
    <t>地瓜飯</t>
  </si>
  <si>
    <t>深色蔬菜</t>
  </si>
  <si>
    <t>深色蔬菜</t>
  </si>
  <si>
    <t>淺色蔬菜</t>
  </si>
  <si>
    <t>深色蔬菜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</si>
  <si>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</si>
  <si>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</si>
  <si>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</si>
  <si>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</si>
  <si>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</si>
  <si>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</si>
  <si>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</si>
  <si>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煮</t>
  </si>
  <si>
    <t xml:space="preserve"> </t>
  </si>
  <si>
    <t>淺色蔬菜</t>
  </si>
  <si>
    <t xml:space="preserve"> </t>
  </si>
  <si>
    <t xml:space="preserve"> </t>
  </si>
  <si>
    <t>青菜</t>
  </si>
  <si>
    <t>淺色蔬菜</t>
  </si>
  <si>
    <t xml:space="preserve"> </t>
  </si>
  <si>
    <t>蒸</t>
  </si>
  <si>
    <t>五穀飯</t>
  </si>
  <si>
    <t>五穀飯</t>
  </si>
  <si>
    <t>五穀飯</t>
  </si>
  <si>
    <t xml:space="preserve"> </t>
  </si>
  <si>
    <t xml:space="preserve"> </t>
  </si>
  <si>
    <t xml:space="preserve"> </t>
  </si>
  <si>
    <t xml:space="preserve"> </t>
  </si>
  <si>
    <t>滷</t>
  </si>
  <si>
    <t>煮</t>
  </si>
  <si>
    <t>香Q白米飯</t>
  </si>
  <si>
    <t>白米</t>
  </si>
  <si>
    <t>炒</t>
  </si>
  <si>
    <t>五穀米</t>
  </si>
  <si>
    <t xml:space="preserve"> </t>
  </si>
  <si>
    <t xml:space="preserve"> </t>
  </si>
  <si>
    <t>香Q白米飯</t>
  </si>
  <si>
    <t>地瓜飯</t>
  </si>
  <si>
    <t>深色蔬菜</t>
  </si>
  <si>
    <t>淺色蔬菜</t>
  </si>
  <si>
    <t>白米</t>
  </si>
  <si>
    <t xml:space="preserve"> </t>
  </si>
  <si>
    <t>青菜</t>
  </si>
  <si>
    <t>地瓜</t>
  </si>
  <si>
    <t>深色蔬菜</t>
  </si>
  <si>
    <t>炒</t>
  </si>
  <si>
    <t xml:space="preserve"> </t>
  </si>
  <si>
    <t>焗烤</t>
  </si>
  <si>
    <t xml:space="preserve"> </t>
  </si>
  <si>
    <t>新鮮豬排骨</t>
  </si>
  <si>
    <t>新鮮豬排</t>
  </si>
  <si>
    <t xml:space="preserve"> </t>
  </si>
  <si>
    <t xml:space="preserve">5月1日(一) </t>
  </si>
  <si>
    <t xml:space="preserve">5月2日(二)  </t>
  </si>
  <si>
    <t xml:space="preserve">5月3日(三) </t>
  </si>
  <si>
    <t>5月8日(一)</t>
  </si>
  <si>
    <t xml:space="preserve">5月9日(二)  </t>
  </si>
  <si>
    <t xml:space="preserve">5月10日(三)  </t>
  </si>
  <si>
    <t xml:space="preserve">5月15日(一) </t>
  </si>
  <si>
    <t xml:space="preserve">5月16日(二) </t>
  </si>
  <si>
    <t xml:space="preserve">5月17日(三) </t>
  </si>
  <si>
    <t xml:space="preserve">5月22日(一) </t>
  </si>
  <si>
    <t xml:space="preserve">5月23日(二)  </t>
  </si>
  <si>
    <t xml:space="preserve">5月24日(三) </t>
  </si>
  <si>
    <t>5月25日(四)</t>
  </si>
  <si>
    <t>5月26日(五)</t>
  </si>
  <si>
    <t xml:space="preserve">5月29日(一) </t>
  </si>
  <si>
    <t xml:space="preserve">5月30日(二)  </t>
  </si>
  <si>
    <t xml:space="preserve">5月31日(三) </t>
  </si>
  <si>
    <t>6月1日(四)</t>
  </si>
  <si>
    <t>6月2日(五)</t>
  </si>
  <si>
    <t>調整放假</t>
  </si>
  <si>
    <t>端午節</t>
  </si>
  <si>
    <t xml:space="preserve"> </t>
  </si>
  <si>
    <t xml:space="preserve"> </t>
  </si>
  <si>
    <t xml:space="preserve"> </t>
  </si>
  <si>
    <t>蛋花湯</t>
  </si>
  <si>
    <t>焗烤四色蔬菜</t>
  </si>
  <si>
    <t>白菜滷</t>
  </si>
  <si>
    <t>蒙古烤肉</t>
  </si>
  <si>
    <t>美味豬排</t>
  </si>
  <si>
    <t>油蔥酥拌飯</t>
  </si>
  <si>
    <t>白醬花椰菜</t>
  </si>
  <si>
    <t>蒜泥白肉</t>
  </si>
  <si>
    <t>地瓜飯</t>
  </si>
  <si>
    <t>焦糖雞翅</t>
  </si>
  <si>
    <t>菜頭排骨湯</t>
  </si>
  <si>
    <t xml:space="preserve">日式大阪燒 </t>
  </si>
  <si>
    <t xml:space="preserve"> </t>
  </si>
  <si>
    <t>青菜</t>
  </si>
  <si>
    <t>地瓜</t>
  </si>
  <si>
    <t>白米</t>
  </si>
  <si>
    <t xml:space="preserve">  </t>
  </si>
  <si>
    <t xml:space="preserve"> </t>
  </si>
  <si>
    <t>烤</t>
  </si>
  <si>
    <t>豆乾丁</t>
  </si>
  <si>
    <t>豆</t>
  </si>
  <si>
    <t>柴魚片</t>
  </si>
  <si>
    <t>雞蛋</t>
  </si>
  <si>
    <t>高麗菜</t>
  </si>
  <si>
    <t>煎</t>
  </si>
  <si>
    <t>玉米</t>
  </si>
  <si>
    <t>紅蘿蔔</t>
  </si>
  <si>
    <t>馬鈴薯</t>
  </si>
  <si>
    <t>深色蔬菜</t>
  </si>
  <si>
    <t>金針菇</t>
  </si>
  <si>
    <t>炒</t>
  </si>
  <si>
    <t>炸</t>
  </si>
  <si>
    <t>豆腐</t>
  </si>
  <si>
    <t>紅蘿蔔絲</t>
  </si>
  <si>
    <t>木耳絲</t>
  </si>
  <si>
    <t>豆腐絲</t>
  </si>
  <si>
    <t>豆</t>
  </si>
  <si>
    <t>洋蔥</t>
  </si>
  <si>
    <t>焗烤</t>
  </si>
  <si>
    <t>青豆仁</t>
  </si>
  <si>
    <t>玉米粒</t>
  </si>
  <si>
    <t>青花菜</t>
  </si>
  <si>
    <t>紫菜</t>
  </si>
  <si>
    <t>豆乾丁</t>
  </si>
  <si>
    <t>滷</t>
  </si>
  <si>
    <t>木耳</t>
  </si>
  <si>
    <t>絞肉干丁(豆)</t>
  </si>
  <si>
    <t>大白菜</t>
  </si>
  <si>
    <t>白米</t>
  </si>
  <si>
    <t>油蔥酥</t>
  </si>
  <si>
    <t>滷</t>
  </si>
  <si>
    <t>白蘿蔔</t>
  </si>
  <si>
    <t>蘿蔔玉米湯</t>
  </si>
  <si>
    <t>煮</t>
  </si>
  <si>
    <t>青花</t>
  </si>
  <si>
    <t>蔥花</t>
  </si>
  <si>
    <t>芹菜</t>
  </si>
  <si>
    <t>米粉</t>
  </si>
  <si>
    <t>蒜泥</t>
  </si>
  <si>
    <t>蒸</t>
  </si>
  <si>
    <t>手工醃鹽酥雞 (炸)</t>
  </si>
  <si>
    <t>家常小菜</t>
  </si>
  <si>
    <t>普羅旺斯香草雞翅</t>
  </si>
  <si>
    <t>黑胡椒洋蔥豬肉</t>
  </si>
  <si>
    <t>鮮瓜湯</t>
  </si>
  <si>
    <t>香汁雞排</t>
  </si>
  <si>
    <t>海芽味噌湯</t>
  </si>
  <si>
    <t>日式炸雞腿(炸)</t>
  </si>
  <si>
    <t>海帶絲</t>
  </si>
  <si>
    <t xml:space="preserve"> 滷</t>
  </si>
  <si>
    <t>碎瓜</t>
  </si>
  <si>
    <t>鳥蛋</t>
  </si>
  <si>
    <t>醃</t>
  </si>
  <si>
    <t>紅蘿蔔</t>
  </si>
  <si>
    <t>木耳</t>
  </si>
  <si>
    <t xml:space="preserve"> </t>
  </si>
  <si>
    <t>滷</t>
  </si>
  <si>
    <t>炸</t>
  </si>
  <si>
    <t>冬瓜</t>
  </si>
  <si>
    <t>青豆</t>
  </si>
  <si>
    <t>玉米</t>
  </si>
  <si>
    <t>雞蛋</t>
  </si>
  <si>
    <t>烤</t>
  </si>
  <si>
    <t>白蘿蔔</t>
  </si>
  <si>
    <t>小黃瓜</t>
  </si>
  <si>
    <t>洋蔥</t>
  </si>
  <si>
    <t xml:space="preserve">  </t>
  </si>
  <si>
    <t>海帶芽</t>
  </si>
  <si>
    <t>味噌</t>
  </si>
  <si>
    <t>豆</t>
  </si>
  <si>
    <t>芝麻豬排</t>
  </si>
  <si>
    <t>家常小菜</t>
  </si>
  <si>
    <t>義式咕咕雞</t>
  </si>
  <si>
    <t>檸香椒鹽雞丁(炸)</t>
  </si>
  <si>
    <t>地瓜飯</t>
  </si>
  <si>
    <t>菜頭湯</t>
  </si>
  <si>
    <t>冬瓜蛋花湯</t>
  </si>
  <si>
    <t>炒</t>
  </si>
  <si>
    <t>芹菜</t>
  </si>
  <si>
    <t>豆腐絲</t>
  </si>
  <si>
    <t>芝麻</t>
  </si>
  <si>
    <t>海帶絲</t>
  </si>
  <si>
    <t>新鮮雞肉</t>
  </si>
  <si>
    <t>新鮮豬肉</t>
  </si>
  <si>
    <t>味噌</t>
  </si>
  <si>
    <t>豆腐</t>
  </si>
  <si>
    <t>地瓜</t>
  </si>
  <si>
    <t xml:space="preserve">翡翠四寶 </t>
  </si>
  <si>
    <t>絞肉</t>
  </si>
  <si>
    <t>碎瓜</t>
  </si>
  <si>
    <t>豆乾丁</t>
  </si>
  <si>
    <t>醃</t>
  </si>
  <si>
    <t>淺色蔬菜</t>
  </si>
  <si>
    <t>深色蔬菜</t>
  </si>
  <si>
    <t>古早味肉燥 (豆)(醃)</t>
  </si>
  <si>
    <t>麵</t>
  </si>
  <si>
    <t>宮保雞丁</t>
  </si>
  <si>
    <t>花生</t>
  </si>
  <si>
    <t>辣椒</t>
  </si>
  <si>
    <t>麵線(麵線切斷)</t>
  </si>
  <si>
    <t>全蛋液</t>
  </si>
  <si>
    <t>紅蘿蔔絲</t>
  </si>
  <si>
    <t>新鮮筍絲</t>
  </si>
  <si>
    <t>新鮮豬肉絲</t>
  </si>
  <si>
    <t>新鮮雞翅</t>
  </si>
  <si>
    <t>新鮮豬絞肉</t>
  </si>
  <si>
    <t>新鮮豬肉絲</t>
  </si>
  <si>
    <t>新鮮豬排</t>
  </si>
  <si>
    <t>新鮮豬肉片</t>
  </si>
  <si>
    <t>新鮮筍絲</t>
  </si>
  <si>
    <t>香滷肉燥(醃)</t>
  </si>
  <si>
    <t>新鮮雞腿</t>
  </si>
  <si>
    <t>新鮮雞排</t>
  </si>
  <si>
    <t>豆</t>
  </si>
  <si>
    <t>港式酸辣湯(豆)</t>
  </si>
  <si>
    <t>蛋花</t>
  </si>
  <si>
    <t xml:space="preserve">香Q白米飯 </t>
  </si>
  <si>
    <t xml:space="preserve"> </t>
  </si>
  <si>
    <t>紅燒豬腩</t>
  </si>
  <si>
    <t>故鄉大豬排</t>
  </si>
  <si>
    <t>爆炒鹹豬肉(醃)</t>
  </si>
  <si>
    <t>金菇雙喜</t>
  </si>
  <si>
    <t>荷包蛋</t>
  </si>
  <si>
    <t>培根豆干(豆)</t>
  </si>
  <si>
    <t>宮保里肌</t>
  </si>
  <si>
    <t>卡拉雞排(炸)</t>
  </si>
  <si>
    <t>鹹豬肉(醃)</t>
  </si>
  <si>
    <t>煮</t>
  </si>
  <si>
    <t>紅蘿蔔</t>
  </si>
  <si>
    <t>白蘿蔔</t>
  </si>
  <si>
    <t>豆干</t>
  </si>
  <si>
    <t>新鮮培根</t>
  </si>
  <si>
    <t>豆</t>
  </si>
  <si>
    <t xml:space="preserve"> </t>
  </si>
  <si>
    <t>新鮮雞肉</t>
  </si>
  <si>
    <t>新鮮豬肉</t>
  </si>
  <si>
    <t>烤</t>
  </si>
  <si>
    <t>醃</t>
  </si>
  <si>
    <t>新鮮翅小腿</t>
  </si>
  <si>
    <t>炒</t>
  </si>
  <si>
    <t xml:space="preserve"> 新鮮豬肉</t>
  </si>
  <si>
    <t>新鮮豬排</t>
  </si>
  <si>
    <t>炸</t>
  </si>
  <si>
    <t>雞蛋</t>
  </si>
  <si>
    <t>蒸</t>
  </si>
  <si>
    <t>煎</t>
  </si>
  <si>
    <t xml:space="preserve"> 新鮮豬排</t>
  </si>
  <si>
    <t>滷</t>
  </si>
  <si>
    <t>新鮮豬里肌</t>
  </si>
  <si>
    <t>花生</t>
  </si>
  <si>
    <t>辣椒段</t>
  </si>
  <si>
    <t>味噌</t>
  </si>
  <si>
    <t>豆腐</t>
  </si>
  <si>
    <t xml:space="preserve"> </t>
  </si>
  <si>
    <t>蔥花蒸蛋</t>
  </si>
  <si>
    <t>蔥</t>
  </si>
  <si>
    <t>加</t>
  </si>
  <si>
    <t>洋蔥</t>
  </si>
  <si>
    <t>鳳梨</t>
  </si>
  <si>
    <t>鹹豬肉</t>
  </si>
  <si>
    <t>番茄</t>
  </si>
  <si>
    <t>馬鈴薯</t>
  </si>
  <si>
    <t>新鮮雞翅</t>
  </si>
  <si>
    <t>加</t>
  </si>
  <si>
    <t>炒</t>
  </si>
  <si>
    <t>新鮮雞排</t>
  </si>
  <si>
    <t>馬鈴薯</t>
  </si>
  <si>
    <t>玉米粒</t>
  </si>
  <si>
    <t>起司</t>
  </si>
  <si>
    <t>焗烤</t>
  </si>
  <si>
    <t xml:space="preserve">新鮮筍絲 </t>
  </si>
  <si>
    <t>宮保雞丁</t>
  </si>
  <si>
    <t>肉粽(冷)</t>
  </si>
  <si>
    <t>蒸</t>
  </si>
  <si>
    <t>玉米湯餃</t>
  </si>
  <si>
    <t>起司焗烤(海)</t>
  </si>
  <si>
    <t>蝦仁</t>
  </si>
  <si>
    <t>海</t>
  </si>
  <si>
    <t>沙茶海鮮麵 (海)</t>
  </si>
  <si>
    <t>洋蔥肉絲</t>
  </si>
  <si>
    <t xml:space="preserve"> </t>
  </si>
  <si>
    <t>洋蔥</t>
  </si>
  <si>
    <t>肉絲</t>
  </si>
  <si>
    <t>炒</t>
  </si>
  <si>
    <t>炸</t>
  </si>
  <si>
    <t xml:space="preserve">金茸三絲湯 </t>
  </si>
  <si>
    <t xml:space="preserve">味噌豆腐湯(豆) </t>
  </si>
  <si>
    <t xml:space="preserve">鮮筍湯 </t>
  </si>
  <si>
    <t>味噌豆腐湯(豆 )</t>
  </si>
  <si>
    <t xml:space="preserve">麵線湯(麵線切斷) </t>
  </si>
  <si>
    <t>紫菜蛋花湯/保久乳</t>
  </si>
  <si>
    <t>味噌豆腐湯(豆)/保久乳</t>
  </si>
  <si>
    <t>保久乳</t>
  </si>
  <si>
    <t>海苔蛋捲</t>
  </si>
  <si>
    <t>四海鍋貼(加)</t>
  </si>
  <si>
    <t>義大利麵 (海)</t>
  </si>
  <si>
    <t>香香烤翅腿</t>
  </si>
  <si>
    <t>熱狗棒(炸)(加)</t>
  </si>
  <si>
    <t>芝麻孜然烤雞翅</t>
  </si>
  <si>
    <t>鹽麴蔥燒豬里肌</t>
  </si>
  <si>
    <t>日式起司豬排(炸)</t>
  </si>
  <si>
    <t>卡好橙香豬肉條(加)(炸)</t>
  </si>
  <si>
    <t>豬肉條</t>
  </si>
  <si>
    <t>韓式泡菜拉麵(醃)</t>
  </si>
  <si>
    <t>可樂雞翅</t>
  </si>
  <si>
    <t>蒜味滷豬排</t>
  </si>
  <si>
    <t>豪香滷豬排</t>
  </si>
  <si>
    <t>端午節肉粽(冷)</t>
  </si>
  <si>
    <t>巧達起司濃湯(芡)</t>
  </si>
  <si>
    <t>烤饅頭(冷)</t>
  </si>
  <si>
    <t>鮮肉鍋貼(加)</t>
  </si>
  <si>
    <t>加</t>
  </si>
  <si>
    <t>義式番茄燉肉</t>
  </si>
  <si>
    <t>番茄</t>
  </si>
  <si>
    <t>肉丁</t>
  </si>
  <si>
    <t>番茄蘑菇三色筆管麵</t>
  </si>
  <si>
    <t>炸薯餅(炸)(加)</t>
  </si>
  <si>
    <t>玉米濃湯(芡)</t>
  </si>
  <si>
    <t>酸辣湯(豆)(不勾芡)</t>
  </si>
  <si>
    <t>不勾芡</t>
  </si>
  <si>
    <t>雞蛋</t>
  </si>
  <si>
    <t>海苔</t>
  </si>
  <si>
    <t>紅蘿蔔</t>
  </si>
  <si>
    <t>烤</t>
  </si>
  <si>
    <t>煎</t>
  </si>
  <si>
    <t>五穀米</t>
  </si>
  <si>
    <t>鍋貼</t>
  </si>
  <si>
    <t>玉米粒</t>
  </si>
  <si>
    <t>起司</t>
  </si>
  <si>
    <t>冷</t>
  </si>
  <si>
    <t>饅頭</t>
  </si>
  <si>
    <t>水餃</t>
  </si>
  <si>
    <t>煮</t>
  </si>
  <si>
    <t>玉米粒</t>
  </si>
  <si>
    <t>紅燒排骨(洋蔥.鳳梨)</t>
  </si>
  <si>
    <t>薯餅</t>
  </si>
  <si>
    <t>豬肉</t>
  </si>
  <si>
    <t>鳳梨</t>
  </si>
  <si>
    <t>筆管麵</t>
  </si>
  <si>
    <t>泡菜</t>
  </si>
  <si>
    <t>醃</t>
  </si>
  <si>
    <t>陽春麵</t>
  </si>
  <si>
    <t>5月第一週菜單明細(永靖國小-小寶廠商)</t>
  </si>
  <si>
    <t>5月第二週菜單明細( 永靖國小-小寶廠商)</t>
  </si>
  <si>
    <t>5月第三週菜單明細( 永靖國小-小寶廠商)</t>
  </si>
  <si>
    <t>5月第四週菜單明細( 永靖國小-小寶廠商)</t>
  </si>
  <si>
    <t>5月第五週菜單明細( 永靖國小-小寶廠商)</t>
  </si>
  <si>
    <t>蘿蔔大骨湯/保久乳</t>
  </si>
  <si>
    <t>白蘿蔔</t>
  </si>
  <si>
    <t>大骨</t>
  </si>
  <si>
    <t>冬菜蛋花湯/保久乳</t>
  </si>
  <si>
    <t>冬菜</t>
  </si>
  <si>
    <t>雞蛋</t>
  </si>
  <si>
    <t>花生米血</t>
  </si>
  <si>
    <t>米血</t>
  </si>
  <si>
    <t>花生粉</t>
  </si>
  <si>
    <t>紅燒排骨(鳳梨.洋蔥)</t>
  </si>
  <si>
    <t>香酥魚排(炸)(加)(海)</t>
  </si>
  <si>
    <t>魚排</t>
  </si>
  <si>
    <t>海</t>
  </si>
  <si>
    <t>玉米蛋蓋飯(海)(蝦仁)</t>
  </si>
  <si>
    <t>蝦仁</t>
  </si>
  <si>
    <t>高麗菜炒肉片</t>
  </si>
  <si>
    <t>高麗菜</t>
  </si>
  <si>
    <t>肉片</t>
  </si>
  <si>
    <t xml:space="preserve"> </t>
  </si>
  <si>
    <t>炒</t>
  </si>
  <si>
    <t xml:space="preserve">5月19日(五) </t>
  </si>
  <si>
    <r>
      <t xml:space="preserve"> 5月 4日(四)</t>
    </r>
  </si>
  <si>
    <r>
      <t xml:space="preserve"> 5月5日(五)</t>
    </r>
  </si>
  <si>
    <r>
      <t xml:space="preserve">5月11日(四) </t>
    </r>
  </si>
  <si>
    <r>
      <t xml:space="preserve">5月12日(五) </t>
    </r>
  </si>
  <si>
    <r>
      <t>5月18日(四)</t>
    </r>
  </si>
  <si>
    <t>永靖國小-小寶食品股份有限公司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</si>
</sst>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  <numFmt numFmtId="229" formatCode="[$-404]g"/>
    <numFmt numFmtId="230" formatCode="#.0&quot;g&quot;"/>
    <numFmt numFmtId="231" formatCode="#.0&quot;卡&quot;"/>
    <numFmt numFmtId="232" formatCode="#0.&quot;g&quot;"/>
    <numFmt numFmtId="233" formatCode="#0&quot;g&quot;"/>
    <numFmt numFmtId="234" formatCode="#0&quot;卡&quot;"/>
    <numFmt numFmtId="235" formatCode="&quot;Yes&quot;;&quot;Yes&quot;;&quot;No&quot;"/>
    <numFmt numFmtId="236" formatCode="&quot;True&quot;;&quot;True&quot;;&quot;False&quot;"/>
    <numFmt numFmtId="237" formatCode="&quot;On&quot;;&quot;On&quot;;&quot;Off&quot;"/>
    <numFmt numFmtId="238" formatCode="[$€-2]\ #,##0.00_);[Red]\([$€-2]\ #,##0.00\)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20"/>
      <color indexed="10"/>
      <name val="新細明體"/>
      <family val="1"/>
    </font>
    <font>
      <sz val="10"/>
      <color indexed="10"/>
      <name val="標楷體"/>
      <family val="4"/>
    </font>
    <font>
      <sz val="14"/>
      <name val="華康儷粗圓"/>
      <family val="3"/>
    </font>
    <font>
      <sz val="14"/>
      <name val="華康儷特圓(P)"/>
      <family val="1"/>
    </font>
    <font>
      <sz val="14"/>
      <name val="華康儷粗黑"/>
      <family val="3"/>
    </font>
    <font>
      <b/>
      <sz val="14"/>
      <name val="華康儷特圓"/>
      <family val="3"/>
    </font>
    <font>
      <sz val="14"/>
      <name val="華康儷特圓"/>
      <family val="3"/>
    </font>
    <font>
      <b/>
      <sz val="14"/>
      <name val="華康隸書體W3"/>
      <family val="1"/>
    </font>
    <font>
      <sz val="14"/>
      <name val="華康隸書體W5"/>
      <family val="1"/>
    </font>
    <font>
      <sz val="14"/>
      <name val="華康儷中宋"/>
      <family val="3"/>
    </font>
    <font>
      <sz val="14"/>
      <name val="華康儷楷書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>
        <color indexed="8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>
        <color indexed="8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>
        <color indexed="8"/>
      </left>
      <right style="thin"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>
        <color indexed="63"/>
      </right>
      <top style="thin"/>
      <bottom style="thick">
        <color indexed="8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>
        <color indexed="8"/>
      </bottom>
    </border>
    <border>
      <left style="thin"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4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4" xfId="0" applyFont="1" applyBorder="1" applyAlignment="1">
      <alignment horizontal="center"/>
    </xf>
    <xf numFmtId="0" fontId="23" fillId="24" borderId="15" xfId="0" applyFont="1" applyFill="1" applyBorder="1" applyAlignment="1">
      <alignment horizontal="center" vertical="center" shrinkToFit="1"/>
    </xf>
    <xf numFmtId="0" fontId="28" fillId="24" borderId="15" xfId="0" applyFont="1" applyFill="1" applyBorder="1" applyAlignment="1">
      <alignment horizontal="center" vertical="center" wrapText="1" shrinkToFit="1"/>
    </xf>
    <xf numFmtId="0" fontId="24" fillId="0" borderId="16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24" fillId="0" borderId="19" xfId="0" applyFont="1" applyBorder="1" applyAlignment="1">
      <alignment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4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horizontal="right"/>
    </xf>
    <xf numFmtId="0" fontId="24" fillId="0" borderId="14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20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4" xfId="0" applyFont="1" applyBorder="1" applyAlignment="1">
      <alignment horizontal="center"/>
    </xf>
    <xf numFmtId="0" fontId="29" fillId="24" borderId="15" xfId="0" applyFont="1" applyFill="1" applyBorder="1" applyAlignment="1">
      <alignment horizontal="center" vertical="center" shrinkToFit="1"/>
    </xf>
    <xf numFmtId="0" fontId="32" fillId="0" borderId="1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1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1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32" fillId="0" borderId="18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0" fillId="0" borderId="20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1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0" xfId="0" applyFont="1" applyBorder="1" applyAlignment="1">
      <alignment horizontal="right"/>
    </xf>
    <xf numFmtId="0" fontId="32" fillId="0" borderId="31" xfId="0" applyFont="1" applyBorder="1" applyAlignment="1">
      <alignment horizontal="left"/>
    </xf>
    <xf numFmtId="0" fontId="32" fillId="0" borderId="14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20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230" fontId="32" fillId="0" borderId="19" xfId="0" applyNumberFormat="1" applyFont="1" applyBorder="1" applyAlignment="1">
      <alignment horizontal="right"/>
    </xf>
    <xf numFmtId="231" fontId="32" fillId="0" borderId="32" xfId="0" applyNumberFormat="1" applyFont="1" applyBorder="1" applyAlignment="1">
      <alignment horizontal="right"/>
    </xf>
    <xf numFmtId="231" fontId="32" fillId="0" borderId="33" xfId="0" applyNumberFormat="1" applyFont="1" applyBorder="1" applyAlignment="1">
      <alignment horizontal="right"/>
    </xf>
    <xf numFmtId="231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horizontal="right"/>
    </xf>
    <xf numFmtId="233" fontId="32" fillId="0" borderId="19" xfId="0" applyNumberFormat="1" applyFont="1" applyBorder="1" applyAlignment="1">
      <alignment vertical="center"/>
    </xf>
    <xf numFmtId="234" fontId="32" fillId="0" borderId="33" xfId="0" applyNumberFormat="1" applyFont="1" applyBorder="1" applyAlignment="1">
      <alignment horizontal="right"/>
    </xf>
    <xf numFmtId="234" fontId="32" fillId="0" borderId="19" xfId="0" applyNumberFormat="1" applyFont="1" applyBorder="1" applyAlignment="1">
      <alignment horizontal="right"/>
    </xf>
    <xf numFmtId="233" fontId="24" fillId="0" borderId="19" xfId="0" applyNumberFormat="1" applyFont="1" applyBorder="1" applyAlignment="1">
      <alignment horizontal="right"/>
    </xf>
    <xf numFmtId="234" fontId="24" fillId="0" borderId="19" xfId="0" applyNumberFormat="1" applyFont="1" applyBorder="1" applyAlignment="1">
      <alignment horizontal="right"/>
    </xf>
    <xf numFmtId="234" fontId="24" fillId="0" borderId="33" xfId="0" applyNumberFormat="1" applyFont="1" applyBorder="1" applyAlignment="1">
      <alignment horizontal="right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32" fillId="25" borderId="14" xfId="0" applyFont="1" applyFill="1" applyBorder="1" applyAlignment="1">
      <alignment horizontal="center"/>
    </xf>
    <xf numFmtId="0" fontId="32" fillId="25" borderId="17" xfId="0" applyFont="1" applyFill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17" xfId="0" applyFont="1" applyFill="1" applyBorder="1" applyAlignment="1">
      <alignment horizontal="center" vertical="center" shrinkToFit="1"/>
    </xf>
    <xf numFmtId="0" fontId="0" fillId="25" borderId="14" xfId="0" applyFont="1" applyFill="1" applyBorder="1" applyAlignment="1">
      <alignment horizontal="center" vertical="center" shrinkToFit="1"/>
    </xf>
    <xf numFmtId="0" fontId="0" fillId="25" borderId="24" xfId="0" applyFont="1" applyFill="1" applyBorder="1" applyAlignment="1">
      <alignment horizontal="center" vertical="center" shrinkToFit="1"/>
    </xf>
    <xf numFmtId="202" fontId="0" fillId="0" borderId="0" xfId="0" applyNumberFormat="1" applyAlignment="1">
      <alignment vertical="center"/>
    </xf>
    <xf numFmtId="0" fontId="36" fillId="0" borderId="18" xfId="0" applyFont="1" applyBorder="1" applyAlignment="1">
      <alignment horizontal="left" vertical="center" shrinkToFit="1"/>
    </xf>
    <xf numFmtId="0" fontId="36" fillId="0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vertical="center" textRotation="180" shrinkToFit="1"/>
    </xf>
    <xf numFmtId="0" fontId="0" fillId="25" borderId="18" xfId="0" applyFont="1" applyFill="1" applyBorder="1" applyAlignment="1">
      <alignment horizontal="left" vertical="center" shrinkToFit="1"/>
    </xf>
    <xf numFmtId="0" fontId="0" fillId="25" borderId="18" xfId="0" applyFont="1" applyFill="1" applyBorder="1" applyAlignment="1">
      <alignment horizontal="left" vertical="center" shrinkToFit="1"/>
    </xf>
    <xf numFmtId="0" fontId="36" fillId="25" borderId="18" xfId="0" applyFont="1" applyFill="1" applyBorder="1" applyAlignment="1">
      <alignment horizontal="left" vertical="center" shrinkToFit="1"/>
    </xf>
    <xf numFmtId="0" fontId="23" fillId="25" borderId="18" xfId="0" applyFont="1" applyFill="1" applyBorder="1" applyAlignment="1">
      <alignment horizontal="left" vertical="center" wrapText="1" shrinkToFit="1"/>
    </xf>
    <xf numFmtId="0" fontId="36" fillId="25" borderId="18" xfId="0" applyFont="1" applyFill="1" applyBorder="1" applyAlignment="1">
      <alignment horizontal="left" vertical="center" shrinkToFit="1"/>
    </xf>
    <xf numFmtId="0" fontId="29" fillId="25" borderId="25" xfId="0" applyFont="1" applyFill="1" applyBorder="1" applyAlignment="1">
      <alignment vertical="center" textRotation="180" shrinkToFit="1"/>
    </xf>
    <xf numFmtId="0" fontId="29" fillId="25" borderId="25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wrapText="1" shrinkToFit="1"/>
    </xf>
    <xf numFmtId="0" fontId="23" fillId="25" borderId="25" xfId="0" applyFont="1" applyFill="1" applyBorder="1" applyAlignment="1">
      <alignment vertical="center" textRotation="180" shrinkToFit="1"/>
    </xf>
    <xf numFmtId="0" fontId="23" fillId="25" borderId="25" xfId="0" applyFont="1" applyFill="1" applyBorder="1" applyAlignment="1">
      <alignment horizontal="left" vertical="center" shrinkToFit="1"/>
    </xf>
    <xf numFmtId="0" fontId="32" fillId="0" borderId="34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31" fillId="25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horizontal="left" vertical="center" shrinkToFit="1"/>
    </xf>
    <xf numFmtId="0" fontId="23" fillId="26" borderId="18" xfId="0" applyFont="1" applyFill="1" applyBorder="1" applyAlignment="1">
      <alignment vertical="center" textRotation="180" shrinkToFit="1"/>
    </xf>
    <xf numFmtId="0" fontId="23" fillId="25" borderId="31" xfId="0" applyFont="1" applyFill="1" applyBorder="1" applyAlignment="1">
      <alignment horizontal="left" vertical="center" shrinkToFit="1"/>
    </xf>
    <xf numFmtId="0" fontId="23" fillId="25" borderId="31" xfId="0" applyFont="1" applyFill="1" applyBorder="1" applyAlignment="1">
      <alignment vertical="center" textRotation="180" shrinkToFit="1"/>
    </xf>
    <xf numFmtId="0" fontId="36" fillId="24" borderId="15" xfId="0" applyFont="1" applyFill="1" applyBorder="1" applyAlignment="1">
      <alignment horizontal="center" vertical="center" shrinkToFit="1"/>
    </xf>
    <xf numFmtId="0" fontId="36" fillId="25" borderId="18" xfId="0" applyFont="1" applyFill="1" applyBorder="1" applyAlignment="1">
      <alignment vertical="center" textRotation="180" shrinkToFit="1"/>
    </xf>
    <xf numFmtId="0" fontId="29" fillId="26" borderId="18" xfId="0" applyFont="1" applyFill="1" applyBorder="1" applyAlignment="1">
      <alignment horizontal="left" vertical="center" shrinkToFit="1"/>
    </xf>
    <xf numFmtId="0" fontId="36" fillId="7" borderId="18" xfId="0" applyFont="1" applyFill="1" applyBorder="1" applyAlignment="1">
      <alignment horizontal="left" vertical="center" shrinkToFit="1"/>
    </xf>
    <xf numFmtId="0" fontId="29" fillId="7" borderId="18" xfId="0" applyFont="1" applyFill="1" applyBorder="1" applyAlignment="1">
      <alignment vertical="center" textRotation="180" shrinkToFit="1"/>
    </xf>
    <xf numFmtId="0" fontId="29" fillId="7" borderId="18" xfId="0" applyFont="1" applyFill="1" applyBorder="1" applyAlignment="1">
      <alignment horizontal="left" vertical="center" shrinkToFit="1"/>
    </xf>
    <xf numFmtId="0" fontId="28" fillId="0" borderId="15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31" xfId="0" applyFont="1" applyFill="1" applyBorder="1" applyAlignment="1">
      <alignment horizontal="center" vertical="center" wrapText="1" shrinkToFit="1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4" fillId="0" borderId="17" xfId="0" applyFont="1" applyBorder="1" applyAlignment="1">
      <alignment horizontal="center" vertical="center" textRotation="255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36" xfId="0" applyFont="1" applyBorder="1" applyAlignment="1">
      <alignment horizontal="right" vertical="top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25" borderId="17" xfId="0" applyFont="1" applyFill="1" applyBorder="1" applyAlignment="1">
      <alignment horizontal="center" vertical="center" textRotation="255" shrinkToFi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5" fillId="0" borderId="15" xfId="0" applyFont="1" applyBorder="1" applyAlignment="1">
      <alignment horizontal="center" vertical="center" textRotation="180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 vertical="center" wrapText="1" shrinkToFit="1"/>
    </xf>
    <xf numFmtId="0" fontId="25" fillId="0" borderId="36" xfId="0" applyFont="1" applyBorder="1" applyAlignment="1">
      <alignment horizontal="right" vertical="top"/>
    </xf>
    <xf numFmtId="0" fontId="24" fillId="0" borderId="17" xfId="0" applyFont="1" applyFill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42" fillId="27" borderId="0" xfId="0" applyFont="1" applyFill="1" applyBorder="1" applyAlignment="1">
      <alignment horizontal="center" vertical="center"/>
    </xf>
    <xf numFmtId="0" fontId="41" fillId="27" borderId="0" xfId="0" applyFont="1" applyFill="1" applyBorder="1" applyAlignment="1">
      <alignment vertical="center"/>
    </xf>
    <xf numFmtId="0" fontId="42" fillId="27" borderId="0" xfId="33" applyFont="1" applyFill="1">
      <alignment/>
      <protection/>
    </xf>
    <xf numFmtId="0" fontId="42" fillId="27" borderId="37" xfId="0" applyFont="1" applyFill="1" applyBorder="1" applyAlignment="1">
      <alignment horizontal="center" vertical="center"/>
    </xf>
    <xf numFmtId="0" fontId="41" fillId="27" borderId="37" xfId="0" applyFont="1" applyFill="1" applyBorder="1" applyAlignment="1">
      <alignment vertical="center"/>
    </xf>
    <xf numFmtId="198" fontId="40" fillId="27" borderId="38" xfId="0" applyNumberFormat="1" applyFont="1" applyFill="1" applyBorder="1" applyAlignment="1">
      <alignment horizontal="center" vertical="center" wrapText="1"/>
    </xf>
    <xf numFmtId="198" fontId="40" fillId="27" borderId="39" xfId="0" applyNumberFormat="1" applyFont="1" applyFill="1" applyBorder="1" applyAlignment="1">
      <alignment horizontal="center" vertical="center" wrapText="1"/>
    </xf>
    <xf numFmtId="198" fontId="40" fillId="27" borderId="40" xfId="0" applyNumberFormat="1" applyFont="1" applyFill="1" applyBorder="1" applyAlignment="1">
      <alignment horizontal="center" vertical="center" wrapText="1"/>
    </xf>
    <xf numFmtId="0" fontId="40" fillId="27" borderId="41" xfId="0" applyFont="1" applyFill="1" applyBorder="1" applyAlignment="1">
      <alignment horizontal="center" vertical="center" shrinkToFit="1"/>
    </xf>
    <xf numFmtId="0" fontId="40" fillId="27" borderId="42" xfId="0" applyFont="1" applyFill="1" applyBorder="1" applyAlignment="1">
      <alignment horizontal="center" vertical="center" shrinkToFit="1"/>
    </xf>
    <xf numFmtId="0" fontId="40" fillId="27" borderId="43" xfId="0" applyFont="1" applyFill="1" applyBorder="1" applyAlignment="1">
      <alignment horizontal="center" vertical="center" shrinkToFit="1"/>
    </xf>
    <xf numFmtId="0" fontId="40" fillId="27" borderId="0" xfId="0" applyFont="1" applyFill="1" applyBorder="1" applyAlignment="1">
      <alignment horizontal="center" vertical="center" shrinkToFit="1"/>
    </xf>
    <xf numFmtId="0" fontId="40" fillId="27" borderId="44" xfId="0" applyFont="1" applyFill="1" applyBorder="1" applyAlignment="1">
      <alignment horizontal="center" vertical="center" shrinkToFit="1"/>
    </xf>
    <xf numFmtId="0" fontId="40" fillId="27" borderId="45" xfId="0" applyFont="1" applyFill="1" applyBorder="1" applyAlignment="1">
      <alignment horizontal="center" vertical="center" shrinkToFit="1"/>
    </xf>
    <xf numFmtId="0" fontId="39" fillId="27" borderId="0" xfId="33" applyFont="1" applyFill="1">
      <alignment/>
      <protection/>
    </xf>
    <xf numFmtId="0" fontId="38" fillId="27" borderId="41" xfId="0" applyFont="1" applyFill="1" applyBorder="1" applyAlignment="1">
      <alignment horizontal="center" vertical="center" shrinkToFit="1"/>
    </xf>
    <xf numFmtId="0" fontId="38" fillId="27" borderId="42" xfId="0" applyFont="1" applyFill="1" applyBorder="1" applyAlignment="1">
      <alignment horizontal="center" vertical="center" shrinkToFit="1"/>
    </xf>
    <xf numFmtId="0" fontId="38" fillId="27" borderId="0" xfId="33" applyFont="1" applyFill="1">
      <alignment/>
      <protection/>
    </xf>
    <xf numFmtId="0" fontId="38" fillId="27" borderId="45" xfId="0" applyFont="1" applyFill="1" applyBorder="1" applyAlignment="1">
      <alignment horizontal="center" vertical="center" shrinkToFit="1"/>
    </xf>
    <xf numFmtId="0" fontId="38" fillId="27" borderId="0" xfId="0" applyFont="1" applyFill="1" applyBorder="1" applyAlignment="1">
      <alignment horizontal="center" vertical="center" shrinkToFit="1"/>
    </xf>
    <xf numFmtId="0" fontId="38" fillId="27" borderId="44" xfId="0" applyFont="1" applyFill="1" applyBorder="1" applyAlignment="1">
      <alignment horizontal="center" vertical="center" shrinkToFit="1"/>
    </xf>
    <xf numFmtId="0" fontId="38" fillId="27" borderId="46" xfId="0" applyFont="1" applyFill="1" applyBorder="1" applyAlignment="1">
      <alignment horizontal="center" vertical="center" shrinkToFit="1"/>
    </xf>
    <xf numFmtId="0" fontId="38" fillId="27" borderId="45" xfId="0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center" vertical="center"/>
    </xf>
    <xf numFmtId="0" fontId="38" fillId="27" borderId="44" xfId="0" applyFont="1" applyFill="1" applyBorder="1" applyAlignment="1">
      <alignment horizontal="center" vertical="center"/>
    </xf>
    <xf numFmtId="0" fontId="38" fillId="27" borderId="47" xfId="0" applyFont="1" applyFill="1" applyBorder="1" applyAlignment="1">
      <alignment horizontal="center" vertical="center"/>
    </xf>
    <xf numFmtId="0" fontId="38" fillId="27" borderId="43" xfId="0" applyFont="1" applyFill="1" applyBorder="1" applyAlignment="1">
      <alignment horizontal="center" vertical="center" shrinkToFit="1"/>
    </xf>
    <xf numFmtId="0" fontId="40" fillId="27" borderId="0" xfId="33" applyFont="1" applyFill="1">
      <alignment/>
      <protection/>
    </xf>
    <xf numFmtId="198" fontId="40" fillId="27" borderId="48" xfId="0" applyNumberFormat="1" applyFont="1" applyFill="1" applyBorder="1" applyAlignment="1">
      <alignment horizontal="center" vertical="center" wrapText="1"/>
    </xf>
    <xf numFmtId="198" fontId="40" fillId="27" borderId="49" xfId="0" applyNumberFormat="1" applyFont="1" applyFill="1" applyBorder="1" applyAlignment="1">
      <alignment horizontal="center" vertical="center" wrapText="1"/>
    </xf>
    <xf numFmtId="198" fontId="39" fillId="27" borderId="48" xfId="0" applyNumberFormat="1" applyFont="1" applyFill="1" applyBorder="1" applyAlignment="1">
      <alignment horizontal="center" vertical="center" wrapText="1"/>
    </xf>
    <xf numFmtId="198" fontId="39" fillId="27" borderId="49" xfId="0" applyNumberFormat="1" applyFont="1" applyFill="1" applyBorder="1" applyAlignment="1">
      <alignment horizontal="center" vertical="center" wrapText="1"/>
    </xf>
    <xf numFmtId="198" fontId="40" fillId="27" borderId="50" xfId="0" applyNumberFormat="1" applyFont="1" applyFill="1" applyBorder="1" applyAlignment="1">
      <alignment horizontal="center" vertical="center" wrapText="1"/>
    </xf>
    <xf numFmtId="198" fontId="40" fillId="27" borderId="51" xfId="0" applyNumberFormat="1" applyFont="1" applyFill="1" applyBorder="1" applyAlignment="1">
      <alignment horizontal="center" vertical="center" wrapText="1"/>
    </xf>
    <xf numFmtId="198" fontId="40" fillId="27" borderId="52" xfId="0" applyNumberFormat="1" applyFont="1" applyFill="1" applyBorder="1" applyAlignment="1">
      <alignment horizontal="center" vertical="center" wrapText="1"/>
    </xf>
    <xf numFmtId="198" fontId="40" fillId="27" borderId="53" xfId="0" applyNumberFormat="1" applyFont="1" applyFill="1" applyBorder="1" applyAlignment="1">
      <alignment horizontal="center" vertical="center" wrapText="1"/>
    </xf>
    <xf numFmtId="198" fontId="40" fillId="27" borderId="41" xfId="0" applyNumberFormat="1" applyFont="1" applyFill="1" applyBorder="1" applyAlignment="1">
      <alignment horizontal="center" vertical="center" wrapText="1"/>
    </xf>
    <xf numFmtId="198" fontId="40" fillId="27" borderId="42" xfId="0" applyNumberFormat="1" applyFont="1" applyFill="1" applyBorder="1" applyAlignment="1">
      <alignment horizontal="center" vertical="center" wrapText="1"/>
    </xf>
    <xf numFmtId="0" fontId="40" fillId="27" borderId="43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40" fillId="27" borderId="44" xfId="0" applyFont="1" applyFill="1" applyBorder="1" applyAlignment="1">
      <alignment horizontal="center" vertical="center"/>
    </xf>
    <xf numFmtId="0" fontId="40" fillId="27" borderId="45" xfId="0" applyFont="1" applyFill="1" applyBorder="1" applyAlignment="1">
      <alignment horizontal="center" vertical="center"/>
    </xf>
    <xf numFmtId="0" fontId="43" fillId="27" borderId="42" xfId="0" applyFont="1" applyFill="1" applyBorder="1" applyAlignment="1">
      <alignment horizontal="center" vertical="center" shrinkToFit="1"/>
    </xf>
    <xf numFmtId="0" fontId="40" fillId="27" borderId="41" xfId="0" applyFont="1" applyFill="1" applyBorder="1" applyAlignment="1">
      <alignment horizontal="center" vertical="center" wrapText="1"/>
    </xf>
    <xf numFmtId="0" fontId="40" fillId="27" borderId="42" xfId="0" applyFont="1" applyFill="1" applyBorder="1" applyAlignment="1">
      <alignment horizontal="center" vertical="center" wrapText="1"/>
    </xf>
    <xf numFmtId="0" fontId="40" fillId="27" borderId="54" xfId="0" applyFont="1" applyFill="1" applyBorder="1" applyAlignment="1">
      <alignment horizontal="center" vertical="center" wrapText="1"/>
    </xf>
    <xf numFmtId="0" fontId="40" fillId="27" borderId="55" xfId="0" applyFont="1" applyFill="1" applyBorder="1" applyAlignment="1">
      <alignment horizontal="center" vertical="center" wrapText="1"/>
    </xf>
    <xf numFmtId="0" fontId="40" fillId="27" borderId="56" xfId="0" applyFont="1" applyFill="1" applyBorder="1" applyAlignment="1">
      <alignment horizontal="center" vertical="center" wrapText="1"/>
    </xf>
    <xf numFmtId="0" fontId="40" fillId="27" borderId="57" xfId="0" applyFont="1" applyFill="1" applyBorder="1" applyAlignment="1">
      <alignment horizontal="center" vertical="center" wrapText="1"/>
    </xf>
    <xf numFmtId="0" fontId="35" fillId="27" borderId="58" xfId="33" applyFont="1" applyFill="1" applyBorder="1">
      <alignment/>
      <protection/>
    </xf>
    <xf numFmtId="0" fontId="35" fillId="27" borderId="59" xfId="33" applyFont="1" applyFill="1" applyBorder="1">
      <alignment/>
      <protection/>
    </xf>
    <xf numFmtId="0" fontId="35" fillId="27" borderId="60" xfId="33" applyFont="1" applyFill="1" applyBorder="1">
      <alignment/>
      <protection/>
    </xf>
    <xf numFmtId="0" fontId="35" fillId="27" borderId="61" xfId="33" applyFont="1" applyFill="1" applyBorder="1">
      <alignment/>
      <protection/>
    </xf>
    <xf numFmtId="0" fontId="35" fillId="27" borderId="62" xfId="33" applyFont="1" applyFill="1" applyBorder="1">
      <alignment/>
      <protection/>
    </xf>
    <xf numFmtId="0" fontId="35" fillId="27" borderId="63" xfId="33" applyFont="1" applyFill="1" applyBorder="1">
      <alignment/>
      <protection/>
    </xf>
    <xf numFmtId="0" fontId="35" fillId="27" borderId="64" xfId="33" applyFont="1" applyFill="1" applyBorder="1">
      <alignment/>
      <protection/>
    </xf>
    <xf numFmtId="0" fontId="35" fillId="27" borderId="65" xfId="33" applyFont="1" applyFill="1" applyBorder="1">
      <alignment/>
      <protection/>
    </xf>
    <xf numFmtId="0" fontId="35" fillId="27" borderId="0" xfId="33" applyFont="1" applyFill="1">
      <alignment/>
      <protection/>
    </xf>
    <xf numFmtId="0" fontId="35" fillId="27" borderId="66" xfId="33" applyFont="1" applyFill="1" applyBorder="1">
      <alignment/>
      <protection/>
    </xf>
    <xf numFmtId="0" fontId="35" fillId="27" borderId="67" xfId="33" applyFont="1" applyFill="1" applyBorder="1">
      <alignment/>
      <protection/>
    </xf>
    <xf numFmtId="0" fontId="35" fillId="27" borderId="68" xfId="33" applyFont="1" applyFill="1" applyBorder="1">
      <alignment/>
      <protection/>
    </xf>
    <xf numFmtId="0" fontId="35" fillId="27" borderId="69" xfId="33" applyFont="1" applyFill="1" applyBorder="1">
      <alignment/>
      <protection/>
    </xf>
    <xf numFmtId="0" fontId="35" fillId="27" borderId="70" xfId="33" applyFont="1" applyFill="1" applyBorder="1">
      <alignment/>
      <protection/>
    </xf>
    <xf numFmtId="0" fontId="35" fillId="27" borderId="71" xfId="33" applyFont="1" applyFill="1" applyBorder="1">
      <alignment/>
      <protection/>
    </xf>
    <xf numFmtId="0" fontId="35" fillId="27" borderId="72" xfId="33" applyFont="1" applyFill="1" applyBorder="1">
      <alignment/>
      <protection/>
    </xf>
    <xf numFmtId="0" fontId="35" fillId="27" borderId="73" xfId="33" applyFont="1" applyFill="1" applyBorder="1">
      <alignment/>
      <protection/>
    </xf>
    <xf numFmtId="0" fontId="35" fillId="27" borderId="74" xfId="33" applyFont="1" applyFill="1" applyBorder="1">
      <alignment/>
      <protection/>
    </xf>
    <xf numFmtId="0" fontId="35" fillId="27" borderId="75" xfId="33" applyFont="1" applyFill="1" applyBorder="1">
      <alignment/>
      <protection/>
    </xf>
    <xf numFmtId="0" fontId="35" fillId="27" borderId="76" xfId="33" applyFont="1" applyFill="1" applyBorder="1">
      <alignment/>
      <protection/>
    </xf>
    <xf numFmtId="198" fontId="38" fillId="27" borderId="38" xfId="0" applyNumberFormat="1" applyFont="1" applyFill="1" applyBorder="1" applyAlignment="1">
      <alignment horizontal="center" vertical="center" wrapText="1"/>
    </xf>
    <xf numFmtId="198" fontId="38" fillId="27" borderId="39" xfId="0" applyNumberFormat="1" applyFont="1" applyFill="1" applyBorder="1" applyAlignment="1">
      <alignment horizontal="center" vertical="center" wrapText="1"/>
    </xf>
    <xf numFmtId="198" fontId="38" fillId="27" borderId="77" xfId="0" applyNumberFormat="1" applyFont="1" applyFill="1" applyBorder="1" applyAlignment="1">
      <alignment horizontal="center" vertical="center" wrapText="1"/>
    </xf>
    <xf numFmtId="198" fontId="38" fillId="27" borderId="51" xfId="0" applyNumberFormat="1" applyFont="1" applyFill="1" applyBorder="1" applyAlignment="1">
      <alignment horizontal="center" vertical="center" wrapText="1"/>
    </xf>
    <xf numFmtId="0" fontId="44" fillId="27" borderId="41" xfId="0" applyFont="1" applyFill="1" applyBorder="1" applyAlignment="1">
      <alignment horizontal="center" vertical="center" shrinkToFit="1"/>
    </xf>
    <xf numFmtId="0" fontId="44" fillId="27" borderId="42" xfId="0" applyFont="1" applyFill="1" applyBorder="1" applyAlignment="1">
      <alignment horizontal="center" vertical="center" shrinkToFit="1"/>
    </xf>
    <xf numFmtId="0" fontId="38" fillId="27" borderId="41" xfId="0" applyFont="1" applyFill="1" applyBorder="1" applyAlignment="1">
      <alignment horizontal="center" vertical="center" wrapText="1"/>
    </xf>
    <xf numFmtId="0" fontId="38" fillId="27" borderId="42" xfId="0" applyFont="1" applyFill="1" applyBorder="1" applyAlignment="1">
      <alignment horizontal="center" vertical="center" wrapText="1"/>
    </xf>
    <xf numFmtId="0" fontId="35" fillId="27" borderId="78" xfId="33" applyFont="1" applyFill="1" applyBorder="1">
      <alignment/>
      <protection/>
    </xf>
    <xf numFmtId="0" fontId="35" fillId="27" borderId="79" xfId="33" applyFont="1" applyFill="1" applyBorder="1">
      <alignment/>
      <protection/>
    </xf>
    <xf numFmtId="198" fontId="38" fillId="27" borderId="80" xfId="0" applyNumberFormat="1" applyFont="1" applyFill="1" applyBorder="1" applyAlignment="1">
      <alignment horizontal="center" vertical="center" wrapText="1"/>
    </xf>
    <xf numFmtId="198" fontId="38" fillId="27" borderId="81" xfId="0" applyNumberFormat="1" applyFont="1" applyFill="1" applyBorder="1" applyAlignment="1">
      <alignment horizontal="center" vertical="center" wrapText="1"/>
    </xf>
    <xf numFmtId="198" fontId="38" fillId="27" borderId="82" xfId="0" applyNumberFormat="1" applyFont="1" applyFill="1" applyBorder="1" applyAlignment="1">
      <alignment horizontal="center" vertical="center" wrapText="1"/>
    </xf>
    <xf numFmtId="198" fontId="38" fillId="27" borderId="50" xfId="0" applyNumberFormat="1" applyFont="1" applyFill="1" applyBorder="1" applyAlignment="1">
      <alignment horizontal="center" vertical="center" wrapText="1"/>
    </xf>
    <xf numFmtId="198" fontId="38" fillId="27" borderId="52" xfId="0" applyNumberFormat="1" applyFont="1" applyFill="1" applyBorder="1" applyAlignment="1">
      <alignment horizontal="center" vertical="center" wrapText="1"/>
    </xf>
    <xf numFmtId="0" fontId="38" fillId="27" borderId="43" xfId="0" applyFont="1" applyFill="1" applyBorder="1" applyAlignment="1">
      <alignment horizontal="center" vertical="center"/>
    </xf>
    <xf numFmtId="0" fontId="45" fillId="27" borderId="45" xfId="0" applyFont="1" applyFill="1" applyBorder="1" applyAlignment="1">
      <alignment horizontal="center" vertical="center"/>
    </xf>
    <xf numFmtId="0" fontId="45" fillId="27" borderId="0" xfId="0" applyFont="1" applyFill="1" applyBorder="1" applyAlignment="1">
      <alignment horizontal="center" vertical="center"/>
    </xf>
    <xf numFmtId="0" fontId="45" fillId="27" borderId="47" xfId="0" applyFont="1" applyFill="1" applyBorder="1" applyAlignment="1">
      <alignment horizontal="center" vertical="center"/>
    </xf>
    <xf numFmtId="0" fontId="38" fillId="27" borderId="83" xfId="0" applyFont="1" applyFill="1" applyBorder="1" applyAlignment="1">
      <alignment horizontal="center" vertical="center" wrapText="1"/>
    </xf>
    <xf numFmtId="0" fontId="38" fillId="27" borderId="55" xfId="0" applyFont="1" applyFill="1" applyBorder="1" applyAlignment="1">
      <alignment horizontal="center" vertical="center" wrapText="1"/>
    </xf>
    <xf numFmtId="0" fontId="38" fillId="27" borderId="56" xfId="0" applyFont="1" applyFill="1" applyBorder="1" applyAlignment="1">
      <alignment horizontal="center" vertical="center" wrapText="1"/>
    </xf>
    <xf numFmtId="0" fontId="38" fillId="27" borderId="54" xfId="0" applyFont="1" applyFill="1" applyBorder="1" applyAlignment="1">
      <alignment horizontal="center" vertical="center" wrapText="1"/>
    </xf>
    <xf numFmtId="0" fontId="38" fillId="27" borderId="46" xfId="0" applyFont="1" applyFill="1" applyBorder="1" applyAlignment="1">
      <alignment horizontal="center" vertical="center" wrapText="1"/>
    </xf>
    <xf numFmtId="0" fontId="35" fillId="27" borderId="84" xfId="33" applyFont="1" applyFill="1" applyBorder="1">
      <alignment/>
      <protection/>
    </xf>
    <xf numFmtId="0" fontId="35" fillId="27" borderId="85" xfId="33" applyFont="1" applyFill="1" applyBorder="1">
      <alignment/>
      <protection/>
    </xf>
    <xf numFmtId="0" fontId="35" fillId="27" borderId="86" xfId="33" applyFont="1" applyFill="1" applyBorder="1">
      <alignment/>
      <protection/>
    </xf>
    <xf numFmtId="198" fontId="40" fillId="27" borderId="87" xfId="0" applyNumberFormat="1" applyFont="1" applyFill="1" applyBorder="1" applyAlignment="1">
      <alignment horizontal="center" vertical="center" wrapText="1"/>
    </xf>
    <xf numFmtId="198" fontId="40" fillId="27" borderId="88" xfId="0" applyNumberFormat="1" applyFont="1" applyFill="1" applyBorder="1" applyAlignment="1">
      <alignment horizontal="center" vertical="center" wrapText="1"/>
    </xf>
    <xf numFmtId="198" fontId="35" fillId="27" borderId="48" xfId="0" applyNumberFormat="1" applyFont="1" applyFill="1" applyBorder="1" applyAlignment="1">
      <alignment horizontal="center" vertical="center" wrapText="1"/>
    </xf>
    <xf numFmtId="198" fontId="35" fillId="27" borderId="49" xfId="0" applyNumberFormat="1" applyFont="1" applyFill="1" applyBorder="1" applyAlignment="1">
      <alignment horizontal="center" vertical="center" wrapText="1"/>
    </xf>
    <xf numFmtId="0" fontId="40" fillId="27" borderId="47" xfId="0" applyFont="1" applyFill="1" applyBorder="1" applyAlignment="1">
      <alignment horizontal="center" vertical="center"/>
    </xf>
    <xf numFmtId="0" fontId="46" fillId="27" borderId="42" xfId="0" applyFont="1" applyFill="1" applyBorder="1" applyAlignment="1">
      <alignment horizontal="center" vertical="center" shrinkToFit="1"/>
    </xf>
    <xf numFmtId="0" fontId="40" fillId="27" borderId="46" xfId="0" applyFont="1" applyFill="1" applyBorder="1" applyAlignment="1">
      <alignment horizontal="center" vertical="center" shrinkToFit="1"/>
    </xf>
    <xf numFmtId="0" fontId="40" fillId="27" borderId="46" xfId="0" applyFont="1" applyFill="1" applyBorder="1" applyAlignment="1">
      <alignment horizontal="center" vertical="center" wrapText="1"/>
    </xf>
    <xf numFmtId="0" fontId="33" fillId="27" borderId="0" xfId="33" applyFont="1" applyFill="1">
      <alignment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新增Microsoft Excel 工作表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161925</xdr:colOff>
      <xdr:row>0</xdr:row>
      <xdr:rowOff>38100</xdr:rowOff>
    </xdr:from>
    <xdr:to>
      <xdr:col>15</xdr:col>
      <xdr:colOff>314325</xdr:colOff>
      <xdr:row>1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38100"/>
          <a:ext cx="8191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438150</xdr:colOff>
      <xdr:row>0</xdr:row>
      <xdr:rowOff>9525</xdr:rowOff>
    </xdr:from>
    <xdr:to>
      <xdr:col>15</xdr:col>
      <xdr:colOff>885825</xdr:colOff>
      <xdr:row>0</xdr:row>
      <xdr:rowOff>247650</xdr:rowOff>
    </xdr:to>
    <xdr:pic>
      <xdr:nvPicPr>
        <xdr:cNvPr id="2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44100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295275</xdr:colOff>
      <xdr:row>0</xdr:row>
      <xdr:rowOff>228600</xdr:rowOff>
    </xdr:from>
    <xdr:to>
      <xdr:col>19</xdr:col>
      <xdr:colOff>352425</xdr:colOff>
      <xdr:row>1</xdr:row>
      <xdr:rowOff>219075</xdr:rowOff>
    </xdr:to>
    <xdr:pic>
      <xdr:nvPicPr>
        <xdr:cNvPr id="3" name="圖片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63375" y="228600"/>
          <a:ext cx="723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428625</xdr:colOff>
      <xdr:row>0</xdr:row>
      <xdr:rowOff>9525</xdr:rowOff>
    </xdr:from>
    <xdr:to>
      <xdr:col>15</xdr:col>
      <xdr:colOff>876300</xdr:colOff>
      <xdr:row>0</xdr:row>
      <xdr:rowOff>247650</xdr:rowOff>
    </xdr:to>
    <xdr:pic>
      <xdr:nvPicPr>
        <xdr:cNvPr id="4" name="圖片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34575" y="9525"/>
          <a:ext cx="447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23567;&#23542;&#23560;&#29992;&#20027;&#27231;\&#26412;&#27231;&#30913;&#30879;%20(h)\&#25152;&#26377;&#20154;&#20849;&#29992;\&#65290;&#65290;&#22296;&#33203;&#33756;&#21934;-&#22283;&#23567;.&#22283;&#20013;.&#39640;&#20013;&#65290;&#65290;\&#22296;&#33203;\2015&#24180;\&#22283;&#23567;\105.04\&#21729;&#26519;&#22283;&#23567;&#32291;&#24220;&#29256;4&#26376;&#20843;&#21152;&#24037;&#20843;&#28856;201603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28_408"/>
      <sheetName val="4月總表 (2)"/>
      <sheetName val="4第一週明細)"/>
      <sheetName val="4第二週明細"/>
      <sheetName val="4第三週明細"/>
      <sheetName val="4第四周明細"/>
      <sheetName val="4第五周明細"/>
      <sheetName val="工作表1"/>
    </sheetNames>
    <sheetDataSet>
      <sheetData sheetId="4">
        <row r="30">
          <cell r="W30">
            <v>86.5</v>
          </cell>
        </row>
        <row r="32">
          <cell r="W32">
            <v>21</v>
          </cell>
        </row>
        <row r="34">
          <cell r="W34">
            <v>27.700000000000003</v>
          </cell>
        </row>
        <row r="36">
          <cell r="W36">
            <v>662.5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zoomScalePageLayoutView="0" workbookViewId="0" topLeftCell="A13">
      <selection activeCell="I7" sqref="I7:L7"/>
    </sheetView>
  </sheetViews>
  <sheetFormatPr defaultColWidth="9.00390625" defaultRowHeight="16.5"/>
  <cols>
    <col min="1" max="2" width="6.50390625" style="313" customWidth="1"/>
    <col min="3" max="3" width="8.625" style="313" customWidth="1"/>
    <col min="4" max="4" width="13.00390625" style="313" customWidth="1"/>
    <col min="5" max="5" width="6.50390625" style="313" customWidth="1"/>
    <col min="6" max="6" width="6.25390625" style="313" customWidth="1"/>
    <col min="7" max="7" width="8.375" style="313" customWidth="1"/>
    <col min="8" max="8" width="13.375" style="313" customWidth="1"/>
    <col min="9" max="10" width="6.50390625" style="313" customWidth="1"/>
    <col min="11" max="11" width="8.375" style="313" customWidth="1"/>
    <col min="12" max="12" width="11.75390625" style="313" customWidth="1"/>
    <col min="13" max="13" width="7.50390625" style="313" customWidth="1"/>
    <col min="14" max="14" width="6.25390625" style="313" customWidth="1"/>
    <col min="15" max="15" width="8.75390625" style="313" customWidth="1"/>
    <col min="16" max="16" width="12.50390625" style="313" customWidth="1"/>
    <col min="17" max="17" width="6.75390625" style="313" customWidth="1"/>
    <col min="18" max="18" width="6.50390625" style="313" customWidth="1"/>
    <col min="19" max="19" width="8.75390625" style="313" customWidth="1"/>
    <col min="20" max="20" width="14.50390625" style="313" customWidth="1"/>
    <col min="21" max="16384" width="9.00390625" style="313" customWidth="1"/>
  </cols>
  <sheetData>
    <row r="1" spans="1:20" s="211" customFormat="1" ht="20.25" customHeight="1">
      <c r="A1" s="209" t="s">
        <v>467</v>
      </c>
      <c r="B1" s="209"/>
      <c r="C1" s="209"/>
      <c r="D1" s="209"/>
      <c r="E1" s="209"/>
      <c r="F1" s="209"/>
      <c r="G1" s="210" t="s">
        <v>35</v>
      </c>
      <c r="H1" s="210"/>
      <c r="I1" s="210"/>
      <c r="J1" s="210"/>
      <c r="K1" s="210"/>
      <c r="L1" s="210" t="s">
        <v>36</v>
      </c>
      <c r="Q1" s="210" t="s">
        <v>37</v>
      </c>
      <c r="R1" s="210"/>
      <c r="S1" s="210"/>
      <c r="T1" s="210"/>
    </row>
    <row r="2" spans="1:12" s="211" customFormat="1" ht="18" customHeight="1" thickBot="1">
      <c r="A2" s="212"/>
      <c r="B2" s="212"/>
      <c r="C2" s="212"/>
      <c r="D2" s="212"/>
      <c r="E2" s="212"/>
      <c r="F2" s="212"/>
      <c r="G2" s="213" t="s">
        <v>38</v>
      </c>
      <c r="H2" s="210"/>
      <c r="I2" s="210"/>
      <c r="J2" s="210"/>
      <c r="K2" s="210"/>
      <c r="L2" s="210"/>
    </row>
    <row r="3" spans="1:20" s="223" customFormat="1" ht="12" customHeight="1" thickBot="1">
      <c r="A3" s="237" t="s">
        <v>150</v>
      </c>
      <c r="B3" s="238"/>
      <c r="C3" s="238"/>
      <c r="D3" s="238"/>
      <c r="E3" s="237" t="s">
        <v>151</v>
      </c>
      <c r="F3" s="238"/>
      <c r="G3" s="238"/>
      <c r="H3" s="238"/>
      <c r="I3" s="237" t="s">
        <v>152</v>
      </c>
      <c r="J3" s="238"/>
      <c r="K3" s="238"/>
      <c r="L3" s="238"/>
      <c r="M3" s="239" t="s">
        <v>462</v>
      </c>
      <c r="N3" s="240"/>
      <c r="O3" s="240"/>
      <c r="P3" s="240"/>
      <c r="Q3" s="239" t="s">
        <v>463</v>
      </c>
      <c r="R3" s="240"/>
      <c r="S3" s="240"/>
      <c r="T3" s="240"/>
    </row>
    <row r="4" spans="1:20" s="223" customFormat="1" ht="16.5" customHeight="1">
      <c r="A4" s="214" t="s">
        <v>310</v>
      </c>
      <c r="B4" s="215"/>
      <c r="C4" s="215"/>
      <c r="D4" s="216"/>
      <c r="E4" s="214" t="s">
        <v>119</v>
      </c>
      <c r="F4" s="215"/>
      <c r="G4" s="215"/>
      <c r="H4" s="215"/>
      <c r="I4" s="241" t="s">
        <v>134</v>
      </c>
      <c r="J4" s="242"/>
      <c r="K4" s="242"/>
      <c r="L4" s="243"/>
      <c r="M4" s="241" t="s">
        <v>135</v>
      </c>
      <c r="N4" s="242"/>
      <c r="O4" s="242"/>
      <c r="P4" s="243"/>
      <c r="Q4" s="241" t="s">
        <v>179</v>
      </c>
      <c r="R4" s="242"/>
      <c r="S4" s="242"/>
      <c r="T4" s="244"/>
    </row>
    <row r="5" spans="1:20" s="223" customFormat="1" ht="21.75" customHeight="1">
      <c r="A5" s="245" t="s">
        <v>312</v>
      </c>
      <c r="B5" s="246"/>
      <c r="C5" s="246"/>
      <c r="D5" s="246"/>
      <c r="E5" s="218" t="s">
        <v>392</v>
      </c>
      <c r="F5" s="218"/>
      <c r="G5" s="218"/>
      <c r="H5" s="218"/>
      <c r="I5" s="222" t="s">
        <v>451</v>
      </c>
      <c r="J5" s="220"/>
      <c r="K5" s="220"/>
      <c r="L5" s="221"/>
      <c r="M5" s="222" t="s">
        <v>320</v>
      </c>
      <c r="N5" s="220"/>
      <c r="O5" s="220"/>
      <c r="P5" s="221"/>
      <c r="Q5" s="222" t="s">
        <v>178</v>
      </c>
      <c r="R5" s="220"/>
      <c r="S5" s="220"/>
      <c r="T5" s="221"/>
    </row>
    <row r="6" spans="1:20" s="223" customFormat="1" ht="18.75" customHeight="1">
      <c r="A6" s="247" t="s">
        <v>317</v>
      </c>
      <c r="B6" s="248"/>
      <c r="C6" s="248"/>
      <c r="D6" s="249"/>
      <c r="E6" s="250" t="s">
        <v>373</v>
      </c>
      <c r="F6" s="248"/>
      <c r="G6" s="248"/>
      <c r="H6" s="249"/>
      <c r="I6" s="250" t="s">
        <v>220</v>
      </c>
      <c r="J6" s="248"/>
      <c r="K6" s="248"/>
      <c r="L6" s="249"/>
      <c r="M6" s="250" t="s">
        <v>390</v>
      </c>
      <c r="N6" s="248"/>
      <c r="O6" s="248"/>
      <c r="P6" s="249"/>
      <c r="Q6" s="250" t="s">
        <v>177</v>
      </c>
      <c r="R6" s="248"/>
      <c r="S6" s="248"/>
      <c r="T6" s="249"/>
    </row>
    <row r="7" spans="1:20" s="223" customFormat="1" ht="19.5" customHeight="1">
      <c r="A7" s="217" t="s">
        <v>387</v>
      </c>
      <c r="B7" s="218"/>
      <c r="C7" s="218"/>
      <c r="D7" s="218"/>
      <c r="E7" s="251" t="s">
        <v>175</v>
      </c>
      <c r="F7" s="251"/>
      <c r="G7" s="251"/>
      <c r="H7" s="251"/>
      <c r="I7" s="222" t="s">
        <v>388</v>
      </c>
      <c r="J7" s="220"/>
      <c r="K7" s="220"/>
      <c r="L7" s="221"/>
      <c r="M7" s="222" t="s">
        <v>176</v>
      </c>
      <c r="N7" s="220"/>
      <c r="O7" s="220"/>
      <c r="P7" s="221"/>
      <c r="Q7" s="222" t="s">
        <v>391</v>
      </c>
      <c r="R7" s="220"/>
      <c r="S7" s="220"/>
      <c r="T7" s="221"/>
    </row>
    <row r="8" spans="1:20" s="223" customFormat="1" ht="15" customHeight="1">
      <c r="A8" s="217" t="s">
        <v>99</v>
      </c>
      <c r="B8" s="218"/>
      <c r="C8" s="218"/>
      <c r="D8" s="218"/>
      <c r="E8" s="217" t="s">
        <v>101</v>
      </c>
      <c r="F8" s="218"/>
      <c r="G8" s="218"/>
      <c r="H8" s="218"/>
      <c r="I8" s="219" t="s">
        <v>136</v>
      </c>
      <c r="J8" s="220"/>
      <c r="K8" s="220"/>
      <c r="L8" s="221"/>
      <c r="M8" s="222" t="s">
        <v>137</v>
      </c>
      <c r="N8" s="220"/>
      <c r="O8" s="220"/>
      <c r="P8" s="221"/>
      <c r="Q8" s="222" t="s">
        <v>136</v>
      </c>
      <c r="R8" s="220"/>
      <c r="S8" s="220"/>
      <c r="T8" s="221"/>
    </row>
    <row r="9" spans="1:20" s="223" customFormat="1" ht="12.75" customHeight="1">
      <c r="A9" s="252" t="s">
        <v>412</v>
      </c>
      <c r="B9" s="253"/>
      <c r="C9" s="253"/>
      <c r="D9" s="253"/>
      <c r="E9" s="253" t="s">
        <v>384</v>
      </c>
      <c r="F9" s="253"/>
      <c r="G9" s="253"/>
      <c r="H9" s="253"/>
      <c r="I9" s="254" t="s">
        <v>379</v>
      </c>
      <c r="J9" s="255"/>
      <c r="K9" s="255"/>
      <c r="L9" s="256"/>
      <c r="M9" s="254" t="s">
        <v>226</v>
      </c>
      <c r="N9" s="255"/>
      <c r="O9" s="255"/>
      <c r="P9" s="256"/>
      <c r="Q9" s="254" t="s">
        <v>402</v>
      </c>
      <c r="R9" s="255"/>
      <c r="S9" s="255"/>
      <c r="T9" s="257"/>
    </row>
    <row r="10" spans="1:20" s="266" customFormat="1" ht="19.5">
      <c r="A10" s="258" t="s">
        <v>45</v>
      </c>
      <c r="B10" s="259">
        <f>'5第一週明細)'!W12</f>
        <v>751.625</v>
      </c>
      <c r="C10" s="259" t="s">
        <v>9</v>
      </c>
      <c r="D10" s="259">
        <f>'5第一週明細)'!W8</f>
        <v>25</v>
      </c>
      <c r="E10" s="259" t="s">
        <v>45</v>
      </c>
      <c r="F10" s="259">
        <f>'5第一週明細)'!W20</f>
        <v>1095.875</v>
      </c>
      <c r="G10" s="259" t="s">
        <v>9</v>
      </c>
      <c r="H10" s="260">
        <f>'5第一週明細)'!W16</f>
        <v>44.125</v>
      </c>
      <c r="I10" s="261" t="s">
        <v>45</v>
      </c>
      <c r="J10" s="259">
        <f>'5第一週明細)'!W28</f>
        <v>749</v>
      </c>
      <c r="K10" s="259" t="s">
        <v>9</v>
      </c>
      <c r="L10" s="260">
        <f>'5第一週明細)'!W24</f>
        <v>25</v>
      </c>
      <c r="M10" s="262" t="s">
        <v>45</v>
      </c>
      <c r="N10" s="259">
        <f>'5第一週明細)'!W36</f>
        <v>771.5</v>
      </c>
      <c r="O10" s="259" t="s">
        <v>9</v>
      </c>
      <c r="P10" s="263">
        <f>'5第一週明細)'!W32</f>
        <v>27.5</v>
      </c>
      <c r="Q10" s="264" t="s">
        <v>45</v>
      </c>
      <c r="R10" s="259">
        <f>'5第一週明細)'!W44</f>
        <v>771.5</v>
      </c>
      <c r="S10" s="259" t="s">
        <v>9</v>
      </c>
      <c r="T10" s="265">
        <f>'5第一週明細)'!W40</f>
        <v>27.5</v>
      </c>
    </row>
    <row r="11" spans="1:20" s="266" customFormat="1" ht="20.25" thickBot="1">
      <c r="A11" s="267" t="s">
        <v>7</v>
      </c>
      <c r="B11" s="268">
        <f>'5第一週明細)'!W6</f>
        <v>96.025</v>
      </c>
      <c r="C11" s="268" t="s">
        <v>11</v>
      </c>
      <c r="D11" s="268">
        <f>'5第一週明細)'!W10</f>
        <v>31.005</v>
      </c>
      <c r="E11" s="268" t="s">
        <v>7</v>
      </c>
      <c r="F11" s="268">
        <f>'5第一週明細)'!W14</f>
        <v>107.5</v>
      </c>
      <c r="G11" s="268" t="s">
        <v>11</v>
      </c>
      <c r="H11" s="269">
        <f>'5第一週明細)'!W18</f>
        <v>60.075</v>
      </c>
      <c r="I11" s="270" t="s">
        <v>7</v>
      </c>
      <c r="J11" s="271">
        <f>'5第一週明細)'!W22</f>
        <v>95.5</v>
      </c>
      <c r="K11" s="271" t="s">
        <v>11</v>
      </c>
      <c r="L11" s="272">
        <f>'5第一週明細)'!W26</f>
        <v>30.9</v>
      </c>
      <c r="M11" s="273" t="s">
        <v>7</v>
      </c>
      <c r="N11" s="274">
        <f>'5第一週明細)'!W30</f>
        <v>95.5</v>
      </c>
      <c r="O11" s="274" t="s">
        <v>11</v>
      </c>
      <c r="P11" s="275">
        <f>'5第一週明細)'!W34</f>
        <v>30.9</v>
      </c>
      <c r="Q11" s="276" t="s">
        <v>7</v>
      </c>
      <c r="R11" s="271">
        <f>'5第一週明細)'!W38</f>
        <v>95.5</v>
      </c>
      <c r="S11" s="271" t="s">
        <v>11</v>
      </c>
      <c r="T11" s="277">
        <f>'5第一週明細)'!W42</f>
        <v>30.9</v>
      </c>
    </row>
    <row r="12" spans="1:20" s="236" customFormat="1" ht="13.5" customHeight="1" thickBot="1">
      <c r="A12" s="237" t="s">
        <v>153</v>
      </c>
      <c r="B12" s="238"/>
      <c r="C12" s="238"/>
      <c r="D12" s="238"/>
      <c r="E12" s="237" t="s">
        <v>154</v>
      </c>
      <c r="F12" s="238"/>
      <c r="G12" s="238"/>
      <c r="H12" s="238"/>
      <c r="I12" s="237" t="s">
        <v>155</v>
      </c>
      <c r="J12" s="238"/>
      <c r="K12" s="238"/>
      <c r="L12" s="238"/>
      <c r="M12" s="237" t="s">
        <v>464</v>
      </c>
      <c r="N12" s="238"/>
      <c r="O12" s="238"/>
      <c r="P12" s="238"/>
      <c r="Q12" s="237" t="s">
        <v>465</v>
      </c>
      <c r="R12" s="238"/>
      <c r="S12" s="238"/>
      <c r="T12" s="238"/>
    </row>
    <row r="13" spans="1:20" s="226" customFormat="1" ht="16.5" customHeight="1">
      <c r="A13" s="278" t="s">
        <v>310</v>
      </c>
      <c r="B13" s="279"/>
      <c r="C13" s="279"/>
      <c r="D13" s="279"/>
      <c r="E13" s="278" t="s">
        <v>119</v>
      </c>
      <c r="F13" s="279"/>
      <c r="G13" s="279"/>
      <c r="H13" s="279"/>
      <c r="I13" s="280" t="s">
        <v>97</v>
      </c>
      <c r="J13" s="281"/>
      <c r="K13" s="281"/>
      <c r="L13" s="281"/>
      <c r="M13" s="241" t="s">
        <v>182</v>
      </c>
      <c r="N13" s="242"/>
      <c r="O13" s="242"/>
      <c r="P13" s="243"/>
      <c r="Q13" s="241" t="s">
        <v>389</v>
      </c>
      <c r="R13" s="242"/>
      <c r="S13" s="242"/>
      <c r="T13" s="244"/>
    </row>
    <row r="14" spans="1:20" s="226" customFormat="1" ht="21.75" customHeight="1">
      <c r="A14" s="231" t="s">
        <v>313</v>
      </c>
      <c r="B14" s="232"/>
      <c r="C14" s="232"/>
      <c r="D14" s="232"/>
      <c r="E14" s="225" t="s">
        <v>393</v>
      </c>
      <c r="F14" s="225"/>
      <c r="G14" s="225"/>
      <c r="H14" s="225"/>
      <c r="I14" s="225" t="s">
        <v>394</v>
      </c>
      <c r="J14" s="225"/>
      <c r="K14" s="225"/>
      <c r="L14" s="225"/>
      <c r="M14" s="222" t="s">
        <v>183</v>
      </c>
      <c r="N14" s="220"/>
      <c r="O14" s="220"/>
      <c r="P14" s="221"/>
      <c r="Q14" s="222" t="s">
        <v>234</v>
      </c>
      <c r="R14" s="220"/>
      <c r="S14" s="220"/>
      <c r="T14" s="221"/>
    </row>
    <row r="15" spans="1:20" s="226" customFormat="1" ht="21.75" customHeight="1">
      <c r="A15" s="231" t="s">
        <v>397</v>
      </c>
      <c r="B15" s="232"/>
      <c r="C15" s="232"/>
      <c r="D15" s="232"/>
      <c r="E15" s="231" t="s">
        <v>365</v>
      </c>
      <c r="F15" s="232"/>
      <c r="G15" s="232"/>
      <c r="H15" s="232"/>
      <c r="I15" s="231" t="s">
        <v>316</v>
      </c>
      <c r="J15" s="232"/>
      <c r="K15" s="232"/>
      <c r="L15" s="233"/>
      <c r="M15" s="250" t="s">
        <v>220</v>
      </c>
      <c r="N15" s="248"/>
      <c r="O15" s="248"/>
      <c r="P15" s="249"/>
      <c r="Q15" s="250" t="s">
        <v>403</v>
      </c>
      <c r="R15" s="248"/>
      <c r="S15" s="248"/>
      <c r="T15" s="249"/>
    </row>
    <row r="16" spans="1:20" s="226" customFormat="1" ht="19.5" customHeight="1">
      <c r="A16" s="231" t="s">
        <v>180</v>
      </c>
      <c r="B16" s="232"/>
      <c r="C16" s="232"/>
      <c r="D16" s="232"/>
      <c r="E16" s="282" t="s">
        <v>315</v>
      </c>
      <c r="F16" s="283"/>
      <c r="G16" s="283"/>
      <c r="H16" s="283"/>
      <c r="I16" s="225" t="s">
        <v>181</v>
      </c>
      <c r="J16" s="225"/>
      <c r="K16" s="225"/>
      <c r="L16" s="225"/>
      <c r="M16" s="222" t="s">
        <v>185</v>
      </c>
      <c r="N16" s="220"/>
      <c r="O16" s="220"/>
      <c r="P16" s="221"/>
      <c r="Q16" s="222" t="s">
        <v>404</v>
      </c>
      <c r="R16" s="220"/>
      <c r="S16" s="220"/>
      <c r="T16" s="221"/>
    </row>
    <row r="17" spans="1:20" s="226" customFormat="1" ht="13.5" customHeight="1">
      <c r="A17" s="224" t="s">
        <v>142</v>
      </c>
      <c r="B17" s="225"/>
      <c r="C17" s="225"/>
      <c r="D17" s="225"/>
      <c r="E17" s="225" t="s">
        <v>101</v>
      </c>
      <c r="F17" s="225"/>
      <c r="G17" s="225"/>
      <c r="H17" s="225"/>
      <c r="I17" s="225" t="s">
        <v>100</v>
      </c>
      <c r="J17" s="225"/>
      <c r="K17" s="225"/>
      <c r="L17" s="225"/>
      <c r="M17" s="222" t="s">
        <v>202</v>
      </c>
      <c r="N17" s="220"/>
      <c r="O17" s="220"/>
      <c r="P17" s="221"/>
      <c r="Q17" s="222" t="s">
        <v>202</v>
      </c>
      <c r="R17" s="220"/>
      <c r="S17" s="220"/>
      <c r="T17" s="221"/>
    </row>
    <row r="18" spans="1:20" s="226" customFormat="1" ht="16.5" customHeight="1">
      <c r="A18" s="284" t="s">
        <v>174</v>
      </c>
      <c r="B18" s="285"/>
      <c r="C18" s="285"/>
      <c r="D18" s="285"/>
      <c r="E18" s="285" t="s">
        <v>441</v>
      </c>
      <c r="F18" s="285"/>
      <c r="G18" s="285"/>
      <c r="H18" s="285"/>
      <c r="I18" s="285" t="s">
        <v>380</v>
      </c>
      <c r="J18" s="285"/>
      <c r="K18" s="285"/>
      <c r="L18" s="285"/>
      <c r="M18" s="254" t="s">
        <v>411</v>
      </c>
      <c r="N18" s="255"/>
      <c r="O18" s="255"/>
      <c r="P18" s="256"/>
      <c r="Q18" s="254" t="s">
        <v>184</v>
      </c>
      <c r="R18" s="255"/>
      <c r="S18" s="255"/>
      <c r="T18" s="257"/>
    </row>
    <row r="19" spans="1:20" s="266" customFormat="1" ht="9.75" customHeight="1">
      <c r="A19" s="258" t="s">
        <v>45</v>
      </c>
      <c r="B19" s="259">
        <f>'5第二週明細'!W12</f>
        <v>751.625</v>
      </c>
      <c r="C19" s="259" t="s">
        <v>9</v>
      </c>
      <c r="D19" s="259">
        <f>'5第二週明細'!W8</f>
        <v>25</v>
      </c>
      <c r="E19" s="259" t="s">
        <v>46</v>
      </c>
      <c r="F19" s="259">
        <f>'5第二週明細'!W20</f>
        <v>1095.875</v>
      </c>
      <c r="G19" s="259" t="s">
        <v>9</v>
      </c>
      <c r="H19" s="259">
        <f>'5第二週明細'!W16</f>
        <v>44.125</v>
      </c>
      <c r="I19" s="259" t="s">
        <v>46</v>
      </c>
      <c r="J19" s="259">
        <f>'5第二週明細'!W28</f>
        <v>771.5</v>
      </c>
      <c r="K19" s="259" t="s">
        <v>9</v>
      </c>
      <c r="L19" s="259">
        <f>'5第二週明細'!W24</f>
        <v>27.5</v>
      </c>
      <c r="M19" s="259" t="s">
        <v>46</v>
      </c>
      <c r="N19" s="259">
        <f>'5第二週明細'!W36</f>
        <v>726.075</v>
      </c>
      <c r="O19" s="259" t="s">
        <v>9</v>
      </c>
      <c r="P19" s="260">
        <f>'5第二週明細'!W32</f>
        <v>22.5</v>
      </c>
      <c r="Q19" s="261" t="s">
        <v>28</v>
      </c>
      <c r="R19" s="259">
        <f>'5第二週明細'!W44</f>
        <v>762.5</v>
      </c>
      <c r="S19" s="259" t="s">
        <v>9</v>
      </c>
      <c r="T19" s="265">
        <f>'5第二週明細'!W40</f>
        <v>27.5</v>
      </c>
    </row>
    <row r="20" spans="1:20" s="266" customFormat="1" ht="9.75" customHeight="1" thickBot="1">
      <c r="A20" s="286" t="s">
        <v>7</v>
      </c>
      <c r="B20" s="287">
        <f>'5第二週明細'!W6</f>
        <v>96.025</v>
      </c>
      <c r="C20" s="287" t="s">
        <v>11</v>
      </c>
      <c r="D20" s="287">
        <f>'5第二週明細'!W10</f>
        <v>31.005</v>
      </c>
      <c r="E20" s="268" t="s">
        <v>7</v>
      </c>
      <c r="F20" s="268">
        <f>'5第二週明細'!W14</f>
        <v>107.5</v>
      </c>
      <c r="G20" s="268" t="s">
        <v>11</v>
      </c>
      <c r="H20" s="268">
        <f>'5第二週明細'!W18</f>
        <v>60.075</v>
      </c>
      <c r="I20" s="268" t="s">
        <v>7</v>
      </c>
      <c r="J20" s="268">
        <f>'5第二週明細'!W22</f>
        <v>95.5</v>
      </c>
      <c r="K20" s="268" t="s">
        <v>11</v>
      </c>
      <c r="L20" s="268">
        <f>'5第二週明細'!W26</f>
        <v>30.9</v>
      </c>
      <c r="M20" s="268" t="s">
        <v>7</v>
      </c>
      <c r="N20" s="268">
        <f>'5第二週明細'!W30</f>
        <v>98.415</v>
      </c>
      <c r="O20" s="268" t="s">
        <v>11</v>
      </c>
      <c r="P20" s="269">
        <f>'5第二週明細'!W34</f>
        <v>27.982999999999997</v>
      </c>
      <c r="Q20" s="270" t="s">
        <v>7</v>
      </c>
      <c r="R20" s="271">
        <f>'5第二週明細'!W38</f>
        <v>93.5</v>
      </c>
      <c r="S20" s="271" t="s">
        <v>11</v>
      </c>
      <c r="T20" s="277">
        <f>'5第二週明細'!W42</f>
        <v>30.7</v>
      </c>
    </row>
    <row r="21" spans="1:20" s="226" customFormat="1" ht="16.5" customHeight="1" thickBot="1">
      <c r="A21" s="288" t="s">
        <v>156</v>
      </c>
      <c r="B21" s="289"/>
      <c r="C21" s="289"/>
      <c r="D21" s="290"/>
      <c r="E21" s="288" t="s">
        <v>157</v>
      </c>
      <c r="F21" s="289"/>
      <c r="G21" s="289"/>
      <c r="H21" s="290"/>
      <c r="I21" s="288" t="s">
        <v>158</v>
      </c>
      <c r="J21" s="289"/>
      <c r="K21" s="289"/>
      <c r="L21" s="290"/>
      <c r="M21" s="288" t="s">
        <v>466</v>
      </c>
      <c r="N21" s="289"/>
      <c r="O21" s="289"/>
      <c r="P21" s="290"/>
      <c r="Q21" s="288" t="s">
        <v>461</v>
      </c>
      <c r="R21" s="289"/>
      <c r="S21" s="289"/>
      <c r="T21" s="290"/>
    </row>
    <row r="22" spans="1:20" s="226" customFormat="1" ht="16.5" customHeight="1">
      <c r="A22" s="291" t="s">
        <v>310</v>
      </c>
      <c r="B22" s="281"/>
      <c r="C22" s="281"/>
      <c r="D22" s="292"/>
      <c r="E22" s="291" t="s">
        <v>120</v>
      </c>
      <c r="F22" s="281"/>
      <c r="G22" s="281"/>
      <c r="H22" s="292"/>
      <c r="I22" s="291" t="s">
        <v>97</v>
      </c>
      <c r="J22" s="281"/>
      <c r="K22" s="281"/>
      <c r="L22" s="292"/>
      <c r="M22" s="291" t="s">
        <v>98</v>
      </c>
      <c r="N22" s="281"/>
      <c r="O22" s="281"/>
      <c r="P22" s="292"/>
      <c r="Q22" s="278" t="s">
        <v>454</v>
      </c>
      <c r="R22" s="279"/>
      <c r="S22" s="279"/>
      <c r="T22" s="279"/>
    </row>
    <row r="23" spans="1:20" s="226" customFormat="1" ht="17.25" customHeight="1">
      <c r="A23" s="235" t="s">
        <v>399</v>
      </c>
      <c r="B23" s="228"/>
      <c r="C23" s="228"/>
      <c r="D23" s="229"/>
      <c r="E23" s="227" t="s">
        <v>236</v>
      </c>
      <c r="F23" s="228"/>
      <c r="G23" s="228"/>
      <c r="H23" s="229"/>
      <c r="I23" s="227" t="s">
        <v>241</v>
      </c>
      <c r="J23" s="228"/>
      <c r="K23" s="228"/>
      <c r="L23" s="229"/>
      <c r="M23" s="227" t="s">
        <v>400</v>
      </c>
      <c r="N23" s="228"/>
      <c r="O23" s="228"/>
      <c r="P23" s="229"/>
      <c r="Q23" s="225" t="s">
        <v>239</v>
      </c>
      <c r="R23" s="225"/>
      <c r="S23" s="225"/>
      <c r="T23" s="230"/>
    </row>
    <row r="24" spans="1:20" s="226" customFormat="1" ht="16.5" customHeight="1">
      <c r="A24" s="293" t="s">
        <v>317</v>
      </c>
      <c r="B24" s="232"/>
      <c r="C24" s="232"/>
      <c r="D24" s="233"/>
      <c r="E24" s="231" t="s">
        <v>237</v>
      </c>
      <c r="F24" s="232"/>
      <c r="G24" s="232"/>
      <c r="H24" s="233"/>
      <c r="I24" s="294" t="s">
        <v>304</v>
      </c>
      <c r="J24" s="295"/>
      <c r="K24" s="295"/>
      <c r="L24" s="296"/>
      <c r="M24" s="227" t="s">
        <v>368</v>
      </c>
      <c r="N24" s="228"/>
      <c r="O24" s="228"/>
      <c r="P24" s="229"/>
      <c r="Q24" s="231" t="s">
        <v>395</v>
      </c>
      <c r="R24" s="232"/>
      <c r="S24" s="232"/>
      <c r="T24" s="234"/>
    </row>
    <row r="25" spans="1:20" s="226" customFormat="1" ht="19.5" customHeight="1">
      <c r="A25" s="235" t="s">
        <v>235</v>
      </c>
      <c r="B25" s="228"/>
      <c r="C25" s="228"/>
      <c r="D25" s="229"/>
      <c r="E25" s="231" t="s">
        <v>176</v>
      </c>
      <c r="F25" s="232"/>
      <c r="G25" s="232"/>
      <c r="H25" s="234"/>
      <c r="I25" s="227" t="s">
        <v>318</v>
      </c>
      <c r="J25" s="228"/>
      <c r="K25" s="228"/>
      <c r="L25" s="229"/>
      <c r="M25" s="283" t="s">
        <v>447</v>
      </c>
      <c r="N25" s="283"/>
      <c r="O25" s="283"/>
      <c r="P25" s="283"/>
      <c r="Q25" s="227" t="s">
        <v>348</v>
      </c>
      <c r="R25" s="228"/>
      <c r="S25" s="228"/>
      <c r="T25" s="229"/>
    </row>
    <row r="26" spans="1:20" s="226" customFormat="1" ht="14.25" customHeight="1">
      <c r="A26" s="235" t="s">
        <v>142</v>
      </c>
      <c r="B26" s="228"/>
      <c r="C26" s="228"/>
      <c r="D26" s="229"/>
      <c r="E26" s="227" t="s">
        <v>112</v>
      </c>
      <c r="F26" s="228"/>
      <c r="G26" s="228"/>
      <c r="H26" s="229"/>
      <c r="I26" s="227" t="s">
        <v>102</v>
      </c>
      <c r="J26" s="228"/>
      <c r="K26" s="228"/>
      <c r="L26" s="229"/>
      <c r="M26" s="225" t="s">
        <v>99</v>
      </c>
      <c r="N26" s="225"/>
      <c r="O26" s="225"/>
      <c r="P26" s="225"/>
      <c r="Q26" s="225" t="s">
        <v>116</v>
      </c>
      <c r="R26" s="225"/>
      <c r="S26" s="225"/>
      <c r="T26" s="225"/>
    </row>
    <row r="27" spans="1:20" s="226" customFormat="1" ht="16.5" customHeight="1">
      <c r="A27" s="297" t="s">
        <v>411</v>
      </c>
      <c r="B27" s="298"/>
      <c r="C27" s="298"/>
      <c r="D27" s="299"/>
      <c r="E27" s="300" t="s">
        <v>385</v>
      </c>
      <c r="F27" s="298"/>
      <c r="G27" s="298"/>
      <c r="H27" s="299"/>
      <c r="I27" s="300" t="s">
        <v>381</v>
      </c>
      <c r="J27" s="298"/>
      <c r="K27" s="298"/>
      <c r="L27" s="299"/>
      <c r="M27" s="285" t="s">
        <v>238</v>
      </c>
      <c r="N27" s="285"/>
      <c r="O27" s="285"/>
      <c r="P27" s="285"/>
      <c r="Q27" s="285" t="s">
        <v>240</v>
      </c>
      <c r="R27" s="285"/>
      <c r="S27" s="285"/>
      <c r="T27" s="301"/>
    </row>
    <row r="28" spans="1:20" s="266" customFormat="1" ht="10.5" customHeight="1">
      <c r="A28" s="258" t="s">
        <v>45</v>
      </c>
      <c r="B28" s="259">
        <f>'5第三週明細'!W12</f>
        <v>809</v>
      </c>
      <c r="C28" s="259" t="s">
        <v>9</v>
      </c>
      <c r="D28" s="302">
        <f>'5第三週明細'!W8</f>
        <v>30</v>
      </c>
      <c r="E28" s="264" t="s">
        <v>45</v>
      </c>
      <c r="F28" s="259">
        <f>'5第三週明細'!W20</f>
        <v>855</v>
      </c>
      <c r="G28" s="259" t="s">
        <v>9</v>
      </c>
      <c r="H28" s="259">
        <f>'5第三週明細'!W16</f>
        <v>29</v>
      </c>
      <c r="I28" s="259" t="s">
        <v>45</v>
      </c>
      <c r="J28" s="259">
        <f>'5第三週明細'!W28</f>
        <v>789.625</v>
      </c>
      <c r="K28" s="259" t="s">
        <v>9</v>
      </c>
      <c r="L28" s="259">
        <f>'5第三週明細'!W24</f>
        <v>27.5</v>
      </c>
      <c r="M28" s="259" t="s">
        <v>45</v>
      </c>
      <c r="N28" s="259">
        <f>'[1]4第三週明細'!W36</f>
        <v>662.5</v>
      </c>
      <c r="O28" s="259" t="s">
        <v>9</v>
      </c>
      <c r="P28" s="259">
        <f>'[1]4第三週明細'!W32</f>
        <v>21</v>
      </c>
      <c r="Q28" s="259" t="s">
        <v>45</v>
      </c>
      <c r="R28" s="259">
        <f>'5第三週明細'!W44</f>
        <v>727.35</v>
      </c>
      <c r="S28" s="259" t="s">
        <v>9</v>
      </c>
      <c r="T28" s="302">
        <f>'5第三週明細'!W40</f>
        <v>25</v>
      </c>
    </row>
    <row r="29" spans="1:20" s="266" customFormat="1" ht="10.5" customHeight="1" thickBot="1">
      <c r="A29" s="267" t="s">
        <v>7</v>
      </c>
      <c r="B29" s="268">
        <f>'5第三週明細'!W6</f>
        <v>95.5</v>
      </c>
      <c r="C29" s="268" t="s">
        <v>11</v>
      </c>
      <c r="D29" s="303">
        <f>'5第三週明細'!W10</f>
        <v>34.4</v>
      </c>
      <c r="E29" s="304" t="s">
        <v>7</v>
      </c>
      <c r="F29" s="268">
        <f>'5第三週明細'!W14</f>
        <v>104.5</v>
      </c>
      <c r="G29" s="268" t="s">
        <v>11</v>
      </c>
      <c r="H29" s="268">
        <f>'5第三週明細'!W18</f>
        <v>38.5</v>
      </c>
      <c r="I29" s="268" t="s">
        <v>7</v>
      </c>
      <c r="J29" s="268">
        <f>'5第三週明細'!W22</f>
        <v>99.125</v>
      </c>
      <c r="K29" s="268" t="s">
        <v>11</v>
      </c>
      <c r="L29" s="268">
        <f>'5第三週明細'!W26</f>
        <v>31.625</v>
      </c>
      <c r="M29" s="268" t="s">
        <v>7</v>
      </c>
      <c r="N29" s="268">
        <f>'[1]4第三週明細'!W30</f>
        <v>86.5</v>
      </c>
      <c r="O29" s="268" t="s">
        <v>11</v>
      </c>
      <c r="P29" s="268">
        <f>'[1]4第三週明細'!W34</f>
        <v>27.700000000000003</v>
      </c>
      <c r="Q29" s="268" t="s">
        <v>7</v>
      </c>
      <c r="R29" s="268">
        <f>'5第三週明細'!W38</f>
        <v>93.97</v>
      </c>
      <c r="S29" s="268" t="s">
        <v>11</v>
      </c>
      <c r="T29" s="303">
        <f>'5第三週明細'!W42</f>
        <v>27.294</v>
      </c>
    </row>
    <row r="30" spans="1:20" s="266" customFormat="1" ht="12.75" customHeight="1" thickBot="1">
      <c r="A30" s="305" t="s">
        <v>159</v>
      </c>
      <c r="B30" s="306"/>
      <c r="C30" s="306"/>
      <c r="D30" s="306"/>
      <c r="E30" s="307" t="s">
        <v>160</v>
      </c>
      <c r="F30" s="308"/>
      <c r="G30" s="308"/>
      <c r="H30" s="308"/>
      <c r="I30" s="307" t="s">
        <v>161</v>
      </c>
      <c r="J30" s="308"/>
      <c r="K30" s="308"/>
      <c r="L30" s="308"/>
      <c r="M30" s="307" t="s">
        <v>162</v>
      </c>
      <c r="N30" s="308"/>
      <c r="O30" s="308"/>
      <c r="P30" s="308"/>
      <c r="Q30" s="307" t="s">
        <v>163</v>
      </c>
      <c r="R30" s="308"/>
      <c r="S30" s="308"/>
      <c r="T30" s="308"/>
    </row>
    <row r="31" spans="1:20" s="236" customFormat="1" ht="25.5" customHeight="1">
      <c r="A31" s="214" t="s">
        <v>310</v>
      </c>
      <c r="B31" s="215"/>
      <c r="C31" s="215"/>
      <c r="D31" s="215"/>
      <c r="E31" s="214" t="s">
        <v>121</v>
      </c>
      <c r="F31" s="215"/>
      <c r="G31" s="215"/>
      <c r="H31" s="215"/>
      <c r="I31" s="214" t="s">
        <v>97</v>
      </c>
      <c r="J31" s="215"/>
      <c r="K31" s="215"/>
      <c r="L31" s="215"/>
      <c r="M31" s="241" t="s">
        <v>268</v>
      </c>
      <c r="N31" s="242"/>
      <c r="O31" s="242"/>
      <c r="P31" s="243"/>
      <c r="Q31" s="241" t="s">
        <v>372</v>
      </c>
      <c r="R31" s="242"/>
      <c r="S31" s="242"/>
      <c r="T31" s="244"/>
    </row>
    <row r="32" spans="1:20" s="236" customFormat="1" ht="21.75" customHeight="1">
      <c r="A32" s="218" t="s">
        <v>450</v>
      </c>
      <c r="B32" s="218"/>
      <c r="C32" s="218"/>
      <c r="D32" s="218"/>
      <c r="E32" s="218" t="s">
        <v>264</v>
      </c>
      <c r="F32" s="218"/>
      <c r="G32" s="218"/>
      <c r="H32" s="218"/>
      <c r="I32" s="222" t="s">
        <v>267</v>
      </c>
      <c r="J32" s="220"/>
      <c r="K32" s="220"/>
      <c r="L32" s="221"/>
      <c r="M32" s="222" t="s">
        <v>428</v>
      </c>
      <c r="N32" s="220"/>
      <c r="O32" s="220"/>
      <c r="P32" s="221"/>
      <c r="Q32" s="222" t="s">
        <v>398</v>
      </c>
      <c r="R32" s="220"/>
      <c r="S32" s="220"/>
      <c r="T32" s="221"/>
    </row>
    <row r="33" spans="1:20" s="236" customFormat="1" ht="17.25" customHeight="1">
      <c r="A33" s="250" t="s">
        <v>314</v>
      </c>
      <c r="B33" s="248"/>
      <c r="C33" s="248"/>
      <c r="D33" s="249"/>
      <c r="E33" s="250" t="s">
        <v>265</v>
      </c>
      <c r="F33" s="248"/>
      <c r="G33" s="248"/>
      <c r="H33" s="249"/>
      <c r="I33" s="250" t="s">
        <v>406</v>
      </c>
      <c r="J33" s="248"/>
      <c r="K33" s="248"/>
      <c r="L33" s="309"/>
      <c r="M33" s="250" t="s">
        <v>288</v>
      </c>
      <c r="N33" s="248"/>
      <c r="O33" s="248"/>
      <c r="P33" s="249"/>
      <c r="Q33" s="250" t="s">
        <v>410</v>
      </c>
      <c r="R33" s="248"/>
      <c r="S33" s="248"/>
      <c r="T33" s="249"/>
    </row>
    <row r="34" spans="1:20" s="236" customFormat="1" ht="19.5" customHeight="1">
      <c r="A34" s="218" t="s">
        <v>409</v>
      </c>
      <c r="B34" s="218"/>
      <c r="C34" s="218"/>
      <c r="D34" s="218"/>
      <c r="E34" s="218" t="s">
        <v>266</v>
      </c>
      <c r="F34" s="218"/>
      <c r="G34" s="218"/>
      <c r="H34" s="218"/>
      <c r="I34" s="310" t="s">
        <v>456</v>
      </c>
      <c r="J34" s="310"/>
      <c r="K34" s="310"/>
      <c r="L34" s="310"/>
      <c r="M34" s="222" t="s">
        <v>281</v>
      </c>
      <c r="N34" s="220"/>
      <c r="O34" s="220"/>
      <c r="P34" s="221"/>
      <c r="Q34" s="222" t="s">
        <v>401</v>
      </c>
      <c r="R34" s="220"/>
      <c r="S34" s="220"/>
      <c r="T34" s="221"/>
    </row>
    <row r="35" spans="1:20" s="236" customFormat="1" ht="19.5" customHeight="1">
      <c r="A35" s="218" t="s">
        <v>142</v>
      </c>
      <c r="B35" s="218"/>
      <c r="C35" s="218"/>
      <c r="D35" s="218"/>
      <c r="E35" s="218" t="s">
        <v>112</v>
      </c>
      <c r="F35" s="218"/>
      <c r="G35" s="218"/>
      <c r="H35" s="218"/>
      <c r="I35" s="218" t="s">
        <v>102</v>
      </c>
      <c r="J35" s="218"/>
      <c r="K35" s="218"/>
      <c r="L35" s="218"/>
      <c r="M35" s="222" t="s">
        <v>286</v>
      </c>
      <c r="N35" s="220"/>
      <c r="O35" s="220"/>
      <c r="P35" s="221"/>
      <c r="Q35" s="222" t="s">
        <v>287</v>
      </c>
      <c r="R35" s="220"/>
      <c r="S35" s="220"/>
      <c r="T35" s="221"/>
    </row>
    <row r="36" spans="1:20" s="236" customFormat="1" ht="16.5" customHeight="1">
      <c r="A36" s="253" t="s">
        <v>308</v>
      </c>
      <c r="B36" s="253"/>
      <c r="C36" s="253"/>
      <c r="D36" s="253"/>
      <c r="E36" s="253" t="s">
        <v>444</v>
      </c>
      <c r="F36" s="253"/>
      <c r="G36" s="253"/>
      <c r="H36" s="253"/>
      <c r="I36" s="253" t="s">
        <v>382</v>
      </c>
      <c r="J36" s="253"/>
      <c r="K36" s="253"/>
      <c r="L36" s="253"/>
      <c r="M36" s="254" t="s">
        <v>269</v>
      </c>
      <c r="N36" s="255"/>
      <c r="O36" s="255"/>
      <c r="P36" s="256"/>
      <c r="Q36" s="254" t="s">
        <v>270</v>
      </c>
      <c r="R36" s="255"/>
      <c r="S36" s="255"/>
      <c r="T36" s="257"/>
    </row>
    <row r="37" spans="1:20" s="266" customFormat="1" ht="13.5" customHeight="1">
      <c r="A37" s="258" t="s">
        <v>47</v>
      </c>
      <c r="B37" s="259">
        <f>'5第四周明細'!W12</f>
        <v>735</v>
      </c>
      <c r="C37" s="259" t="s">
        <v>9</v>
      </c>
      <c r="D37" s="259">
        <f>'5第四周明細'!W8</f>
        <v>25</v>
      </c>
      <c r="E37" s="259" t="s">
        <v>45</v>
      </c>
      <c r="F37" s="259">
        <f>'5第四周明細'!W20</f>
        <v>877.5</v>
      </c>
      <c r="G37" s="259" t="s">
        <v>9</v>
      </c>
      <c r="H37" s="259">
        <f>'5第四周明細'!W16</f>
        <v>31.5</v>
      </c>
      <c r="I37" s="259" t="s">
        <v>45</v>
      </c>
      <c r="J37" s="259">
        <f>'5第四周明細'!W28</f>
        <v>748.8</v>
      </c>
      <c r="K37" s="259" t="s">
        <v>9</v>
      </c>
      <c r="L37" s="259">
        <f>'5第四周明細'!W24</f>
        <v>25</v>
      </c>
      <c r="M37" s="259" t="s">
        <v>45</v>
      </c>
      <c r="N37" s="259">
        <f>'5第四周明細'!W36</f>
        <v>855</v>
      </c>
      <c r="O37" s="259" t="s">
        <v>9</v>
      </c>
      <c r="P37" s="259">
        <f>'5第四周明細'!W32</f>
        <v>29</v>
      </c>
      <c r="Q37" s="259" t="s">
        <v>45</v>
      </c>
      <c r="R37" s="259">
        <f>'5第四周明細'!W44</f>
        <v>757.5</v>
      </c>
      <c r="S37" s="259" t="s">
        <v>9</v>
      </c>
      <c r="T37" s="302">
        <f>'5第四周明細'!W40</f>
        <v>27.5</v>
      </c>
    </row>
    <row r="38" spans="1:20" s="266" customFormat="1" ht="13.5" customHeight="1" thickBot="1">
      <c r="A38" s="267" t="s">
        <v>7</v>
      </c>
      <c r="B38" s="268">
        <f>'5第四周明細'!W6</f>
        <v>92.5</v>
      </c>
      <c r="C38" s="268" t="s">
        <v>11</v>
      </c>
      <c r="D38" s="268">
        <f>'5第四周明細'!W10</f>
        <v>30.5</v>
      </c>
      <c r="E38" s="268" t="s">
        <v>7</v>
      </c>
      <c r="F38" s="268">
        <f>'5第四周明細'!W14</f>
        <v>104.5</v>
      </c>
      <c r="G38" s="268" t="s">
        <v>11</v>
      </c>
      <c r="H38" s="268">
        <f>'5第四周明細'!W18</f>
        <v>38.5</v>
      </c>
      <c r="I38" s="268" t="s">
        <v>7</v>
      </c>
      <c r="J38" s="268">
        <f>'5第四周明細'!W22</f>
        <v>95.95</v>
      </c>
      <c r="K38" s="268" t="s">
        <v>11</v>
      </c>
      <c r="L38" s="268">
        <f>'5第四周明細'!W26</f>
        <v>30.5</v>
      </c>
      <c r="M38" s="268" t="s">
        <v>7</v>
      </c>
      <c r="N38" s="268">
        <f>'5第四周明細'!W30</f>
        <v>104.5</v>
      </c>
      <c r="O38" s="268" t="s">
        <v>11</v>
      </c>
      <c r="P38" s="268">
        <f>'5第四周明細'!W34</f>
        <v>38.5</v>
      </c>
      <c r="Q38" s="268" t="s">
        <v>7</v>
      </c>
      <c r="R38" s="268">
        <f>'5第四周明細'!W38</f>
        <v>92.5</v>
      </c>
      <c r="S38" s="268" t="s">
        <v>11</v>
      </c>
      <c r="T38" s="303">
        <f>'5第四周明細'!W42</f>
        <v>30.5</v>
      </c>
    </row>
    <row r="39" spans="1:20" s="236" customFormat="1" ht="11.25" customHeight="1" thickBot="1">
      <c r="A39" s="237" t="s">
        <v>164</v>
      </c>
      <c r="B39" s="238"/>
      <c r="C39" s="238"/>
      <c r="D39" s="238"/>
      <c r="E39" s="237" t="s">
        <v>165</v>
      </c>
      <c r="F39" s="238"/>
      <c r="G39" s="238"/>
      <c r="H39" s="238"/>
      <c r="I39" s="237" t="s">
        <v>166</v>
      </c>
      <c r="J39" s="238"/>
      <c r="K39" s="238"/>
      <c r="L39" s="238"/>
      <c r="M39" s="237" t="s">
        <v>167</v>
      </c>
      <c r="N39" s="238"/>
      <c r="O39" s="238"/>
      <c r="P39" s="238"/>
      <c r="Q39" s="237" t="s">
        <v>168</v>
      </c>
      <c r="R39" s="238"/>
      <c r="S39" s="238"/>
      <c r="T39" s="238"/>
    </row>
    <row r="40" spans="1:20" s="236" customFormat="1" ht="33" customHeight="1" thickBot="1">
      <c r="A40" s="214"/>
      <c r="B40" s="215"/>
      <c r="C40" s="215"/>
      <c r="D40" s="215"/>
      <c r="E40" s="214"/>
      <c r="F40" s="215"/>
      <c r="G40" s="215"/>
      <c r="H40" s="215"/>
      <c r="I40" s="214" t="s">
        <v>128</v>
      </c>
      <c r="J40" s="215"/>
      <c r="K40" s="215"/>
      <c r="L40" s="215"/>
      <c r="M40" s="214"/>
      <c r="N40" s="215"/>
      <c r="O40" s="215"/>
      <c r="P40" s="215"/>
      <c r="Q40" s="214"/>
      <c r="R40" s="215"/>
      <c r="S40" s="215"/>
      <c r="T40" s="215"/>
    </row>
    <row r="41" spans="1:20" s="236" customFormat="1" ht="23.25" customHeight="1">
      <c r="A41" s="214"/>
      <c r="B41" s="215"/>
      <c r="C41" s="215"/>
      <c r="D41" s="215"/>
      <c r="E41" s="218"/>
      <c r="F41" s="218"/>
      <c r="G41" s="218"/>
      <c r="H41" s="218"/>
      <c r="I41" s="218" t="s">
        <v>319</v>
      </c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311"/>
    </row>
    <row r="42" spans="1:20" s="236" customFormat="1" ht="23.25" customHeight="1">
      <c r="A42" s="247" t="s">
        <v>169</v>
      </c>
      <c r="B42" s="248"/>
      <c r="C42" s="248"/>
      <c r="D42" s="249"/>
      <c r="E42" s="250" t="s">
        <v>170</v>
      </c>
      <c r="F42" s="248"/>
      <c r="G42" s="248"/>
      <c r="H42" s="249"/>
      <c r="I42" s="250" t="s">
        <v>290</v>
      </c>
      <c r="J42" s="248"/>
      <c r="K42" s="248"/>
      <c r="L42" s="249"/>
      <c r="M42" s="250"/>
      <c r="N42" s="248"/>
      <c r="O42" s="248"/>
      <c r="P42" s="249"/>
      <c r="Q42" s="250"/>
      <c r="R42" s="248"/>
      <c r="S42" s="248"/>
      <c r="T42" s="309"/>
    </row>
    <row r="43" spans="1:20" s="236" customFormat="1" ht="19.5" customHeight="1">
      <c r="A43" s="217"/>
      <c r="B43" s="218"/>
      <c r="C43" s="218"/>
      <c r="D43" s="218"/>
      <c r="E43" s="251"/>
      <c r="F43" s="251"/>
      <c r="G43" s="251"/>
      <c r="H43" s="251"/>
      <c r="I43" s="218" t="s">
        <v>369</v>
      </c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</row>
    <row r="44" spans="1:20" s="236" customFormat="1" ht="12" customHeight="1">
      <c r="A44" s="217"/>
      <c r="B44" s="218"/>
      <c r="C44" s="218"/>
      <c r="D44" s="218"/>
      <c r="E44" s="217"/>
      <c r="F44" s="218"/>
      <c r="G44" s="218"/>
      <c r="H44" s="218"/>
      <c r="I44" s="217" t="s">
        <v>102</v>
      </c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</row>
    <row r="45" spans="1:20" s="236" customFormat="1" ht="16.5" customHeight="1">
      <c r="A45" s="252"/>
      <c r="B45" s="253"/>
      <c r="C45" s="253"/>
      <c r="D45" s="253"/>
      <c r="E45" s="253"/>
      <c r="F45" s="253"/>
      <c r="G45" s="253"/>
      <c r="H45" s="253"/>
      <c r="I45" s="253" t="s">
        <v>383</v>
      </c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312"/>
    </row>
    <row r="46" spans="1:20" s="266" customFormat="1" ht="12" customHeight="1">
      <c r="A46" s="258" t="s">
        <v>45</v>
      </c>
      <c r="B46" s="259">
        <f>'5第五周明細'!W12</f>
        <v>749</v>
      </c>
      <c r="C46" s="259" t="s">
        <v>9</v>
      </c>
      <c r="D46" s="259">
        <f>'5第五周明細'!W8</f>
        <v>25</v>
      </c>
      <c r="E46" s="259" t="s">
        <v>45</v>
      </c>
      <c r="F46" s="259">
        <f>'5第五周明細'!W20</f>
        <v>771.5</v>
      </c>
      <c r="G46" s="259" t="s">
        <v>9</v>
      </c>
      <c r="H46" s="259">
        <f>'5第五周明細'!W16</f>
        <v>27.5</v>
      </c>
      <c r="I46" s="259" t="s">
        <v>45</v>
      </c>
      <c r="J46" s="259">
        <f>'5第五周明細'!W28</f>
        <v>749</v>
      </c>
      <c r="K46" s="259" t="s">
        <v>9</v>
      </c>
      <c r="L46" s="259">
        <f>'5第五周明細'!W24</f>
        <v>25</v>
      </c>
      <c r="M46" s="259" t="s">
        <v>45</v>
      </c>
      <c r="N46" s="259">
        <f>'5第五周明細'!W36</f>
        <v>0</v>
      </c>
      <c r="O46" s="259" t="s">
        <v>9</v>
      </c>
      <c r="P46" s="259">
        <f>'5第五周明細'!W32</f>
        <v>0</v>
      </c>
      <c r="Q46" s="259" t="s">
        <v>45</v>
      </c>
      <c r="R46" s="259">
        <f>'5第五周明細'!W44</f>
        <v>0</v>
      </c>
      <c r="S46" s="259" t="s">
        <v>9</v>
      </c>
      <c r="T46" s="302">
        <f>'5第五周明細'!W40</f>
        <v>0</v>
      </c>
    </row>
    <row r="47" spans="1:20" s="266" customFormat="1" ht="12" customHeight="1" thickBot="1">
      <c r="A47" s="267" t="s">
        <v>7</v>
      </c>
      <c r="B47" s="268">
        <f>'5第五周明細'!W6</f>
        <v>95.5</v>
      </c>
      <c r="C47" s="268" t="s">
        <v>11</v>
      </c>
      <c r="D47" s="268">
        <f>'5第五周明細'!W10</f>
        <v>30.9</v>
      </c>
      <c r="E47" s="268" t="s">
        <v>7</v>
      </c>
      <c r="F47" s="268">
        <f>'5第五周明細'!W14</f>
        <v>95.5</v>
      </c>
      <c r="G47" s="268" t="s">
        <v>11</v>
      </c>
      <c r="H47" s="268">
        <f>'5第五周明細'!W18</f>
        <v>30.9</v>
      </c>
      <c r="I47" s="268" t="s">
        <v>7</v>
      </c>
      <c r="J47" s="268">
        <f>'5第五周明細'!W22</f>
        <v>95.5</v>
      </c>
      <c r="K47" s="268" t="s">
        <v>11</v>
      </c>
      <c r="L47" s="268">
        <f>'5第五周明細'!W26</f>
        <v>30.9</v>
      </c>
      <c r="M47" s="268" t="s">
        <v>7</v>
      </c>
      <c r="N47" s="268">
        <f>'5第五周明細'!W30</f>
        <v>0</v>
      </c>
      <c r="O47" s="268" t="s">
        <v>11</v>
      </c>
      <c r="P47" s="268">
        <f>'5第五周明細'!W34</f>
        <v>0</v>
      </c>
      <c r="Q47" s="268" t="s">
        <v>7</v>
      </c>
      <c r="R47" s="268">
        <f>'5第五周明細'!W38</f>
        <v>0</v>
      </c>
      <c r="S47" s="268" t="s">
        <v>11</v>
      </c>
      <c r="T47" s="303">
        <f>'5第五周明細'!W42</f>
        <v>0</v>
      </c>
    </row>
    <row r="48" s="266" customFormat="1" ht="19.5"/>
    <row r="49" s="266" customFormat="1" ht="19.5"/>
    <row r="50" s="266" customFormat="1" ht="19.5"/>
    <row r="51" s="266" customFormat="1" ht="19.5"/>
    <row r="52" s="266" customFormat="1" ht="19.5"/>
    <row r="53" s="266" customFormat="1" ht="19.5"/>
    <row r="54" s="266" customFormat="1" ht="19.5"/>
    <row r="55" s="266" customFormat="1" ht="19.5"/>
    <row r="56" s="266" customFormat="1" ht="19.5"/>
    <row r="57" s="266" customFormat="1" ht="19.5"/>
    <row r="58" s="266" customFormat="1" ht="19.5"/>
    <row r="59" s="266" customFormat="1" ht="19.5"/>
    <row r="60" s="266" customFormat="1" ht="19.5"/>
    <row r="61" s="266" customFormat="1" ht="19.5"/>
    <row r="62" s="266" customFormat="1" ht="19.5"/>
    <row r="63" s="266" customFormat="1" ht="19.5"/>
    <row r="64" s="266" customFormat="1" ht="19.5"/>
    <row r="65" s="266" customFormat="1" ht="19.5"/>
    <row r="66" s="266" customFormat="1" ht="19.5"/>
    <row r="67" s="266" customFormat="1" ht="19.5"/>
    <row r="68" s="266" customFormat="1" ht="19.5"/>
    <row r="69" s="266" customFormat="1" ht="19.5"/>
    <row r="70" s="266" customFormat="1" ht="19.5"/>
    <row r="71" s="266" customFormat="1" ht="19.5"/>
    <row r="72" s="266" customFormat="1" ht="19.5"/>
    <row r="73" s="266" customFormat="1" ht="19.5"/>
    <row r="74" s="266" customFormat="1" ht="19.5"/>
    <row r="75" s="266" customFormat="1" ht="19.5"/>
    <row r="76" s="266" customFormat="1" ht="19.5"/>
    <row r="77" s="266" customFormat="1" ht="19.5"/>
    <row r="78" s="266" customFormat="1" ht="19.5"/>
    <row r="79" s="266" customFormat="1" ht="19.5"/>
    <row r="80" s="266" customFormat="1" ht="19.5"/>
    <row r="81" s="266" customFormat="1" ht="19.5"/>
    <row r="82" s="266" customFormat="1" ht="19.5"/>
    <row r="83" s="266" customFormat="1" ht="19.5"/>
    <row r="84" s="266" customFormat="1" ht="19.5"/>
    <row r="85" s="266" customFormat="1" ht="19.5"/>
    <row r="86" s="266" customFormat="1" ht="19.5"/>
    <row r="87" s="266" customFormat="1" ht="19.5"/>
    <row r="88" s="266" customFormat="1" ht="19.5"/>
    <row r="89" s="266" customFormat="1" ht="19.5"/>
    <row r="90" s="266" customFormat="1" ht="19.5"/>
    <row r="91" s="266" customFormat="1" ht="19.5"/>
    <row r="92" s="266" customFormat="1" ht="19.5"/>
    <row r="93" s="266" customFormat="1" ht="19.5"/>
    <row r="94" s="266" customFormat="1" ht="19.5"/>
    <row r="95" s="266" customFormat="1" ht="19.5"/>
  </sheetData>
  <sheetProtection/>
  <mergeCells count="176">
    <mergeCell ref="A1:F2"/>
    <mergeCell ref="Q24:T24"/>
    <mergeCell ref="M24:P24"/>
    <mergeCell ref="I24:L24"/>
    <mergeCell ref="E24:H24"/>
    <mergeCell ref="Q23:T23"/>
    <mergeCell ref="A23:D23"/>
    <mergeCell ref="E23:H23"/>
    <mergeCell ref="I23:L23"/>
    <mergeCell ref="M23:P23"/>
    <mergeCell ref="Q45:T45"/>
    <mergeCell ref="A43:D43"/>
    <mergeCell ref="E43:H43"/>
    <mergeCell ref="I43:L43"/>
    <mergeCell ref="M43:P43"/>
    <mergeCell ref="Q43:T43"/>
    <mergeCell ref="A45:D45"/>
    <mergeCell ref="E45:H45"/>
    <mergeCell ref="I45:L45"/>
    <mergeCell ref="M45:P45"/>
    <mergeCell ref="Q44:T44"/>
    <mergeCell ref="A41:D41"/>
    <mergeCell ref="E41:H41"/>
    <mergeCell ref="I41:L41"/>
    <mergeCell ref="M41:P41"/>
    <mergeCell ref="Q41:T41"/>
    <mergeCell ref="A44:D44"/>
    <mergeCell ref="E44:H44"/>
    <mergeCell ref="I44:L44"/>
    <mergeCell ref="M44:P44"/>
    <mergeCell ref="Q42:T42"/>
    <mergeCell ref="A39:D39"/>
    <mergeCell ref="E39:H39"/>
    <mergeCell ref="I39:L39"/>
    <mergeCell ref="M39:P39"/>
    <mergeCell ref="Q39:T39"/>
    <mergeCell ref="A42:D42"/>
    <mergeCell ref="E42:H42"/>
    <mergeCell ref="I42:L42"/>
    <mergeCell ref="M42:P42"/>
    <mergeCell ref="Q40:T40"/>
    <mergeCell ref="Q35:T35"/>
    <mergeCell ref="A36:D36"/>
    <mergeCell ref="E36:H36"/>
    <mergeCell ref="I36:L36"/>
    <mergeCell ref="A40:D40"/>
    <mergeCell ref="E40:H40"/>
    <mergeCell ref="I40:L40"/>
    <mergeCell ref="M40:P40"/>
    <mergeCell ref="M36:P36"/>
    <mergeCell ref="M33:P33"/>
    <mergeCell ref="Q36:T36"/>
    <mergeCell ref="A35:D35"/>
    <mergeCell ref="E35:H35"/>
    <mergeCell ref="I35:L35"/>
    <mergeCell ref="M35:P35"/>
    <mergeCell ref="M31:P31"/>
    <mergeCell ref="Q33:T33"/>
    <mergeCell ref="A34:D34"/>
    <mergeCell ref="E34:H34"/>
    <mergeCell ref="I34:L34"/>
    <mergeCell ref="M34:P34"/>
    <mergeCell ref="Q34:T34"/>
    <mergeCell ref="A33:D33"/>
    <mergeCell ref="E33:H33"/>
    <mergeCell ref="I33:L33"/>
    <mergeCell ref="M27:P27"/>
    <mergeCell ref="Q31:T31"/>
    <mergeCell ref="A32:D32"/>
    <mergeCell ref="E32:H32"/>
    <mergeCell ref="I32:L32"/>
    <mergeCell ref="M32:P32"/>
    <mergeCell ref="Q32:T32"/>
    <mergeCell ref="A31:D31"/>
    <mergeCell ref="E31:H31"/>
    <mergeCell ref="I31:L31"/>
    <mergeCell ref="M25:P25"/>
    <mergeCell ref="Q27:T27"/>
    <mergeCell ref="A30:D30"/>
    <mergeCell ref="E30:H30"/>
    <mergeCell ref="I30:L30"/>
    <mergeCell ref="M30:P30"/>
    <mergeCell ref="Q30:T30"/>
    <mergeCell ref="A27:D27"/>
    <mergeCell ref="E27:H27"/>
    <mergeCell ref="I27:L27"/>
    <mergeCell ref="Q25:T25"/>
    <mergeCell ref="A24:D24"/>
    <mergeCell ref="A26:D26"/>
    <mergeCell ref="E26:H26"/>
    <mergeCell ref="I26:L26"/>
    <mergeCell ref="M26:P26"/>
    <mergeCell ref="Q26:T26"/>
    <mergeCell ref="A25:D25"/>
    <mergeCell ref="E25:H25"/>
    <mergeCell ref="I25:L25"/>
    <mergeCell ref="M22:P22"/>
    <mergeCell ref="Q22:T22"/>
    <mergeCell ref="A21:D21"/>
    <mergeCell ref="E21:H21"/>
    <mergeCell ref="I21:L21"/>
    <mergeCell ref="M21:P21"/>
    <mergeCell ref="Q21:T21"/>
    <mergeCell ref="A22:D22"/>
    <mergeCell ref="E22:H22"/>
    <mergeCell ref="I22:L22"/>
    <mergeCell ref="Q17:T17"/>
    <mergeCell ref="A18:D18"/>
    <mergeCell ref="E18:H18"/>
    <mergeCell ref="I18:L18"/>
    <mergeCell ref="M18:P18"/>
    <mergeCell ref="Q18:T18"/>
    <mergeCell ref="A17:D17"/>
    <mergeCell ref="E17:H17"/>
    <mergeCell ref="I17:L17"/>
    <mergeCell ref="M17:P17"/>
    <mergeCell ref="A16:D16"/>
    <mergeCell ref="E16:H16"/>
    <mergeCell ref="I16:L16"/>
    <mergeCell ref="Q16:T16"/>
    <mergeCell ref="M16:P16"/>
    <mergeCell ref="M13:P13"/>
    <mergeCell ref="Q15:T15"/>
    <mergeCell ref="A15:D15"/>
    <mergeCell ref="E15:H15"/>
    <mergeCell ref="I15:L15"/>
    <mergeCell ref="Q13:T13"/>
    <mergeCell ref="E13:H13"/>
    <mergeCell ref="I13:L13"/>
    <mergeCell ref="A3:D3"/>
    <mergeCell ref="A4:D4"/>
    <mergeCell ref="A5:D5"/>
    <mergeCell ref="A6:D6"/>
    <mergeCell ref="E3:H3"/>
    <mergeCell ref="I8:L8"/>
    <mergeCell ref="M6:P6"/>
    <mergeCell ref="E6:H6"/>
    <mergeCell ref="I4:L4"/>
    <mergeCell ref="E4:H4"/>
    <mergeCell ref="E5:H5"/>
    <mergeCell ref="M15:P15"/>
    <mergeCell ref="Q3:T3"/>
    <mergeCell ref="Q4:T4"/>
    <mergeCell ref="Q5:T5"/>
    <mergeCell ref="I5:L5"/>
    <mergeCell ref="I3:L3"/>
    <mergeCell ref="M4:P4"/>
    <mergeCell ref="M5:P5"/>
    <mergeCell ref="Q6:T6"/>
    <mergeCell ref="M3:P3"/>
    <mergeCell ref="I6:L6"/>
    <mergeCell ref="Q14:T14"/>
    <mergeCell ref="M14:P14"/>
    <mergeCell ref="I14:L14"/>
    <mergeCell ref="M9:P9"/>
    <mergeCell ref="I7:L7"/>
    <mergeCell ref="Q7:T7"/>
    <mergeCell ref="Q8:T8"/>
    <mergeCell ref="Q9:T9"/>
    <mergeCell ref="A7:D7"/>
    <mergeCell ref="A8:D8"/>
    <mergeCell ref="A12:D12"/>
    <mergeCell ref="E7:H7"/>
    <mergeCell ref="Q12:T12"/>
    <mergeCell ref="E12:H12"/>
    <mergeCell ref="E9:H9"/>
    <mergeCell ref="A9:D9"/>
    <mergeCell ref="E8:H8"/>
    <mergeCell ref="A13:D13"/>
    <mergeCell ref="M7:P7"/>
    <mergeCell ref="M8:P8"/>
    <mergeCell ref="E14:H14"/>
    <mergeCell ref="A14:D14"/>
    <mergeCell ref="I12:L12"/>
    <mergeCell ref="I9:L9"/>
    <mergeCell ref="M12:P12"/>
  </mergeCells>
  <printOptions horizontalCentered="1" verticalCentered="1"/>
  <pageMargins left="0.1968503937007874" right="0.1968503937007874" top="0.03937007874015748" bottom="0.03937007874015748" header="0.5118110236220472" footer="0.511811023622047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7">
      <selection activeCell="G23" sqref="G23"/>
    </sheetView>
  </sheetViews>
  <sheetFormatPr defaultColWidth="9.00390625" defaultRowHeight="16.5"/>
  <cols>
    <col min="1" max="1" width="1.875" style="93" customWidth="1"/>
    <col min="2" max="2" width="4.875" style="117" customWidth="1"/>
    <col min="3" max="3" width="0" style="93" hidden="1" customWidth="1"/>
    <col min="4" max="4" width="18.625" style="93" customWidth="1"/>
    <col min="5" max="5" width="5.625" style="118" customWidth="1"/>
    <col min="6" max="6" width="11.25390625" style="93" customWidth="1"/>
    <col min="7" max="7" width="18.625" style="93" customWidth="1"/>
    <col min="8" max="8" width="5.625" style="118" customWidth="1"/>
    <col min="9" max="9" width="11.875" style="93" customWidth="1"/>
    <col min="10" max="10" width="18.625" style="93" customWidth="1"/>
    <col min="11" max="11" width="5.625" style="118" customWidth="1"/>
    <col min="12" max="12" width="11.75390625" style="93" customWidth="1"/>
    <col min="13" max="13" width="18.625" style="93" customWidth="1"/>
    <col min="14" max="14" width="5.625" style="118" customWidth="1"/>
    <col min="15" max="15" width="12.125" style="93" customWidth="1"/>
    <col min="16" max="16" width="18.625" style="93" customWidth="1"/>
    <col min="17" max="17" width="5.625" style="118" customWidth="1"/>
    <col min="18" max="18" width="11.75390625" style="93" customWidth="1"/>
    <col min="19" max="19" width="18.625" style="93" customWidth="1"/>
    <col min="20" max="20" width="5.625" style="118" customWidth="1"/>
    <col min="21" max="21" width="12.75390625" style="93" customWidth="1"/>
    <col min="22" max="22" width="5.25390625" style="126" customWidth="1"/>
    <col min="23" max="23" width="11.75390625" style="123" customWidth="1"/>
    <col min="24" max="24" width="11.25390625" style="124" customWidth="1"/>
    <col min="25" max="25" width="6.625" style="127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194" t="s">
        <v>436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53"/>
      <c r="AB1" s="55"/>
    </row>
    <row r="2" spans="2:28" s="54" customFormat="1" ht="18.75" customHeight="1">
      <c r="B2" s="195"/>
      <c r="C2" s="196"/>
      <c r="D2" s="196"/>
      <c r="E2" s="196"/>
      <c r="F2" s="196"/>
      <c r="G2" s="196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0" customHeight="1" thickBot="1">
      <c r="B3" s="129" t="s">
        <v>26</v>
      </c>
      <c r="C3" s="129"/>
      <c r="D3" s="130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1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1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42">
      <c r="B5" s="19">
        <v>5</v>
      </c>
      <c r="C5" s="185"/>
      <c r="D5" s="84" t="str">
        <f>'2017年5月總表'!A4</f>
        <v>香Q白米飯 </v>
      </c>
      <c r="E5" s="84" t="s">
        <v>78</v>
      </c>
      <c r="F5" s="21" t="s">
        <v>16</v>
      </c>
      <c r="G5" s="84" t="str">
        <f>'2017年5月總表'!A5</f>
        <v>紅燒豬腩</v>
      </c>
      <c r="H5" s="84" t="s">
        <v>321</v>
      </c>
      <c r="I5" s="21" t="s">
        <v>16</v>
      </c>
      <c r="J5" s="84" t="str">
        <f>'2017年5月總表'!A6</f>
        <v>培根豆干(豆)</v>
      </c>
      <c r="K5" s="84" t="s">
        <v>204</v>
      </c>
      <c r="L5" s="21" t="s">
        <v>16</v>
      </c>
      <c r="M5" s="84" t="str">
        <f>'2017年5月總表'!A7</f>
        <v>海苔蛋捲</v>
      </c>
      <c r="N5" s="84" t="s">
        <v>418</v>
      </c>
      <c r="O5" s="21" t="s">
        <v>16</v>
      </c>
      <c r="P5" s="84" t="str">
        <f>'2017年5月總表'!A8</f>
        <v>深色蔬菜</v>
      </c>
      <c r="Q5" s="84" t="s">
        <v>77</v>
      </c>
      <c r="R5" s="21" t="s">
        <v>16</v>
      </c>
      <c r="S5" s="84" t="str">
        <f>'2017年5月總表'!A9</f>
        <v>酸辣湯(豆)(不勾芡)</v>
      </c>
      <c r="T5" s="84" t="s">
        <v>77</v>
      </c>
      <c r="U5" s="21" t="s">
        <v>16</v>
      </c>
      <c r="V5" s="186"/>
      <c r="W5" s="85" t="s">
        <v>27</v>
      </c>
      <c r="X5" s="86" t="s">
        <v>18</v>
      </c>
      <c r="Y5" s="87">
        <v>5.7</v>
      </c>
      <c r="Z5" s="125"/>
      <c r="AA5" s="67"/>
      <c r="AB5" s="68"/>
      <c r="AC5" s="67"/>
      <c r="AD5" s="67"/>
      <c r="AE5" s="67"/>
      <c r="AF5" s="67"/>
      <c r="AG5" s="147"/>
    </row>
    <row r="6" spans="2:33" ht="27.75" customHeight="1">
      <c r="B6" s="24" t="s">
        <v>8</v>
      </c>
      <c r="C6" s="185"/>
      <c r="D6" s="160" t="s">
        <v>21</v>
      </c>
      <c r="E6" s="160" t="s">
        <v>21</v>
      </c>
      <c r="F6" s="160" t="s">
        <v>21</v>
      </c>
      <c r="G6" s="158" t="s">
        <v>322</v>
      </c>
      <c r="H6" s="160" t="s">
        <v>21</v>
      </c>
      <c r="I6" s="158">
        <v>10</v>
      </c>
      <c r="J6" s="160" t="s">
        <v>325</v>
      </c>
      <c r="K6" s="160" t="s">
        <v>191</v>
      </c>
      <c r="L6" s="160">
        <v>20</v>
      </c>
      <c r="M6" s="158" t="s">
        <v>414</v>
      </c>
      <c r="N6" s="160" t="s">
        <v>311</v>
      </c>
      <c r="O6" s="158">
        <v>50</v>
      </c>
      <c r="P6" s="160" t="s">
        <v>115</v>
      </c>
      <c r="Q6" s="160" t="s">
        <v>21</v>
      </c>
      <c r="R6" s="160">
        <v>100</v>
      </c>
      <c r="S6" s="158" t="s">
        <v>296</v>
      </c>
      <c r="T6" s="158" t="s">
        <v>21</v>
      </c>
      <c r="U6" s="158">
        <v>10</v>
      </c>
      <c r="V6" s="187"/>
      <c r="W6" s="132">
        <f>Y5*15+Y7*5+Y9*15+Y10*12</f>
        <v>96.025</v>
      </c>
      <c r="X6" s="90" t="s">
        <v>19</v>
      </c>
      <c r="Y6" s="91">
        <v>2.5</v>
      </c>
      <c r="Z6" s="125"/>
      <c r="AA6" s="92"/>
      <c r="AC6" s="68"/>
      <c r="AD6" s="68"/>
      <c r="AE6" s="68"/>
      <c r="AF6" s="68"/>
      <c r="AG6" s="67"/>
    </row>
    <row r="7" spans="2:33" ht="27.75" customHeight="1">
      <c r="B7" s="24">
        <v>1</v>
      </c>
      <c r="C7" s="185"/>
      <c r="D7" s="160" t="s">
        <v>79</v>
      </c>
      <c r="E7" s="160" t="s">
        <v>21</v>
      </c>
      <c r="F7" s="160">
        <v>124</v>
      </c>
      <c r="G7" s="158" t="s">
        <v>323</v>
      </c>
      <c r="H7" s="160" t="s">
        <v>21</v>
      </c>
      <c r="I7" s="158">
        <v>10</v>
      </c>
      <c r="J7" s="158" t="s">
        <v>21</v>
      </c>
      <c r="K7" s="160" t="s">
        <v>191</v>
      </c>
      <c r="L7" s="160" t="s">
        <v>21</v>
      </c>
      <c r="M7" s="158" t="s">
        <v>415</v>
      </c>
      <c r="N7" s="160" t="s">
        <v>21</v>
      </c>
      <c r="O7" s="158">
        <v>5</v>
      </c>
      <c r="P7" s="160" t="s">
        <v>21</v>
      </c>
      <c r="Q7" s="160" t="s">
        <v>21</v>
      </c>
      <c r="R7" s="160" t="s">
        <v>21</v>
      </c>
      <c r="S7" s="158" t="s">
        <v>196</v>
      </c>
      <c r="T7" s="158" t="s">
        <v>21</v>
      </c>
      <c r="U7" s="158">
        <v>10</v>
      </c>
      <c r="V7" s="187"/>
      <c r="W7" s="94" t="s">
        <v>29</v>
      </c>
      <c r="X7" s="95" t="s">
        <v>20</v>
      </c>
      <c r="Y7" s="91">
        <v>2.105</v>
      </c>
      <c r="Z7" s="125"/>
      <c r="AA7" s="96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185"/>
      <c r="D8" s="160" t="s">
        <v>311</v>
      </c>
      <c r="E8" s="160" t="s">
        <v>311</v>
      </c>
      <c r="F8" s="160" t="s">
        <v>311</v>
      </c>
      <c r="G8" s="160" t="s">
        <v>329</v>
      </c>
      <c r="H8" s="161" t="s">
        <v>21</v>
      </c>
      <c r="I8" s="160">
        <v>40</v>
      </c>
      <c r="J8" s="160" t="s">
        <v>324</v>
      </c>
      <c r="K8" s="158" t="s">
        <v>326</v>
      </c>
      <c r="L8" s="160">
        <v>20</v>
      </c>
      <c r="M8" s="158" t="s">
        <v>416</v>
      </c>
      <c r="N8" s="160" t="s">
        <v>21</v>
      </c>
      <c r="O8" s="158">
        <v>5</v>
      </c>
      <c r="P8" s="160"/>
      <c r="Q8" s="161"/>
      <c r="R8" s="160"/>
      <c r="S8" s="160" t="s">
        <v>207</v>
      </c>
      <c r="T8" s="161" t="s">
        <v>21</v>
      </c>
      <c r="U8" s="160">
        <v>10</v>
      </c>
      <c r="V8" s="187"/>
      <c r="W8" s="132">
        <f>Y6*5+Y8*5+Y10*4</f>
        <v>25</v>
      </c>
      <c r="X8" s="95" t="s">
        <v>22</v>
      </c>
      <c r="Y8" s="91">
        <v>2.5</v>
      </c>
      <c r="Z8" s="125"/>
      <c r="AC8" s="68"/>
      <c r="AD8" s="68"/>
      <c r="AE8" s="68"/>
      <c r="AF8" s="68"/>
      <c r="AG8" s="67"/>
    </row>
    <row r="9" spans="2:33" ht="27.75" customHeight="1">
      <c r="B9" s="191" t="s">
        <v>48</v>
      </c>
      <c r="C9" s="185"/>
      <c r="D9" s="160"/>
      <c r="E9" s="160"/>
      <c r="F9" s="160"/>
      <c r="G9" s="160" t="s">
        <v>311</v>
      </c>
      <c r="H9" s="161" t="s">
        <v>21</v>
      </c>
      <c r="I9" s="160" t="s">
        <v>311</v>
      </c>
      <c r="J9" s="160" t="s">
        <v>21</v>
      </c>
      <c r="K9" s="161" t="s">
        <v>21</v>
      </c>
      <c r="L9" s="160" t="s">
        <v>21</v>
      </c>
      <c r="M9" s="158" t="s">
        <v>21</v>
      </c>
      <c r="N9" s="160" t="s">
        <v>21</v>
      </c>
      <c r="O9" s="158" t="s">
        <v>21</v>
      </c>
      <c r="P9" s="160"/>
      <c r="Q9" s="161"/>
      <c r="R9" s="160"/>
      <c r="S9" s="160" t="s">
        <v>208</v>
      </c>
      <c r="T9" s="161"/>
      <c r="U9" s="160">
        <v>10</v>
      </c>
      <c r="V9" s="187"/>
      <c r="W9" s="94" t="s">
        <v>30</v>
      </c>
      <c r="X9" s="95" t="s">
        <v>23</v>
      </c>
      <c r="Y9" s="91">
        <f>AB10</f>
        <v>0</v>
      </c>
      <c r="Z9" s="125"/>
      <c r="AC9" s="68"/>
      <c r="AD9" s="68"/>
      <c r="AE9" s="68"/>
      <c r="AF9" s="68"/>
      <c r="AG9" s="67"/>
    </row>
    <row r="10" spans="2:33" ht="27.75" customHeight="1">
      <c r="B10" s="191"/>
      <c r="C10" s="185"/>
      <c r="D10" s="160"/>
      <c r="E10" s="160"/>
      <c r="F10" s="160"/>
      <c r="G10" s="160" t="s">
        <v>21</v>
      </c>
      <c r="H10" s="161" t="s">
        <v>21</v>
      </c>
      <c r="I10" s="160" t="s">
        <v>21</v>
      </c>
      <c r="J10" s="160" t="s">
        <v>21</v>
      </c>
      <c r="K10" s="161" t="s">
        <v>21</v>
      </c>
      <c r="L10" s="160" t="s">
        <v>21</v>
      </c>
      <c r="M10" s="158"/>
      <c r="N10" s="161"/>
      <c r="O10" s="158"/>
      <c r="P10" s="160"/>
      <c r="Q10" s="161"/>
      <c r="R10" s="160"/>
      <c r="S10" s="160" t="s">
        <v>209</v>
      </c>
      <c r="T10" s="160" t="s">
        <v>210</v>
      </c>
      <c r="U10" s="160">
        <v>10</v>
      </c>
      <c r="V10" s="187"/>
      <c r="W10" s="132">
        <f>Y5*2+Y6*7+Y7*1+Y10*8</f>
        <v>31.005</v>
      </c>
      <c r="X10" s="128" t="s">
        <v>25</v>
      </c>
      <c r="Y10" s="101">
        <v>0</v>
      </c>
      <c r="Z10" s="65"/>
      <c r="AG10" s="67"/>
    </row>
    <row r="11" spans="2:33" ht="27.75" customHeight="1">
      <c r="B11" s="32" t="s">
        <v>49</v>
      </c>
      <c r="C11" s="102"/>
      <c r="D11" s="160"/>
      <c r="E11" s="161"/>
      <c r="F11" s="160"/>
      <c r="G11" s="160"/>
      <c r="H11" s="161"/>
      <c r="I11" s="160"/>
      <c r="J11" s="160"/>
      <c r="K11" s="161"/>
      <c r="L11" s="160"/>
      <c r="M11" s="158"/>
      <c r="N11" s="161"/>
      <c r="O11" s="158"/>
      <c r="P11" s="160"/>
      <c r="Q11" s="161"/>
      <c r="R11" s="160"/>
      <c r="S11" s="164" t="s">
        <v>413</v>
      </c>
      <c r="T11" s="161"/>
      <c r="U11" s="160"/>
      <c r="V11" s="187"/>
      <c r="W11" s="94" t="s">
        <v>12</v>
      </c>
      <c r="X11" s="103"/>
      <c r="Y11" s="91"/>
      <c r="Z11" s="125"/>
      <c r="AG11" s="67"/>
    </row>
    <row r="12" spans="2:33" ht="27.75" customHeight="1">
      <c r="B12" s="34"/>
      <c r="C12" s="106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188"/>
      <c r="W12" s="133">
        <f>Y5*70+Y6*75+Y7*25+Y8*45+Y9*60+Y10*120</f>
        <v>751.625</v>
      </c>
      <c r="X12" s="107"/>
      <c r="Y12" s="101"/>
      <c r="Z12" s="65"/>
      <c r="AC12" s="105"/>
      <c r="AD12" s="105"/>
      <c r="AE12" s="105"/>
      <c r="AG12" s="67"/>
    </row>
    <row r="13" spans="2:33" s="88" customFormat="1" ht="27.75" customHeight="1">
      <c r="B13" s="19">
        <v>5</v>
      </c>
      <c r="C13" s="185"/>
      <c r="D13" s="84" t="str">
        <f>'2017年5月總表'!E4</f>
        <v>五穀飯</v>
      </c>
      <c r="E13" s="84" t="s">
        <v>68</v>
      </c>
      <c r="F13" s="84"/>
      <c r="G13" s="84" t="str">
        <f>'2017年5月總表'!E5</f>
        <v>芝麻孜然烤雞翅</v>
      </c>
      <c r="H13" s="84" t="s">
        <v>417</v>
      </c>
      <c r="I13" s="84" t="s">
        <v>34</v>
      </c>
      <c r="J13" s="84" t="str">
        <f>'2017年5月總表'!E6</f>
        <v>洋蔥肉絲</v>
      </c>
      <c r="K13" s="84" t="s">
        <v>377</v>
      </c>
      <c r="L13" s="84"/>
      <c r="M13" s="84" t="str">
        <f>'2017年5月總表'!E7</f>
        <v>焗烤四色蔬菜</v>
      </c>
      <c r="N13" s="84" t="s">
        <v>212</v>
      </c>
      <c r="O13" s="84"/>
      <c r="P13" s="84" t="str">
        <f>'2017年5月總表'!E8</f>
        <v>淺色蔬菜</v>
      </c>
      <c r="Q13" s="84" t="s">
        <v>69</v>
      </c>
      <c r="R13" s="84"/>
      <c r="S13" s="84" t="str">
        <f>'2017年5月總表'!E9</f>
        <v>紫菜蛋花湯/保久乳</v>
      </c>
      <c r="T13" s="84" t="s">
        <v>70</v>
      </c>
      <c r="U13" s="84"/>
      <c r="V13" s="186" t="s">
        <v>386</v>
      </c>
      <c r="W13" s="85" t="s">
        <v>7</v>
      </c>
      <c r="X13" s="86" t="s">
        <v>18</v>
      </c>
      <c r="Y13" s="87">
        <v>5.7</v>
      </c>
      <c r="Z13" s="125"/>
      <c r="AA13" s="67"/>
      <c r="AB13" s="68"/>
      <c r="AC13" s="67"/>
      <c r="AD13" s="67"/>
      <c r="AE13" s="67"/>
      <c r="AF13" s="67"/>
      <c r="AG13" s="147"/>
    </row>
    <row r="14" spans="2:33" ht="27.75" customHeight="1">
      <c r="B14" s="24" t="s">
        <v>8</v>
      </c>
      <c r="C14" s="185"/>
      <c r="D14" s="160" t="s">
        <v>79</v>
      </c>
      <c r="E14" s="160"/>
      <c r="F14" s="160">
        <v>114</v>
      </c>
      <c r="G14" s="158" t="s">
        <v>298</v>
      </c>
      <c r="H14" s="160" t="s">
        <v>191</v>
      </c>
      <c r="I14" s="158">
        <v>80</v>
      </c>
      <c r="J14" s="160" t="s">
        <v>375</v>
      </c>
      <c r="K14" s="160" t="s">
        <v>21</v>
      </c>
      <c r="L14" s="160">
        <v>30</v>
      </c>
      <c r="M14" s="160" t="s">
        <v>201</v>
      </c>
      <c r="N14" s="160" t="s">
        <v>21</v>
      </c>
      <c r="O14" s="160">
        <v>10</v>
      </c>
      <c r="P14" s="160" t="s">
        <v>115</v>
      </c>
      <c r="Q14" s="160" t="s">
        <v>21</v>
      </c>
      <c r="R14" s="160">
        <v>107</v>
      </c>
      <c r="S14" s="158" t="s">
        <v>87</v>
      </c>
      <c r="T14" s="166" t="s">
        <v>21</v>
      </c>
      <c r="U14" s="158">
        <v>10</v>
      </c>
      <c r="V14" s="187"/>
      <c r="W14" s="132">
        <f>Y13*15+Y15*5+Y17*15+Y18*12</f>
        <v>107.5</v>
      </c>
      <c r="X14" s="90" t="s">
        <v>19</v>
      </c>
      <c r="Y14" s="91">
        <v>5.525</v>
      </c>
      <c r="Z14" s="125">
        <f>W14*4</f>
        <v>430</v>
      </c>
      <c r="AA14" s="92"/>
      <c r="AC14" s="68"/>
      <c r="AD14" s="68"/>
      <c r="AE14" s="68"/>
      <c r="AF14" s="68"/>
      <c r="AG14" s="67">
        <f>Z14/Z20*100</f>
        <v>49.01402028952468</v>
      </c>
    </row>
    <row r="15" spans="2:33" ht="27.75" customHeight="1">
      <c r="B15" s="24">
        <v>2</v>
      </c>
      <c r="C15" s="185"/>
      <c r="D15" s="160" t="s">
        <v>419</v>
      </c>
      <c r="E15" s="160"/>
      <c r="F15" s="160">
        <v>40</v>
      </c>
      <c r="G15" s="158" t="s">
        <v>21</v>
      </c>
      <c r="H15" s="160" t="s">
        <v>21</v>
      </c>
      <c r="I15" s="158" t="s">
        <v>21</v>
      </c>
      <c r="J15" s="160" t="s">
        <v>376</v>
      </c>
      <c r="K15" s="160" t="s">
        <v>21</v>
      </c>
      <c r="L15" s="160">
        <v>30</v>
      </c>
      <c r="M15" s="160" t="s">
        <v>200</v>
      </c>
      <c r="N15" s="160" t="s">
        <v>191</v>
      </c>
      <c r="O15" s="160">
        <v>10</v>
      </c>
      <c r="P15" s="160" t="s">
        <v>21</v>
      </c>
      <c r="Q15" s="160" t="s">
        <v>21</v>
      </c>
      <c r="R15" s="160" t="s">
        <v>21</v>
      </c>
      <c r="S15" s="158" t="s">
        <v>216</v>
      </c>
      <c r="T15" s="158" t="s">
        <v>21</v>
      </c>
      <c r="U15" s="158">
        <v>3</v>
      </c>
      <c r="V15" s="187"/>
      <c r="W15" s="94" t="s">
        <v>9</v>
      </c>
      <c r="X15" s="95" t="s">
        <v>20</v>
      </c>
      <c r="Y15" s="91">
        <v>2</v>
      </c>
      <c r="Z15" s="125"/>
      <c r="AA15" s="96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185"/>
      <c r="D16" s="161"/>
      <c r="E16" s="161"/>
      <c r="F16" s="160"/>
      <c r="G16" s="160"/>
      <c r="H16" s="161"/>
      <c r="I16" s="160"/>
      <c r="J16" s="160" t="s">
        <v>374</v>
      </c>
      <c r="K16" s="160" t="s">
        <v>21</v>
      </c>
      <c r="L16" s="160" t="s">
        <v>374</v>
      </c>
      <c r="M16" s="160" t="s">
        <v>213</v>
      </c>
      <c r="N16" s="161" t="s">
        <v>21</v>
      </c>
      <c r="O16" s="160">
        <v>10</v>
      </c>
      <c r="P16" s="160"/>
      <c r="Q16" s="161"/>
      <c r="R16" s="160"/>
      <c r="S16" s="160"/>
      <c r="T16" s="161"/>
      <c r="U16" s="160"/>
      <c r="V16" s="187"/>
      <c r="W16" s="132">
        <f>Y14*5+Y16*5+Y18*4</f>
        <v>44.125</v>
      </c>
      <c r="X16" s="95" t="s">
        <v>22</v>
      </c>
      <c r="Y16" s="91">
        <v>2.5</v>
      </c>
      <c r="Z16" s="125">
        <f>23*9</f>
        <v>207</v>
      </c>
      <c r="AC16" s="68"/>
      <c r="AD16" s="68"/>
      <c r="AE16" s="68"/>
      <c r="AF16" s="68"/>
      <c r="AG16" s="67">
        <f>Z16/Z20*100</f>
        <v>23.59512139518979</v>
      </c>
    </row>
    <row r="17" spans="2:33" ht="27.75" customHeight="1">
      <c r="B17" s="191" t="s">
        <v>50</v>
      </c>
      <c r="C17" s="185"/>
      <c r="D17" s="161"/>
      <c r="E17" s="161"/>
      <c r="F17" s="160"/>
      <c r="G17" s="160"/>
      <c r="H17" s="161"/>
      <c r="I17" s="160"/>
      <c r="J17" s="160" t="s">
        <v>374</v>
      </c>
      <c r="K17" s="161" t="s">
        <v>21</v>
      </c>
      <c r="L17" s="160" t="s">
        <v>374</v>
      </c>
      <c r="M17" s="158" t="s">
        <v>214</v>
      </c>
      <c r="N17" s="161"/>
      <c r="O17" s="158">
        <v>10</v>
      </c>
      <c r="P17" s="160"/>
      <c r="Q17" s="161"/>
      <c r="R17" s="160"/>
      <c r="S17" s="160"/>
      <c r="T17" s="161"/>
      <c r="U17" s="160"/>
      <c r="V17" s="187"/>
      <c r="W17" s="94" t="s">
        <v>11</v>
      </c>
      <c r="X17" s="95" t="s">
        <v>23</v>
      </c>
      <c r="Y17" s="91">
        <f>AB18</f>
        <v>0</v>
      </c>
      <c r="Z17" s="125"/>
      <c r="AC17" s="68"/>
      <c r="AD17" s="68"/>
      <c r="AE17" s="68"/>
      <c r="AF17" s="68"/>
      <c r="AG17" s="67"/>
    </row>
    <row r="18" spans="2:33" ht="27.75" customHeight="1">
      <c r="B18" s="191"/>
      <c r="C18" s="185"/>
      <c r="D18" s="161"/>
      <c r="E18" s="161"/>
      <c r="F18" s="160"/>
      <c r="G18" s="160"/>
      <c r="H18" s="161"/>
      <c r="I18" s="160"/>
      <c r="J18" s="160" t="s">
        <v>21</v>
      </c>
      <c r="K18" s="161" t="s">
        <v>21</v>
      </c>
      <c r="L18" s="160" t="s">
        <v>21</v>
      </c>
      <c r="M18" s="158" t="s">
        <v>215</v>
      </c>
      <c r="N18" s="161"/>
      <c r="O18" s="158">
        <v>20</v>
      </c>
      <c r="P18" s="160"/>
      <c r="Q18" s="161"/>
      <c r="R18" s="160"/>
      <c r="S18" s="160"/>
      <c r="T18" s="161"/>
      <c r="U18" s="160"/>
      <c r="V18" s="187"/>
      <c r="W18" s="132">
        <f>Y13*2+Y14*7+Y15*1+Y18*8</f>
        <v>60.075</v>
      </c>
      <c r="X18" s="128" t="s">
        <v>25</v>
      </c>
      <c r="Y18" s="101">
        <v>1</v>
      </c>
      <c r="Z18" s="65">
        <f>W18*4</f>
        <v>240.3</v>
      </c>
      <c r="AG18" s="67">
        <f>Z18/Z20*100</f>
        <v>27.390858315285538</v>
      </c>
    </row>
    <row r="19" spans="2:33" ht="27.75" customHeight="1">
      <c r="B19" s="32"/>
      <c r="C19" s="102"/>
      <c r="D19" s="161"/>
      <c r="E19" s="161"/>
      <c r="F19" s="160"/>
      <c r="G19" s="160"/>
      <c r="H19" s="161"/>
      <c r="I19" s="160"/>
      <c r="J19" s="160" t="s">
        <v>21</v>
      </c>
      <c r="K19" s="161" t="s">
        <v>21</v>
      </c>
      <c r="L19" s="160" t="s">
        <v>21</v>
      </c>
      <c r="M19" s="158"/>
      <c r="N19" s="161"/>
      <c r="O19" s="158"/>
      <c r="P19" s="160"/>
      <c r="Q19" s="161"/>
      <c r="R19" s="160"/>
      <c r="S19" s="160"/>
      <c r="T19" s="161"/>
      <c r="U19" s="160"/>
      <c r="V19" s="187"/>
      <c r="W19" s="94" t="s">
        <v>12</v>
      </c>
      <c r="X19" s="103"/>
      <c r="Y19" s="91"/>
      <c r="Z19" s="125"/>
      <c r="AG19" s="67"/>
    </row>
    <row r="20" spans="2:33" ht="27.75" customHeight="1">
      <c r="B20" s="34"/>
      <c r="C20" s="104"/>
      <c r="D20" s="161"/>
      <c r="E20" s="161"/>
      <c r="F20" s="160"/>
      <c r="G20" s="160"/>
      <c r="H20" s="161"/>
      <c r="I20" s="160"/>
      <c r="J20" s="160"/>
      <c r="K20" s="161"/>
      <c r="L20" s="160"/>
      <c r="M20" s="158"/>
      <c r="N20" s="161"/>
      <c r="O20" s="158"/>
      <c r="P20" s="160"/>
      <c r="Q20" s="161"/>
      <c r="R20" s="160"/>
      <c r="S20" s="160"/>
      <c r="T20" s="161"/>
      <c r="U20" s="160"/>
      <c r="V20" s="188"/>
      <c r="W20" s="135">
        <f>Y13*70+Y14*75+Y15*25+Y16*45+Y17*60+Y18*120</f>
        <v>1095.875</v>
      </c>
      <c r="X20" s="100"/>
      <c r="Y20" s="101"/>
      <c r="Z20" s="65">
        <f>SUM(Z13:Z19)</f>
        <v>877.3</v>
      </c>
      <c r="AA20" s="65">
        <f aca="true" t="shared" si="0" ref="AA20:AG20">SUM(AA13:AA19)</f>
        <v>0</v>
      </c>
      <c r="AB20" s="65">
        <f t="shared" si="0"/>
        <v>0</v>
      </c>
      <c r="AC20" s="65">
        <f t="shared" si="0"/>
        <v>0</v>
      </c>
      <c r="AD20" s="65">
        <f t="shared" si="0"/>
        <v>0</v>
      </c>
      <c r="AE20" s="65">
        <f t="shared" si="0"/>
        <v>0</v>
      </c>
      <c r="AF20" s="65">
        <f t="shared" si="0"/>
        <v>0</v>
      </c>
      <c r="AG20" s="65">
        <f t="shared" si="0"/>
        <v>100.00000000000001</v>
      </c>
    </row>
    <row r="21" spans="2:33" s="88" customFormat="1" ht="27.75" customHeight="1">
      <c r="B21" s="19">
        <v>5</v>
      </c>
      <c r="C21" s="185"/>
      <c r="D21" s="84" t="str">
        <f>'2017年5月總表'!I4</f>
        <v>香Q白米飯</v>
      </c>
      <c r="E21" s="84" t="s">
        <v>68</v>
      </c>
      <c r="F21" s="84" t="s">
        <v>21</v>
      </c>
      <c r="G21" s="84" t="str">
        <f>'2017年5月總表'!I5</f>
        <v>香酥魚排(炸)(加)(海)</v>
      </c>
      <c r="H21" s="84" t="s">
        <v>378</v>
      </c>
      <c r="I21" s="84"/>
      <c r="J21" s="84" t="str">
        <f>'2017年5月總表'!I6</f>
        <v>絞肉干丁(豆)</v>
      </c>
      <c r="K21" s="84" t="s">
        <v>218</v>
      </c>
      <c r="L21" s="84" t="s">
        <v>76</v>
      </c>
      <c r="M21" s="84" t="str">
        <f>'2017年5月總表'!I7</f>
        <v>四海鍋貼(加)</v>
      </c>
      <c r="N21" s="84" t="s">
        <v>418</v>
      </c>
      <c r="O21" s="84"/>
      <c r="P21" s="84" t="str">
        <f>'2017年5月總表'!I8</f>
        <v>深色蔬菜</v>
      </c>
      <c r="Q21" s="84" t="s">
        <v>84</v>
      </c>
      <c r="R21" s="84" t="s">
        <v>21</v>
      </c>
      <c r="S21" s="84" t="str">
        <f>'2017年5月總表'!I9</f>
        <v>金茸三絲湯 </v>
      </c>
      <c r="T21" s="84" t="s">
        <v>70</v>
      </c>
      <c r="U21" s="84"/>
      <c r="V21" s="186" t="s">
        <v>374</v>
      </c>
      <c r="W21" s="85" t="s">
        <v>7</v>
      </c>
      <c r="X21" s="86" t="s">
        <v>18</v>
      </c>
      <c r="Y21" s="87">
        <v>5.7</v>
      </c>
      <c r="Z21" s="125"/>
      <c r="AA21" s="67"/>
      <c r="AB21" s="68"/>
      <c r="AC21" s="67"/>
      <c r="AD21" s="67"/>
      <c r="AE21" s="67"/>
      <c r="AF21" s="67"/>
      <c r="AG21" s="147"/>
    </row>
    <row r="22" spans="2:33" s="111" customFormat="1" ht="27.75" customHeight="1">
      <c r="B22" s="24" t="s">
        <v>8</v>
      </c>
      <c r="C22" s="185"/>
      <c r="D22" s="26" t="s">
        <v>138</v>
      </c>
      <c r="E22" s="26"/>
      <c r="F22" s="26">
        <v>127</v>
      </c>
      <c r="G22" s="26" t="s">
        <v>452</v>
      </c>
      <c r="H22" s="26" t="s">
        <v>405</v>
      </c>
      <c r="I22" s="26">
        <v>60</v>
      </c>
      <c r="J22" s="160" t="s">
        <v>299</v>
      </c>
      <c r="K22" s="26" t="s">
        <v>139</v>
      </c>
      <c r="L22" s="26">
        <v>30</v>
      </c>
      <c r="M22" s="160" t="s">
        <v>420</v>
      </c>
      <c r="N22" s="160" t="s">
        <v>405</v>
      </c>
      <c r="O22" s="160">
        <v>30</v>
      </c>
      <c r="P22" s="26"/>
      <c r="Q22" s="26"/>
      <c r="R22" s="26"/>
      <c r="S22" s="26" t="s">
        <v>203</v>
      </c>
      <c r="T22" s="26"/>
      <c r="U22" s="26">
        <v>10</v>
      </c>
      <c r="V22" s="187"/>
      <c r="W22" s="132">
        <f>Y21*15+Y23*5+Y25*15+Y26*12</f>
        <v>95.5</v>
      </c>
      <c r="X22" s="90" t="s">
        <v>19</v>
      </c>
      <c r="Y22" s="91">
        <v>2.5</v>
      </c>
      <c r="Z22" s="125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52.28579249931563</v>
      </c>
    </row>
    <row r="23" spans="2:33" s="111" customFormat="1" ht="27.75" customHeight="1">
      <c r="B23" s="24">
        <v>3</v>
      </c>
      <c r="C23" s="185"/>
      <c r="D23" s="26"/>
      <c r="E23" s="26"/>
      <c r="F23" s="26"/>
      <c r="G23" s="26" t="s">
        <v>374</v>
      </c>
      <c r="H23" s="31" t="s">
        <v>453</v>
      </c>
      <c r="I23" s="26" t="s">
        <v>374</v>
      </c>
      <c r="J23" s="160" t="s">
        <v>217</v>
      </c>
      <c r="K23" s="160" t="s">
        <v>194</v>
      </c>
      <c r="L23" s="26">
        <v>30</v>
      </c>
      <c r="M23" s="160" t="s">
        <v>374</v>
      </c>
      <c r="N23" s="160"/>
      <c r="O23" s="160" t="s">
        <v>374</v>
      </c>
      <c r="P23" s="26" t="s">
        <v>140</v>
      </c>
      <c r="Q23" s="26"/>
      <c r="R23" s="26">
        <v>100</v>
      </c>
      <c r="S23" s="26" t="s">
        <v>196</v>
      </c>
      <c r="T23" s="26" t="s">
        <v>139</v>
      </c>
      <c r="U23" s="26">
        <v>10</v>
      </c>
      <c r="V23" s="187"/>
      <c r="W23" s="94" t="s">
        <v>9</v>
      </c>
      <c r="X23" s="95" t="s">
        <v>20</v>
      </c>
      <c r="Y23" s="91">
        <v>2</v>
      </c>
      <c r="Z23" s="125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24" t="s">
        <v>10</v>
      </c>
      <c r="C24" s="185"/>
      <c r="D24" s="26"/>
      <c r="E24" s="31"/>
      <c r="F24" s="26"/>
      <c r="G24" s="26" t="s">
        <v>139</v>
      </c>
      <c r="H24" s="31"/>
      <c r="I24" s="26" t="s">
        <v>139</v>
      </c>
      <c r="J24" s="26" t="s">
        <v>191</v>
      </c>
      <c r="K24" s="31"/>
      <c r="L24" s="26" t="s">
        <v>191</v>
      </c>
      <c r="M24" s="160" t="s">
        <v>374</v>
      </c>
      <c r="N24" s="161"/>
      <c r="O24" s="160" t="s">
        <v>374</v>
      </c>
      <c r="P24" s="26"/>
      <c r="Q24" s="31"/>
      <c r="R24" s="26"/>
      <c r="S24" s="25" t="s">
        <v>219</v>
      </c>
      <c r="T24" s="31"/>
      <c r="U24" s="26">
        <v>5</v>
      </c>
      <c r="V24" s="187"/>
      <c r="W24" s="132">
        <f>Y22*5+Y24*5+Y26*4</f>
        <v>25</v>
      </c>
      <c r="X24" s="95" t="s">
        <v>22</v>
      </c>
      <c r="Y24" s="91">
        <v>2.5</v>
      </c>
      <c r="Z24" s="125">
        <f>W24*9</f>
        <v>225</v>
      </c>
      <c r="AA24" s="67"/>
      <c r="AB24" s="68"/>
      <c r="AC24" s="68"/>
      <c r="AD24" s="68"/>
      <c r="AE24" s="68"/>
      <c r="AF24" s="68"/>
      <c r="AG24" s="67">
        <f>Z24/Z28*100</f>
        <v>30.796605529701615</v>
      </c>
    </row>
    <row r="25" spans="2:33" s="111" customFormat="1" ht="27.75" customHeight="1">
      <c r="B25" s="191" t="s">
        <v>51</v>
      </c>
      <c r="C25" s="185"/>
      <c r="D25" s="26"/>
      <c r="E25" s="31"/>
      <c r="F25" s="26"/>
      <c r="G25" s="26"/>
      <c r="H25" s="31"/>
      <c r="I25" s="26"/>
      <c r="J25" s="26" t="s">
        <v>191</v>
      </c>
      <c r="K25" s="31"/>
      <c r="L25" s="26" t="s">
        <v>139</v>
      </c>
      <c r="M25" s="160" t="s">
        <v>374</v>
      </c>
      <c r="N25" s="161"/>
      <c r="O25" s="160" t="s">
        <v>139</v>
      </c>
      <c r="P25" s="26"/>
      <c r="Q25" s="31"/>
      <c r="R25" s="26"/>
      <c r="S25" s="26" t="s">
        <v>300</v>
      </c>
      <c r="T25" s="31"/>
      <c r="U25" s="26">
        <v>10</v>
      </c>
      <c r="V25" s="187"/>
      <c r="W25" s="94" t="s">
        <v>11</v>
      </c>
      <c r="X25" s="95" t="s">
        <v>23</v>
      </c>
      <c r="Y25" s="91">
        <f>AB26</f>
        <v>0</v>
      </c>
      <c r="Z25" s="125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191"/>
      <c r="C26" s="185"/>
      <c r="D26" s="31"/>
      <c r="E26" s="31"/>
      <c r="F26" s="26"/>
      <c r="G26" s="39"/>
      <c r="H26" s="31"/>
      <c r="I26" s="26"/>
      <c r="J26" s="26"/>
      <c r="K26" s="31"/>
      <c r="L26" s="26"/>
      <c r="M26" s="160"/>
      <c r="N26" s="161"/>
      <c r="O26" s="160"/>
      <c r="P26" s="26"/>
      <c r="Q26" s="31"/>
      <c r="R26" s="26"/>
      <c r="S26" s="26" t="s">
        <v>200</v>
      </c>
      <c r="T26" s="31"/>
      <c r="U26" s="26">
        <v>5</v>
      </c>
      <c r="V26" s="187"/>
      <c r="W26" s="132">
        <f>Y21*2+Y22*7+Y23*1+Y26*8</f>
        <v>30.9</v>
      </c>
      <c r="X26" s="128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16.91760197098275</v>
      </c>
    </row>
    <row r="27" spans="2:33" s="111" customFormat="1" ht="27.75" customHeight="1">
      <c r="B27" s="32"/>
      <c r="C27" s="114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187"/>
      <c r="W27" s="94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41"/>
      <c r="C28" s="115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188"/>
      <c r="W28" s="135">
        <f>Y21*70+Y22*75+Y23*25+Y24*45+Y25*60+Y26*120</f>
        <v>749</v>
      </c>
      <c r="X28" s="107"/>
      <c r="Y28" s="91"/>
      <c r="Z28" s="65">
        <f aca="true" t="shared" si="1" ref="Z28:AG28">SUM(Z21:Z27)</f>
        <v>730.6</v>
      </c>
      <c r="AA28" s="65">
        <f t="shared" si="1"/>
        <v>0</v>
      </c>
      <c r="AB28" s="65">
        <f t="shared" si="1"/>
        <v>0</v>
      </c>
      <c r="AC28" s="65">
        <f t="shared" si="1"/>
        <v>0</v>
      </c>
      <c r="AD28" s="65">
        <f t="shared" si="1"/>
        <v>0</v>
      </c>
      <c r="AE28" s="65">
        <f t="shared" si="1"/>
        <v>0</v>
      </c>
      <c r="AF28" s="65">
        <f t="shared" si="1"/>
        <v>0</v>
      </c>
      <c r="AG28" s="65">
        <f t="shared" si="1"/>
        <v>100</v>
      </c>
    </row>
    <row r="29" spans="2:33" s="88" customFormat="1" ht="27.75" customHeight="1">
      <c r="B29" s="83">
        <v>5</v>
      </c>
      <c r="C29" s="185"/>
      <c r="D29" s="84" t="str">
        <f>'2017年5月總表'!M4</f>
        <v>地瓜飯</v>
      </c>
      <c r="E29" s="84" t="s">
        <v>68</v>
      </c>
      <c r="F29" s="84"/>
      <c r="G29" s="84" t="str">
        <f>'2017年5月總表'!M5</f>
        <v>鹹豬肉(醃)</v>
      </c>
      <c r="H29" s="84" t="s">
        <v>204</v>
      </c>
      <c r="I29" s="84"/>
      <c r="J29" s="84" t="str">
        <f>'2017年5月總表'!M6</f>
        <v>香香烤翅腿</v>
      </c>
      <c r="K29" s="84" t="s">
        <v>330</v>
      </c>
      <c r="L29" s="84"/>
      <c r="M29" s="84" t="str">
        <f>'2017年5月總表'!M7</f>
        <v>白菜滷</v>
      </c>
      <c r="N29" s="84" t="s">
        <v>227</v>
      </c>
      <c r="O29" s="84"/>
      <c r="P29" s="84" t="str">
        <f>'2017年5月總表'!M8</f>
        <v>淺色蔬菜</v>
      </c>
      <c r="Q29" s="84" t="s">
        <v>84</v>
      </c>
      <c r="R29" s="84"/>
      <c r="S29" s="84" t="str">
        <f>'2017年5月總表'!M9</f>
        <v>蘿蔔玉米湯</v>
      </c>
      <c r="T29" s="84" t="s">
        <v>70</v>
      </c>
      <c r="U29" s="84"/>
      <c r="V29" s="186"/>
      <c r="W29" s="85" t="s">
        <v>7</v>
      </c>
      <c r="X29" s="86" t="s">
        <v>18</v>
      </c>
      <c r="Y29" s="87">
        <v>5.7</v>
      </c>
      <c r="Z29" s="125"/>
      <c r="AA29" s="67"/>
      <c r="AB29" s="68"/>
      <c r="AC29" s="67"/>
      <c r="AD29" s="67"/>
      <c r="AE29" s="67"/>
      <c r="AF29" s="67"/>
      <c r="AG29" s="147"/>
    </row>
    <row r="30" spans="2:33" ht="27.75" customHeight="1">
      <c r="B30" s="89" t="s">
        <v>8</v>
      </c>
      <c r="C30" s="185"/>
      <c r="D30" s="26"/>
      <c r="E30" s="26"/>
      <c r="F30" s="26"/>
      <c r="G30" s="26" t="s">
        <v>211</v>
      </c>
      <c r="H30" s="26"/>
      <c r="I30" s="26">
        <v>10</v>
      </c>
      <c r="J30" s="160" t="s">
        <v>332</v>
      </c>
      <c r="K30" s="160" t="s">
        <v>311</v>
      </c>
      <c r="L30" s="160">
        <v>30</v>
      </c>
      <c r="M30" s="27" t="s">
        <v>221</v>
      </c>
      <c r="N30" s="26" t="s">
        <v>191</v>
      </c>
      <c r="O30" s="27">
        <v>30</v>
      </c>
      <c r="P30" s="26" t="s">
        <v>140</v>
      </c>
      <c r="Q30" s="26"/>
      <c r="R30" s="26">
        <v>100</v>
      </c>
      <c r="S30" s="25" t="s">
        <v>214</v>
      </c>
      <c r="T30" s="25"/>
      <c r="U30" s="25">
        <v>20</v>
      </c>
      <c r="V30" s="187"/>
      <c r="W30" s="132">
        <f>Y29*15+Y31*5+Y33*15+Y34*12</f>
        <v>95.5</v>
      </c>
      <c r="X30" s="90" t="s">
        <v>19</v>
      </c>
      <c r="Y30" s="91">
        <v>2.5</v>
      </c>
      <c r="Z30" s="125">
        <f>W30*4</f>
        <v>382</v>
      </c>
      <c r="AA30" s="92"/>
      <c r="AC30" s="68"/>
      <c r="AD30" s="68"/>
      <c r="AE30" s="68"/>
      <c r="AF30" s="68"/>
      <c r="AG30" s="67">
        <f>Z30/Z36*100</f>
        <v>50.72367547470456</v>
      </c>
    </row>
    <row r="31" spans="2:33" ht="27.75" customHeight="1">
      <c r="B31" s="89">
        <v>4</v>
      </c>
      <c r="C31" s="185"/>
      <c r="D31" s="26" t="s">
        <v>141</v>
      </c>
      <c r="E31" s="26"/>
      <c r="F31" s="26">
        <v>42</v>
      </c>
      <c r="G31" s="26" t="s">
        <v>320</v>
      </c>
      <c r="H31" s="26" t="s">
        <v>331</v>
      </c>
      <c r="I31" s="26">
        <v>60</v>
      </c>
      <c r="J31" s="160" t="s">
        <v>191</v>
      </c>
      <c r="K31" s="160" t="s">
        <v>139</v>
      </c>
      <c r="L31" s="160" t="s">
        <v>191</v>
      </c>
      <c r="M31" s="27" t="s">
        <v>203</v>
      </c>
      <c r="N31" s="26"/>
      <c r="O31" s="27">
        <v>10</v>
      </c>
      <c r="P31" s="27"/>
      <c r="Q31" s="99"/>
      <c r="R31" s="27"/>
      <c r="S31" s="25" t="s">
        <v>225</v>
      </c>
      <c r="T31" s="25" t="s">
        <v>191</v>
      </c>
      <c r="U31" s="25">
        <v>10</v>
      </c>
      <c r="V31" s="187"/>
      <c r="W31" s="94" t="s">
        <v>9</v>
      </c>
      <c r="X31" s="95" t="s">
        <v>20</v>
      </c>
      <c r="Y31" s="91">
        <v>2</v>
      </c>
      <c r="Z31" s="125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185"/>
      <c r="D32" s="26" t="s">
        <v>138</v>
      </c>
      <c r="E32" s="31"/>
      <c r="F32" s="26">
        <v>85</v>
      </c>
      <c r="G32" s="26" t="s">
        <v>139</v>
      </c>
      <c r="H32" s="31"/>
      <c r="I32" s="26" t="s">
        <v>139</v>
      </c>
      <c r="J32" s="158" t="s">
        <v>191</v>
      </c>
      <c r="K32" s="161"/>
      <c r="L32" s="158" t="s">
        <v>191</v>
      </c>
      <c r="M32" s="27" t="s">
        <v>297</v>
      </c>
      <c r="N32" s="26" t="s">
        <v>139</v>
      </c>
      <c r="O32" s="27">
        <v>10</v>
      </c>
      <c r="P32" s="27"/>
      <c r="Q32" s="99"/>
      <c r="R32" s="27"/>
      <c r="S32" s="25" t="s">
        <v>191</v>
      </c>
      <c r="T32" s="26" t="s">
        <v>139</v>
      </c>
      <c r="U32" s="26" t="s">
        <v>191</v>
      </c>
      <c r="V32" s="187"/>
      <c r="W32" s="132">
        <f>Y30*5+Y32*5+Y34*4</f>
        <v>27.5</v>
      </c>
      <c r="X32" s="95" t="s">
        <v>22</v>
      </c>
      <c r="Y32" s="91">
        <v>3</v>
      </c>
      <c r="Z32" s="125">
        <f>W32*9</f>
        <v>247.5</v>
      </c>
      <c r="AC32" s="68"/>
      <c r="AD32" s="68"/>
      <c r="AE32" s="68"/>
      <c r="AF32" s="68"/>
      <c r="AG32" s="67">
        <f>Z32/Z36*100</f>
        <v>32.864161465940775</v>
      </c>
    </row>
    <row r="33" spans="2:33" ht="27.75" customHeight="1">
      <c r="B33" s="192" t="s">
        <v>52</v>
      </c>
      <c r="C33" s="185"/>
      <c r="D33" s="31"/>
      <c r="E33" s="31"/>
      <c r="F33" s="26"/>
      <c r="G33" s="26" t="s">
        <v>139</v>
      </c>
      <c r="H33" s="31"/>
      <c r="I33" s="26" t="s">
        <v>139</v>
      </c>
      <c r="J33" s="160" t="s">
        <v>191</v>
      </c>
      <c r="K33" s="160"/>
      <c r="L33" s="160" t="s">
        <v>191</v>
      </c>
      <c r="M33" s="27" t="s">
        <v>196</v>
      </c>
      <c r="N33" s="31"/>
      <c r="O33" s="27">
        <v>10</v>
      </c>
      <c r="P33" s="26"/>
      <c r="Q33" s="31"/>
      <c r="R33" s="26"/>
      <c r="S33" s="25"/>
      <c r="T33" s="26"/>
      <c r="U33" s="26"/>
      <c r="V33" s="187"/>
      <c r="W33" s="94" t="s">
        <v>11</v>
      </c>
      <c r="X33" s="95" t="s">
        <v>23</v>
      </c>
      <c r="Y33" s="91">
        <f>AB34</f>
        <v>0</v>
      </c>
      <c r="Z33" s="125"/>
      <c r="AC33" s="68"/>
      <c r="AD33" s="68"/>
      <c r="AE33" s="68"/>
      <c r="AF33" s="68"/>
      <c r="AG33" s="67"/>
    </row>
    <row r="34" spans="2:33" ht="27.75" customHeight="1">
      <c r="B34" s="192"/>
      <c r="C34" s="185"/>
      <c r="D34" s="31"/>
      <c r="E34" s="31"/>
      <c r="F34" s="26"/>
      <c r="G34" s="26"/>
      <c r="H34" s="31"/>
      <c r="I34" s="26"/>
      <c r="J34" s="166"/>
      <c r="K34" s="161"/>
      <c r="L34" s="160"/>
      <c r="M34" s="27" t="s">
        <v>191</v>
      </c>
      <c r="N34" s="31"/>
      <c r="O34" s="27"/>
      <c r="P34" s="26"/>
      <c r="Q34" s="31"/>
      <c r="R34" s="26"/>
      <c r="S34" s="25"/>
      <c r="T34" s="31"/>
      <c r="U34" s="26"/>
      <c r="V34" s="187"/>
      <c r="W34" s="132">
        <f>Y29*2+Y30*7+Y31*1+Y34*8</f>
        <v>30.9</v>
      </c>
      <c r="X34" s="128" t="s">
        <v>25</v>
      </c>
      <c r="Y34" s="101">
        <v>0</v>
      </c>
      <c r="Z34" s="65">
        <f>W34*4</f>
        <v>123.6</v>
      </c>
      <c r="AG34" s="67">
        <f>Z34/Z36*100</f>
        <v>16.41216305935467</v>
      </c>
    </row>
    <row r="35" spans="2:33" ht="27.75" customHeight="1">
      <c r="B35" s="32" t="s">
        <v>49</v>
      </c>
      <c r="C35" s="102"/>
      <c r="D35" s="31"/>
      <c r="E35" s="31"/>
      <c r="F35" s="26"/>
      <c r="G35" s="26"/>
      <c r="H35" s="31"/>
      <c r="I35" s="26"/>
      <c r="J35" s="160"/>
      <c r="K35" s="161"/>
      <c r="L35" s="160"/>
      <c r="M35" s="27"/>
      <c r="N35" s="31"/>
      <c r="O35" s="27"/>
      <c r="P35" s="26"/>
      <c r="Q35" s="31"/>
      <c r="R35" s="26"/>
      <c r="S35" s="26"/>
      <c r="T35" s="26"/>
      <c r="U35" s="26"/>
      <c r="V35" s="187"/>
      <c r="W35" s="94" t="s">
        <v>12</v>
      </c>
      <c r="X35" s="103"/>
      <c r="Y35" s="91"/>
      <c r="Z35" s="125"/>
      <c r="AG35" s="67"/>
    </row>
    <row r="36" spans="2:33" ht="27.75" customHeight="1">
      <c r="B36" s="148"/>
      <c r="C36" s="104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188"/>
      <c r="W36" s="135">
        <f>Y29*70+Y30*75+Y31*25+Y32*45+Y33*60+Y34*120</f>
        <v>771.5</v>
      </c>
      <c r="X36" s="100"/>
      <c r="Y36" s="91"/>
      <c r="Z36" s="65">
        <f aca="true" t="shared" si="2" ref="Z36:AG36">SUM(Z29:Z35)</f>
        <v>753.1</v>
      </c>
      <c r="AA36" s="65">
        <f t="shared" si="2"/>
        <v>0</v>
      </c>
      <c r="AB36" s="65">
        <f t="shared" si="2"/>
        <v>0</v>
      </c>
      <c r="AC36" s="65">
        <f t="shared" si="2"/>
        <v>0</v>
      </c>
      <c r="AD36" s="65">
        <f t="shared" si="2"/>
        <v>0</v>
      </c>
      <c r="AE36" s="65">
        <f t="shared" si="2"/>
        <v>0</v>
      </c>
      <c r="AF36" s="65">
        <f t="shared" si="2"/>
        <v>0</v>
      </c>
      <c r="AG36" s="65">
        <f t="shared" si="2"/>
        <v>100</v>
      </c>
    </row>
    <row r="37" spans="2:33" s="88" customFormat="1" ht="27.75" customHeight="1">
      <c r="B37" s="83">
        <v>5</v>
      </c>
      <c r="C37" s="185"/>
      <c r="D37" s="84" t="str">
        <f>'2017年5月總表'!Q4</f>
        <v>油蔥酥拌飯</v>
      </c>
      <c r="E37" s="84" t="s">
        <v>204</v>
      </c>
      <c r="F37" s="84"/>
      <c r="G37" s="84" t="str">
        <f>'2017年5月總表'!Q5</f>
        <v>美味豬排</v>
      </c>
      <c r="H37" s="84" t="s">
        <v>224</v>
      </c>
      <c r="I37" s="84"/>
      <c r="J37" s="84" t="str">
        <f>'2017年5月總表'!Q6</f>
        <v>蒙古烤肉</v>
      </c>
      <c r="K37" s="84" t="s">
        <v>333</v>
      </c>
      <c r="L37" s="84" t="s">
        <v>21</v>
      </c>
      <c r="M37" s="84" t="str">
        <f>'2017年5月總表'!Q7</f>
        <v>熱狗棒(炸)(加)</v>
      </c>
      <c r="N37" s="84" t="s">
        <v>378</v>
      </c>
      <c r="O37" s="84"/>
      <c r="P37" s="84" t="str">
        <f>'2017年5月總表'!Q8</f>
        <v>深色蔬菜</v>
      </c>
      <c r="Q37" s="84" t="s">
        <v>69</v>
      </c>
      <c r="R37" s="84" t="s">
        <v>65</v>
      </c>
      <c r="S37" s="84" t="str">
        <f>'2017年5月總表'!Q9</f>
        <v>巧達起司濃湯(芡)</v>
      </c>
      <c r="T37" s="84" t="s">
        <v>70</v>
      </c>
      <c r="U37" s="84"/>
      <c r="V37" s="186" t="s">
        <v>33</v>
      </c>
      <c r="W37" s="85" t="s">
        <v>7</v>
      </c>
      <c r="X37" s="86" t="s">
        <v>18</v>
      </c>
      <c r="Y37" s="87">
        <v>5.7</v>
      </c>
      <c r="Z37" s="125"/>
      <c r="AA37" s="67"/>
      <c r="AB37" s="68"/>
      <c r="AC37" s="67"/>
      <c r="AD37" s="67"/>
      <c r="AE37" s="67"/>
      <c r="AF37" s="67"/>
      <c r="AG37" s="147"/>
    </row>
    <row r="38" spans="2:33" ht="27.75" customHeight="1">
      <c r="B38" s="89" t="s">
        <v>8</v>
      </c>
      <c r="C38" s="185"/>
      <c r="D38" s="27" t="s">
        <v>222</v>
      </c>
      <c r="E38" s="27" t="s">
        <v>139</v>
      </c>
      <c r="F38" s="27">
        <v>100</v>
      </c>
      <c r="G38" s="160" t="s">
        <v>301</v>
      </c>
      <c r="H38" s="160"/>
      <c r="I38" s="160">
        <v>60</v>
      </c>
      <c r="J38" s="160" t="s">
        <v>211</v>
      </c>
      <c r="K38" s="160"/>
      <c r="L38" s="160">
        <v>20</v>
      </c>
      <c r="M38" s="160" t="s">
        <v>391</v>
      </c>
      <c r="N38" s="160" t="s">
        <v>405</v>
      </c>
      <c r="O38" s="160">
        <v>50</v>
      </c>
      <c r="P38" s="158" t="s">
        <v>140</v>
      </c>
      <c r="Q38" s="158"/>
      <c r="R38" s="158">
        <v>100</v>
      </c>
      <c r="S38" s="160" t="s">
        <v>421</v>
      </c>
      <c r="T38" s="160"/>
      <c r="U38" s="25">
        <v>10</v>
      </c>
      <c r="V38" s="187"/>
      <c r="W38" s="132">
        <f>Y37*15+Y39*5+Y41*15+Y42*12</f>
        <v>95.5</v>
      </c>
      <c r="X38" s="90" t="s">
        <v>19</v>
      </c>
      <c r="Y38" s="91">
        <v>2.5</v>
      </c>
      <c r="Z38" s="125">
        <f>W38*4</f>
        <v>382</v>
      </c>
      <c r="AA38" s="92"/>
      <c r="AC38" s="68"/>
      <c r="AD38" s="68"/>
      <c r="AE38" s="68"/>
      <c r="AF38" s="68"/>
      <c r="AG38" s="67">
        <f>Z38/Z44*100</f>
        <v>50.72367547470456</v>
      </c>
    </row>
    <row r="39" spans="2:33" ht="27.75" customHeight="1">
      <c r="B39" s="89">
        <v>5</v>
      </c>
      <c r="C39" s="185"/>
      <c r="D39" s="27" t="s">
        <v>299</v>
      </c>
      <c r="E39" s="27"/>
      <c r="F39" s="27">
        <v>10</v>
      </c>
      <c r="G39" s="160"/>
      <c r="H39" s="160"/>
      <c r="I39" s="160"/>
      <c r="J39" s="160" t="s">
        <v>197</v>
      </c>
      <c r="K39" s="160" t="s">
        <v>139</v>
      </c>
      <c r="L39" s="160">
        <v>20</v>
      </c>
      <c r="M39" s="160" t="s">
        <v>374</v>
      </c>
      <c r="N39" s="160" t="s">
        <v>191</v>
      </c>
      <c r="O39" s="160" t="s">
        <v>374</v>
      </c>
      <c r="P39" s="160"/>
      <c r="Q39" s="160"/>
      <c r="R39" s="160"/>
      <c r="S39" s="160" t="s">
        <v>414</v>
      </c>
      <c r="T39" s="160"/>
      <c r="U39" s="25">
        <v>10</v>
      </c>
      <c r="V39" s="187"/>
      <c r="W39" s="94" t="s">
        <v>9</v>
      </c>
      <c r="X39" s="95" t="s">
        <v>20</v>
      </c>
      <c r="Y39" s="91">
        <v>2</v>
      </c>
      <c r="Z39" s="125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185"/>
      <c r="D40" s="158" t="s">
        <v>223</v>
      </c>
      <c r="E40" s="99"/>
      <c r="F40" s="27">
        <v>5</v>
      </c>
      <c r="G40" s="160"/>
      <c r="H40" s="160"/>
      <c r="I40" s="160"/>
      <c r="J40" s="160" t="s">
        <v>302</v>
      </c>
      <c r="K40" s="160" t="s">
        <v>139</v>
      </c>
      <c r="L40" s="160">
        <v>40</v>
      </c>
      <c r="M40" s="160" t="s">
        <v>374</v>
      </c>
      <c r="N40" s="160"/>
      <c r="O40" s="160" t="s">
        <v>374</v>
      </c>
      <c r="P40" s="160"/>
      <c r="Q40" s="160"/>
      <c r="R40" s="160"/>
      <c r="S40" s="160" t="s">
        <v>422</v>
      </c>
      <c r="T40" s="160"/>
      <c r="U40" s="25">
        <v>10</v>
      </c>
      <c r="V40" s="187"/>
      <c r="W40" s="132">
        <f>Y38*5+Y40*5+Y42*4</f>
        <v>27.5</v>
      </c>
      <c r="X40" s="95" t="s">
        <v>22</v>
      </c>
      <c r="Y40" s="91">
        <v>3</v>
      </c>
      <c r="Z40" s="125">
        <f>W40*9</f>
        <v>247.5</v>
      </c>
      <c r="AC40" s="68"/>
      <c r="AD40" s="68"/>
      <c r="AE40" s="68"/>
      <c r="AF40" s="68"/>
      <c r="AG40" s="67">
        <f>Z40/Z44*100</f>
        <v>32.864161465940775</v>
      </c>
    </row>
    <row r="41" spans="2:33" ht="27.75" customHeight="1">
      <c r="B41" s="192" t="s">
        <v>53</v>
      </c>
      <c r="C41" s="185"/>
      <c r="D41" s="158" t="s">
        <v>139</v>
      </c>
      <c r="E41" s="99"/>
      <c r="F41" s="27" t="s">
        <v>139</v>
      </c>
      <c r="G41" s="160"/>
      <c r="H41" s="160"/>
      <c r="I41" s="160"/>
      <c r="J41" s="160" t="s">
        <v>191</v>
      </c>
      <c r="K41" s="160" t="s">
        <v>139</v>
      </c>
      <c r="L41" s="160" t="s">
        <v>191</v>
      </c>
      <c r="M41" s="160" t="s">
        <v>374</v>
      </c>
      <c r="N41" s="160"/>
      <c r="O41" s="160" t="s">
        <v>374</v>
      </c>
      <c r="P41" s="160"/>
      <c r="Q41" s="160"/>
      <c r="R41" s="160"/>
      <c r="S41" s="160" t="s">
        <v>139</v>
      </c>
      <c r="T41" s="160"/>
      <c r="U41" s="25" t="s">
        <v>139</v>
      </c>
      <c r="V41" s="187"/>
      <c r="W41" s="94" t="s">
        <v>11</v>
      </c>
      <c r="X41" s="95" t="s">
        <v>23</v>
      </c>
      <c r="Y41" s="91">
        <f>AB42</f>
        <v>0</v>
      </c>
      <c r="Z41" s="125"/>
      <c r="AC41" s="68"/>
      <c r="AD41" s="68"/>
      <c r="AE41" s="68"/>
      <c r="AF41" s="68"/>
      <c r="AG41" s="67"/>
    </row>
    <row r="42" spans="2:33" ht="27.75" customHeight="1">
      <c r="B42" s="192"/>
      <c r="C42" s="185"/>
      <c r="D42" s="161"/>
      <c r="E42" s="161"/>
      <c r="F42" s="160"/>
      <c r="G42" s="160"/>
      <c r="H42" s="161"/>
      <c r="I42" s="160"/>
      <c r="J42" s="160" t="s">
        <v>191</v>
      </c>
      <c r="K42" s="161"/>
      <c r="L42" s="160" t="s">
        <v>191</v>
      </c>
      <c r="M42" s="160"/>
      <c r="N42" s="161"/>
      <c r="O42" s="160"/>
      <c r="P42" s="160"/>
      <c r="Q42" s="161"/>
      <c r="R42" s="160"/>
      <c r="S42" s="160"/>
      <c r="T42" s="161"/>
      <c r="U42" s="25"/>
      <c r="V42" s="187"/>
      <c r="W42" s="132">
        <f>Y37*2+Y38*7+Y39*1+Y42*8</f>
        <v>30.9</v>
      </c>
      <c r="X42" s="128" t="s">
        <v>25</v>
      </c>
      <c r="Y42" s="101">
        <v>0</v>
      </c>
      <c r="Z42" s="65">
        <f>W42*4</f>
        <v>123.6</v>
      </c>
      <c r="AG42" s="67">
        <f>Z42/Z44*100</f>
        <v>16.41216305935467</v>
      </c>
    </row>
    <row r="43" spans="2:33" ht="27.75" customHeight="1">
      <c r="B43" s="32" t="s">
        <v>49</v>
      </c>
      <c r="C43" s="102"/>
      <c r="D43" s="161"/>
      <c r="E43" s="161"/>
      <c r="F43" s="160"/>
      <c r="G43" s="160"/>
      <c r="H43" s="161"/>
      <c r="I43" s="160"/>
      <c r="J43" s="160"/>
      <c r="K43" s="161"/>
      <c r="L43" s="160"/>
      <c r="M43" s="160"/>
      <c r="N43" s="161"/>
      <c r="O43" s="160"/>
      <c r="P43" s="160"/>
      <c r="Q43" s="161"/>
      <c r="R43" s="160"/>
      <c r="S43" s="160"/>
      <c r="T43" s="161"/>
      <c r="U43" s="25"/>
      <c r="V43" s="187"/>
      <c r="W43" s="94" t="s">
        <v>12</v>
      </c>
      <c r="X43" s="103"/>
      <c r="Y43" s="172"/>
      <c r="Z43" s="125"/>
      <c r="AG43" s="67"/>
    </row>
    <row r="44" spans="2:33" ht="27.75" customHeight="1" thickBot="1">
      <c r="B44" s="150"/>
      <c r="C44" s="104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188"/>
      <c r="W44" s="134">
        <f>Y37*70+Y38*75+Y39*25+Y40*45+Y41*60+Y42*120</f>
        <v>771.5</v>
      </c>
      <c r="X44" s="116"/>
      <c r="Y44" s="173"/>
      <c r="Z44" s="65">
        <f aca="true" t="shared" si="3" ref="Z44:AG44">SUM(Z37:Z43)</f>
        <v>753.1</v>
      </c>
      <c r="AA44" s="65">
        <f t="shared" si="3"/>
        <v>0</v>
      </c>
      <c r="AB44" s="65">
        <f t="shared" si="3"/>
        <v>0</v>
      </c>
      <c r="AC44" s="65">
        <f t="shared" si="3"/>
        <v>0</v>
      </c>
      <c r="AD44" s="65">
        <f t="shared" si="3"/>
        <v>0</v>
      </c>
      <c r="AE44" s="65">
        <f t="shared" si="3"/>
        <v>0</v>
      </c>
      <c r="AF44" s="65">
        <f t="shared" si="3"/>
        <v>0</v>
      </c>
      <c r="AG44" s="65">
        <f t="shared" si="3"/>
        <v>100</v>
      </c>
    </row>
    <row r="45" spans="2:32" s="120" customFormat="1" ht="21.75" customHeight="1">
      <c r="B45" s="117"/>
      <c r="C45" s="67"/>
      <c r="D45" s="93"/>
      <c r="E45" s="118"/>
      <c r="F45" s="93"/>
      <c r="G45" s="93"/>
      <c r="H45" s="118"/>
      <c r="I45" s="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19"/>
      <c r="AA45" s="112"/>
      <c r="AB45" s="110"/>
      <c r="AC45" s="112"/>
      <c r="AD45" s="112"/>
      <c r="AE45" s="112"/>
      <c r="AF45" s="112"/>
    </row>
    <row r="46" spans="2:25" ht="20.25">
      <c r="B46" s="110"/>
      <c r="C46" s="120"/>
      <c r="D46" s="189"/>
      <c r="E46" s="189"/>
      <c r="F46" s="190"/>
      <c r="G46" s="190"/>
      <c r="H46" s="121"/>
      <c r="I46" s="67"/>
      <c r="J46" s="67"/>
      <c r="K46" s="121"/>
      <c r="L46" s="67"/>
      <c r="N46" s="121"/>
      <c r="O46" s="67"/>
      <c r="Q46" s="121"/>
      <c r="R46" s="67"/>
      <c r="T46" s="121"/>
      <c r="U46" s="67"/>
      <c r="V46" s="122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B17:B18"/>
    <mergeCell ref="B33:B34"/>
    <mergeCell ref="B41:B42"/>
    <mergeCell ref="B25:B26"/>
    <mergeCell ref="J45:Y45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C21:C26"/>
    <mergeCell ref="V21:V28"/>
    <mergeCell ref="C37:C42"/>
    <mergeCell ref="V37:V44"/>
  </mergeCells>
  <printOptions/>
  <pageMargins left="1.16" right="0.17" top="0.18" bottom="0.17" header="0.5" footer="0.23"/>
  <pageSetup fitToHeight="1" fitToWidth="1" horizontalDpi="600" verticalDpi="600" orientation="landscape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B19">
      <selection activeCell="S16" sqref="S16"/>
    </sheetView>
  </sheetViews>
  <sheetFormatPr defaultColWidth="9.00390625" defaultRowHeight="16.5"/>
  <cols>
    <col min="1" max="1" width="1.875" style="93" customWidth="1"/>
    <col min="2" max="2" width="4.875" style="117" customWidth="1"/>
    <col min="3" max="3" width="0" style="93" hidden="1" customWidth="1"/>
    <col min="4" max="4" width="18.625" style="93" customWidth="1"/>
    <col min="5" max="5" width="5.625" style="118" customWidth="1"/>
    <col min="6" max="6" width="9.625" style="93" customWidth="1"/>
    <col min="7" max="7" width="18.625" style="93" customWidth="1"/>
    <col min="8" max="8" width="5.625" style="118" customWidth="1"/>
    <col min="9" max="9" width="9.625" style="93" customWidth="1"/>
    <col min="10" max="10" width="18.625" style="93" customWidth="1"/>
    <col min="11" max="11" width="5.625" style="118" customWidth="1"/>
    <col min="12" max="12" width="9.625" style="93" customWidth="1"/>
    <col min="13" max="13" width="18.625" style="93" customWidth="1"/>
    <col min="14" max="14" width="5.625" style="118" customWidth="1"/>
    <col min="15" max="15" width="9.625" style="93" customWidth="1"/>
    <col min="16" max="16" width="18.625" style="93" customWidth="1"/>
    <col min="17" max="17" width="5.625" style="118" customWidth="1"/>
    <col min="18" max="18" width="9.625" style="93" customWidth="1"/>
    <col min="19" max="19" width="18.625" style="93" customWidth="1"/>
    <col min="20" max="20" width="5.625" style="118" customWidth="1"/>
    <col min="21" max="21" width="9.625" style="93" customWidth="1"/>
    <col min="22" max="22" width="5.25390625" style="126" customWidth="1"/>
    <col min="23" max="23" width="11.75390625" style="123" customWidth="1"/>
    <col min="24" max="24" width="11.25390625" style="124" customWidth="1"/>
    <col min="25" max="25" width="6.625" style="127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194" t="s">
        <v>437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53"/>
      <c r="AB1" s="55"/>
    </row>
    <row r="2" spans="2:28" s="54" customFormat="1" ht="9.75" customHeight="1">
      <c r="B2" s="195"/>
      <c r="C2" s="196"/>
      <c r="D2" s="196"/>
      <c r="E2" s="196"/>
      <c r="F2" s="196"/>
      <c r="G2" s="196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1.5" customHeight="1" thickBot="1">
      <c r="B3" s="129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1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83">
        <v>5</v>
      </c>
      <c r="C5" s="185"/>
      <c r="D5" s="84" t="str">
        <f>'2017年5月總表'!A13</f>
        <v>香Q白米飯 </v>
      </c>
      <c r="E5" s="84" t="s">
        <v>68</v>
      </c>
      <c r="F5" s="21" t="s">
        <v>16</v>
      </c>
      <c r="G5" s="84" t="str">
        <f>'2017年5月總表'!A14</f>
        <v>故鄉大豬排</v>
      </c>
      <c r="H5" s="84" t="s">
        <v>224</v>
      </c>
      <c r="I5" s="21" t="s">
        <v>16</v>
      </c>
      <c r="J5" s="84" t="str">
        <f>'2017年5月總表'!A15</f>
        <v>韓式泡菜拉麵(醃)</v>
      </c>
      <c r="K5" s="84" t="s">
        <v>227</v>
      </c>
      <c r="L5" s="21" t="s">
        <v>16</v>
      </c>
      <c r="M5" s="84" t="str">
        <f>'2017年5月總表'!A16</f>
        <v>白醬花椰菜</v>
      </c>
      <c r="N5" s="84" t="s">
        <v>212</v>
      </c>
      <c r="O5" s="21" t="s">
        <v>16</v>
      </c>
      <c r="P5" s="84" t="str">
        <f>'2017年5月總表'!A17</f>
        <v>深色蔬菜</v>
      </c>
      <c r="Q5" s="84" t="s">
        <v>84</v>
      </c>
      <c r="R5" s="21" t="s">
        <v>16</v>
      </c>
      <c r="S5" s="84" t="str">
        <f>'2017年5月總表'!A18</f>
        <v>蛋花湯</v>
      </c>
      <c r="T5" s="84" t="s">
        <v>70</v>
      </c>
      <c r="U5" s="21" t="s">
        <v>16</v>
      </c>
      <c r="V5" s="186"/>
      <c r="W5" s="85" t="s">
        <v>7</v>
      </c>
      <c r="X5" s="86" t="s">
        <v>18</v>
      </c>
      <c r="Y5" s="87">
        <v>5.7</v>
      </c>
      <c r="Z5" s="125"/>
      <c r="AA5" s="67"/>
      <c r="AB5" s="68"/>
      <c r="AC5" s="67"/>
      <c r="AD5" s="67"/>
      <c r="AE5" s="67"/>
      <c r="AF5" s="67"/>
      <c r="AG5" s="147"/>
    </row>
    <row r="6" spans="2:33" ht="27.75" customHeight="1">
      <c r="B6" s="89" t="s">
        <v>8</v>
      </c>
      <c r="C6" s="185"/>
      <c r="D6" s="28" t="s">
        <v>139</v>
      </c>
      <c r="E6" s="28" t="s">
        <v>139</v>
      </c>
      <c r="F6" s="28" t="s">
        <v>139</v>
      </c>
      <c r="G6" s="158" t="s">
        <v>334</v>
      </c>
      <c r="H6" s="158" t="s">
        <v>311</v>
      </c>
      <c r="I6" s="158">
        <v>60</v>
      </c>
      <c r="J6" s="166" t="s">
        <v>435</v>
      </c>
      <c r="K6" s="27"/>
      <c r="L6" s="27">
        <v>20</v>
      </c>
      <c r="M6" s="158" t="s">
        <v>228</v>
      </c>
      <c r="N6" s="158" t="s">
        <v>191</v>
      </c>
      <c r="O6" s="158">
        <v>50</v>
      </c>
      <c r="P6" s="160" t="s">
        <v>140</v>
      </c>
      <c r="Q6" s="160" t="s">
        <v>139</v>
      </c>
      <c r="R6" s="160">
        <v>100</v>
      </c>
      <c r="S6" s="28" t="s">
        <v>196</v>
      </c>
      <c r="T6" s="27" t="s">
        <v>191</v>
      </c>
      <c r="U6" s="27">
        <v>10</v>
      </c>
      <c r="V6" s="187"/>
      <c r="W6" s="136">
        <f>Y5*15+Y7*5+Y9*15+Y10*12</f>
        <v>96.025</v>
      </c>
      <c r="X6" s="90" t="s">
        <v>19</v>
      </c>
      <c r="Y6" s="91">
        <v>2.5</v>
      </c>
      <c r="Z6" s="125">
        <f>W6*4</f>
        <v>384.1</v>
      </c>
      <c r="AA6" s="92"/>
      <c r="AC6" s="68"/>
      <c r="AD6" s="68"/>
      <c r="AE6" s="68"/>
      <c r="AF6" s="68"/>
      <c r="AG6" s="67">
        <f>Z6/Z12*100</f>
        <v>52.392514185945004</v>
      </c>
    </row>
    <row r="7" spans="2:33" ht="27.75" customHeight="1">
      <c r="B7" s="89">
        <v>8</v>
      </c>
      <c r="C7" s="185"/>
      <c r="D7" s="28" t="s">
        <v>138</v>
      </c>
      <c r="E7" s="28" t="s">
        <v>139</v>
      </c>
      <c r="F7" s="28">
        <v>114</v>
      </c>
      <c r="G7" s="158" t="s">
        <v>311</v>
      </c>
      <c r="H7" s="158" t="s">
        <v>146</v>
      </c>
      <c r="I7" s="158" t="s">
        <v>311</v>
      </c>
      <c r="J7" s="158" t="s">
        <v>433</v>
      </c>
      <c r="K7" s="27" t="s">
        <v>434</v>
      </c>
      <c r="L7" s="27">
        <v>20</v>
      </c>
      <c r="M7" s="158" t="s">
        <v>214</v>
      </c>
      <c r="N7" s="158" t="s">
        <v>139</v>
      </c>
      <c r="O7" s="158">
        <v>10</v>
      </c>
      <c r="P7" s="160" t="s">
        <v>139</v>
      </c>
      <c r="Q7" s="160" t="s">
        <v>139</v>
      </c>
      <c r="R7" s="160" t="s">
        <v>139</v>
      </c>
      <c r="S7" s="28" t="s">
        <v>229</v>
      </c>
      <c r="T7" s="27" t="s">
        <v>139</v>
      </c>
      <c r="U7" s="27">
        <v>5</v>
      </c>
      <c r="V7" s="187"/>
      <c r="W7" s="94" t="s">
        <v>9</v>
      </c>
      <c r="X7" s="95" t="s">
        <v>20</v>
      </c>
      <c r="Y7" s="91">
        <v>2.105</v>
      </c>
      <c r="Z7" s="125"/>
      <c r="AA7" s="96"/>
      <c r="AC7" s="97"/>
      <c r="AD7" s="68"/>
      <c r="AE7" s="68"/>
      <c r="AF7" s="98"/>
      <c r="AG7" s="67"/>
    </row>
    <row r="8" spans="2:33" ht="27.75" customHeight="1">
      <c r="B8" s="89" t="s">
        <v>10</v>
      </c>
      <c r="C8" s="185"/>
      <c r="D8" s="28" t="s">
        <v>311</v>
      </c>
      <c r="E8" s="28" t="s">
        <v>311</v>
      </c>
      <c r="F8" s="28" t="s">
        <v>311</v>
      </c>
      <c r="G8" s="164" t="s">
        <v>311</v>
      </c>
      <c r="H8" s="158" t="s">
        <v>139</v>
      </c>
      <c r="I8" s="158" t="s">
        <v>311</v>
      </c>
      <c r="J8" s="158" t="s">
        <v>374</v>
      </c>
      <c r="K8" s="158"/>
      <c r="L8" s="27" t="s">
        <v>374</v>
      </c>
      <c r="M8" s="164" t="s">
        <v>201</v>
      </c>
      <c r="N8" s="158" t="s">
        <v>139</v>
      </c>
      <c r="O8" s="158">
        <v>10</v>
      </c>
      <c r="P8" s="160"/>
      <c r="Q8" s="161"/>
      <c r="R8" s="160"/>
      <c r="S8" s="28" t="s">
        <v>230</v>
      </c>
      <c r="T8" s="27" t="s">
        <v>139</v>
      </c>
      <c r="U8" s="27">
        <v>5</v>
      </c>
      <c r="V8" s="187"/>
      <c r="W8" s="136">
        <f>Y6*5+Y8*5+Y10*4</f>
        <v>25</v>
      </c>
      <c r="X8" s="95" t="s">
        <v>22</v>
      </c>
      <c r="Y8" s="91">
        <v>2.5</v>
      </c>
      <c r="Z8" s="125">
        <f>W8*9</f>
        <v>225</v>
      </c>
      <c r="AC8" s="68"/>
      <c r="AD8" s="68"/>
      <c r="AE8" s="68"/>
      <c r="AF8" s="68"/>
      <c r="AG8" s="67">
        <f>Z8/Z12*100</f>
        <v>30.690746398952424</v>
      </c>
    </row>
    <row r="9" spans="2:33" ht="27.75" customHeight="1">
      <c r="B9" s="192" t="s">
        <v>54</v>
      </c>
      <c r="C9" s="185"/>
      <c r="D9" s="28"/>
      <c r="E9" s="28"/>
      <c r="F9" s="28"/>
      <c r="G9" s="158" t="s">
        <v>139</v>
      </c>
      <c r="H9" s="99"/>
      <c r="I9" s="27" t="s">
        <v>139</v>
      </c>
      <c r="J9" s="158" t="s">
        <v>374</v>
      </c>
      <c r="K9" s="99"/>
      <c r="L9" s="27" t="s">
        <v>374</v>
      </c>
      <c r="M9" s="27" t="s">
        <v>200</v>
      </c>
      <c r="N9" s="99"/>
      <c r="O9" s="27">
        <v>10</v>
      </c>
      <c r="P9" s="160"/>
      <c r="Q9" s="161"/>
      <c r="R9" s="160"/>
      <c r="S9" s="28" t="s">
        <v>191</v>
      </c>
      <c r="T9" s="27" t="s">
        <v>139</v>
      </c>
      <c r="U9" s="27" t="s">
        <v>191</v>
      </c>
      <c r="V9" s="187"/>
      <c r="W9" s="94" t="s">
        <v>11</v>
      </c>
      <c r="X9" s="95" t="s">
        <v>23</v>
      </c>
      <c r="Y9" s="91">
        <f>AB10</f>
        <v>0</v>
      </c>
      <c r="Z9" s="125"/>
      <c r="AC9" s="68"/>
      <c r="AD9" s="68"/>
      <c r="AE9" s="68"/>
      <c r="AF9" s="68"/>
      <c r="AG9" s="67"/>
    </row>
    <row r="10" spans="2:33" ht="27.75" customHeight="1">
      <c r="B10" s="192"/>
      <c r="C10" s="185"/>
      <c r="D10" s="28"/>
      <c r="E10" s="28"/>
      <c r="F10" s="28"/>
      <c r="G10" s="158" t="s">
        <v>139</v>
      </c>
      <c r="H10" s="99"/>
      <c r="I10" s="27" t="s">
        <v>139</v>
      </c>
      <c r="J10" s="158" t="s">
        <v>374</v>
      </c>
      <c r="K10" s="99"/>
      <c r="L10" s="27" t="s">
        <v>374</v>
      </c>
      <c r="M10" s="28"/>
      <c r="N10" s="99"/>
      <c r="O10" s="27"/>
      <c r="P10" s="27"/>
      <c r="Q10" s="99"/>
      <c r="R10" s="27"/>
      <c r="S10" s="28"/>
      <c r="T10" s="27"/>
      <c r="U10" s="27"/>
      <c r="V10" s="187"/>
      <c r="W10" s="136">
        <f>Y5*2+Y6*7+Y7*1+Y10*8</f>
        <v>31.005</v>
      </c>
      <c r="X10" s="128" t="s">
        <v>25</v>
      </c>
      <c r="Y10" s="101">
        <v>0</v>
      </c>
      <c r="Z10" s="65">
        <f>W10*4</f>
        <v>124.02</v>
      </c>
      <c r="AG10" s="67">
        <f>Z10/Z12*100</f>
        <v>16.916739415102576</v>
      </c>
    </row>
    <row r="11" spans="2:33" ht="27.75" customHeight="1">
      <c r="B11" s="32" t="s">
        <v>55</v>
      </c>
      <c r="C11" s="102"/>
      <c r="D11" s="28"/>
      <c r="E11" s="99"/>
      <c r="F11" s="28"/>
      <c r="G11" s="27"/>
      <c r="H11" s="99"/>
      <c r="I11" s="27"/>
      <c r="J11" s="144"/>
      <c r="K11" s="99"/>
      <c r="L11" s="27"/>
      <c r="M11" s="27"/>
      <c r="N11" s="99"/>
      <c r="O11" s="27"/>
      <c r="P11" s="27"/>
      <c r="Q11" s="99"/>
      <c r="R11" s="27"/>
      <c r="S11" s="158" t="s">
        <v>191</v>
      </c>
      <c r="T11" s="99"/>
      <c r="U11" s="27"/>
      <c r="V11" s="187"/>
      <c r="W11" s="94" t="s">
        <v>12</v>
      </c>
      <c r="X11" s="103"/>
      <c r="Y11" s="91"/>
      <c r="Z11" s="125"/>
      <c r="AG11" s="67"/>
    </row>
    <row r="12" spans="2:33" ht="27.75" customHeight="1">
      <c r="B12" s="148"/>
      <c r="C12" s="104"/>
      <c r="D12" s="27"/>
      <c r="E12" s="99"/>
      <c r="F12" s="27"/>
      <c r="G12" s="27"/>
      <c r="H12" s="99"/>
      <c r="I12" s="27"/>
      <c r="J12" s="27"/>
      <c r="K12" s="99"/>
      <c r="L12" s="27"/>
      <c r="M12" s="27"/>
      <c r="N12" s="99"/>
      <c r="O12" s="27"/>
      <c r="P12" s="27"/>
      <c r="Q12" s="99"/>
      <c r="R12" s="27"/>
      <c r="S12" s="27"/>
      <c r="T12" s="99"/>
      <c r="U12" s="27"/>
      <c r="V12" s="188"/>
      <c r="W12" s="139">
        <f>Y5*70+Y6*75+Y7*25+Y8*45+Y9*60+Y10*120</f>
        <v>751.625</v>
      </c>
      <c r="X12" s="107"/>
      <c r="Y12" s="101"/>
      <c r="Z12" s="65">
        <f aca="true" t="shared" si="0" ref="Z12:AG12">SUM(Z5:Z11)</f>
        <v>733.12</v>
      </c>
      <c r="AA12" s="65">
        <f t="shared" si="0"/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5</v>
      </c>
      <c r="C13" s="185"/>
      <c r="D13" s="84" t="str">
        <f>'2017年5月總表'!E13</f>
        <v>五穀飯</v>
      </c>
      <c r="E13" s="84" t="s">
        <v>68</v>
      </c>
      <c r="F13" s="84"/>
      <c r="G13" s="84" t="str">
        <f>'2017年5月總表'!E14</f>
        <v>鹽麴蔥燒豬里肌</v>
      </c>
      <c r="H13" s="84" t="s">
        <v>224</v>
      </c>
      <c r="I13" s="84" t="s">
        <v>21</v>
      </c>
      <c r="J13" s="84" t="str">
        <f>'2017年5月總表'!E15</f>
        <v>宮保雞丁</v>
      </c>
      <c r="K13" s="84" t="s">
        <v>333</v>
      </c>
      <c r="L13" s="84" t="s">
        <v>41</v>
      </c>
      <c r="M13" s="84" t="str">
        <f>'2017年5月總表'!E16</f>
        <v>金菇雙喜</v>
      </c>
      <c r="N13" s="84" t="s">
        <v>204</v>
      </c>
      <c r="O13" s="84"/>
      <c r="P13" s="84" t="str">
        <f>'2017年5月總表'!E17</f>
        <v>淺色蔬菜</v>
      </c>
      <c r="Q13" s="84" t="s">
        <v>84</v>
      </c>
      <c r="R13" s="84"/>
      <c r="S13" s="84" t="str">
        <f>'2017年5月總表'!E18</f>
        <v>蘿蔔大骨湯/保久乳</v>
      </c>
      <c r="T13" s="84" t="s">
        <v>70</v>
      </c>
      <c r="U13" s="84"/>
      <c r="V13" s="186" t="s">
        <v>386</v>
      </c>
      <c r="W13" s="85" t="s">
        <v>7</v>
      </c>
      <c r="X13" s="86" t="s">
        <v>18</v>
      </c>
      <c r="Y13" s="87">
        <v>5.7</v>
      </c>
      <c r="Z13" s="125"/>
      <c r="AA13" s="67"/>
      <c r="AB13" s="68"/>
      <c r="AC13" s="67"/>
      <c r="AD13" s="67"/>
      <c r="AE13" s="67"/>
      <c r="AF13" s="67"/>
      <c r="AG13" s="147"/>
    </row>
    <row r="14" spans="2:33" ht="27.75" customHeight="1">
      <c r="B14" s="89" t="s">
        <v>8</v>
      </c>
      <c r="C14" s="185"/>
      <c r="D14" s="27" t="s">
        <v>86</v>
      </c>
      <c r="E14" s="27" t="s">
        <v>111</v>
      </c>
      <c r="F14" s="27">
        <v>61.8</v>
      </c>
      <c r="G14" s="27" t="s">
        <v>301</v>
      </c>
      <c r="H14" s="28"/>
      <c r="I14" s="27">
        <v>60</v>
      </c>
      <c r="J14" s="27" t="s">
        <v>328</v>
      </c>
      <c r="K14" s="27" t="s">
        <v>311</v>
      </c>
      <c r="L14" s="27">
        <v>50</v>
      </c>
      <c r="M14" s="158" t="s">
        <v>231</v>
      </c>
      <c r="N14" s="158" t="s">
        <v>117</v>
      </c>
      <c r="O14" s="158">
        <v>20</v>
      </c>
      <c r="P14" s="160" t="s">
        <v>115</v>
      </c>
      <c r="Q14" s="160" t="s">
        <v>107</v>
      </c>
      <c r="R14" s="160">
        <v>100</v>
      </c>
      <c r="S14" s="164" t="s">
        <v>442</v>
      </c>
      <c r="T14" s="164" t="s">
        <v>104</v>
      </c>
      <c r="U14" s="164">
        <v>10</v>
      </c>
      <c r="V14" s="187"/>
      <c r="W14" s="136">
        <f>Y13*15+Y15*5+Y17*15+Y18*12</f>
        <v>107.5</v>
      </c>
      <c r="X14" s="90" t="s">
        <v>19</v>
      </c>
      <c r="Y14" s="91">
        <v>5.525</v>
      </c>
      <c r="Z14" s="125">
        <f>W14*4</f>
        <v>430</v>
      </c>
      <c r="AA14" s="92"/>
      <c r="AC14" s="68"/>
      <c r="AD14" s="68"/>
      <c r="AE14" s="68"/>
      <c r="AF14" s="68"/>
      <c r="AG14" s="67">
        <f>Z14/Z20*100</f>
        <v>40.28386069278872</v>
      </c>
    </row>
    <row r="15" spans="2:33" ht="27.75" customHeight="1">
      <c r="B15" s="89">
        <v>9</v>
      </c>
      <c r="C15" s="185"/>
      <c r="D15" s="27" t="s">
        <v>131</v>
      </c>
      <c r="E15" s="27"/>
      <c r="F15" s="27">
        <v>40</v>
      </c>
      <c r="G15" s="27"/>
      <c r="H15" s="28"/>
      <c r="I15" s="27"/>
      <c r="J15" s="27" t="s">
        <v>343</v>
      </c>
      <c r="K15" s="27" t="s">
        <v>114</v>
      </c>
      <c r="L15" s="27">
        <v>10</v>
      </c>
      <c r="M15" s="158" t="s">
        <v>219</v>
      </c>
      <c r="N15" s="158" t="s">
        <v>114</v>
      </c>
      <c r="O15" s="158">
        <v>5</v>
      </c>
      <c r="P15" s="160" t="s">
        <v>103</v>
      </c>
      <c r="Q15" s="160" t="s">
        <v>108</v>
      </c>
      <c r="R15" s="160" t="s">
        <v>21</v>
      </c>
      <c r="S15" s="164" t="s">
        <v>443</v>
      </c>
      <c r="T15" s="164" t="s">
        <v>117</v>
      </c>
      <c r="U15" s="164">
        <v>10</v>
      </c>
      <c r="V15" s="187"/>
      <c r="W15" s="94" t="s">
        <v>9</v>
      </c>
      <c r="X15" s="95" t="s">
        <v>20</v>
      </c>
      <c r="Y15" s="91">
        <v>2</v>
      </c>
      <c r="Z15" s="125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185"/>
      <c r="D16" s="99"/>
      <c r="E16" s="99"/>
      <c r="F16" s="27"/>
      <c r="G16" s="27"/>
      <c r="H16" s="99"/>
      <c r="I16" s="27"/>
      <c r="J16" s="27" t="s">
        <v>344</v>
      </c>
      <c r="K16" s="27" t="s">
        <v>117</v>
      </c>
      <c r="L16" s="27">
        <v>10</v>
      </c>
      <c r="M16" s="158" t="s">
        <v>200</v>
      </c>
      <c r="N16" s="27" t="s">
        <v>117</v>
      </c>
      <c r="O16" s="158">
        <v>5</v>
      </c>
      <c r="P16" s="160"/>
      <c r="Q16" s="161"/>
      <c r="R16" s="160"/>
      <c r="S16" s="164" t="s">
        <v>191</v>
      </c>
      <c r="T16" s="27" t="s">
        <v>117</v>
      </c>
      <c r="U16" s="164" t="s">
        <v>191</v>
      </c>
      <c r="V16" s="187"/>
      <c r="W16" s="136">
        <f>Y14*5+Y16*5+Y18*4</f>
        <v>44.125</v>
      </c>
      <c r="X16" s="95" t="s">
        <v>22</v>
      </c>
      <c r="Y16" s="91">
        <v>2.5</v>
      </c>
      <c r="Z16" s="125">
        <f>W16*9</f>
        <v>397.125</v>
      </c>
      <c r="AC16" s="68"/>
      <c r="AD16" s="68"/>
      <c r="AE16" s="68"/>
      <c r="AF16" s="68"/>
      <c r="AG16" s="67">
        <f>Z16/Z20*100</f>
        <v>37.204019017729586</v>
      </c>
    </row>
    <row r="17" spans="2:33" ht="27.75" customHeight="1">
      <c r="B17" s="192" t="s">
        <v>56</v>
      </c>
      <c r="C17" s="185"/>
      <c r="D17" s="99"/>
      <c r="E17" s="99"/>
      <c r="F17" s="27"/>
      <c r="G17" s="27"/>
      <c r="H17" s="99"/>
      <c r="I17" s="27"/>
      <c r="J17" s="27" t="s">
        <v>123</v>
      </c>
      <c r="K17" s="27" t="s">
        <v>104</v>
      </c>
      <c r="L17" s="27" t="s">
        <v>21</v>
      </c>
      <c r="M17" s="158" t="s">
        <v>191</v>
      </c>
      <c r="N17" s="27" t="s">
        <v>21</v>
      </c>
      <c r="O17" s="158" t="s">
        <v>191</v>
      </c>
      <c r="P17" s="160"/>
      <c r="Q17" s="161"/>
      <c r="R17" s="160"/>
      <c r="S17" s="160" t="s">
        <v>191</v>
      </c>
      <c r="T17" s="27" t="s">
        <v>117</v>
      </c>
      <c r="U17" s="160" t="s">
        <v>191</v>
      </c>
      <c r="V17" s="187"/>
      <c r="W17" s="94" t="s">
        <v>11</v>
      </c>
      <c r="X17" s="95" t="s">
        <v>23</v>
      </c>
      <c r="Y17" s="91">
        <f>AB18</f>
        <v>0</v>
      </c>
      <c r="Z17" s="125"/>
      <c r="AC17" s="68"/>
      <c r="AD17" s="68"/>
      <c r="AE17" s="68"/>
      <c r="AF17" s="68"/>
      <c r="AG17" s="67"/>
    </row>
    <row r="18" spans="2:33" ht="27.75" customHeight="1">
      <c r="B18" s="192"/>
      <c r="C18" s="185"/>
      <c r="D18" s="99"/>
      <c r="E18" s="99"/>
      <c r="F18" s="27"/>
      <c r="G18" s="27"/>
      <c r="H18" s="99"/>
      <c r="I18" s="27"/>
      <c r="J18" s="27"/>
      <c r="K18" s="99"/>
      <c r="L18" s="27"/>
      <c r="M18" s="158" t="s">
        <v>191</v>
      </c>
      <c r="N18" s="159"/>
      <c r="O18" s="158"/>
      <c r="P18" s="158"/>
      <c r="Q18" s="99"/>
      <c r="R18" s="27"/>
      <c r="S18" s="158"/>
      <c r="T18" s="159"/>
      <c r="U18" s="158"/>
      <c r="V18" s="187"/>
      <c r="W18" s="136">
        <f>Y13*2+Y14*7+Y15*1+Y18*8</f>
        <v>60.075</v>
      </c>
      <c r="X18" s="128" t="s">
        <v>25</v>
      </c>
      <c r="Y18" s="101">
        <v>1</v>
      </c>
      <c r="Z18" s="65">
        <f>W18*4</f>
        <v>240.3</v>
      </c>
      <c r="AG18" s="67">
        <f>Z18/Z20*100</f>
        <v>22.5121202894817</v>
      </c>
    </row>
    <row r="19" spans="2:33" ht="27.75" customHeight="1">
      <c r="B19" s="32" t="s">
        <v>55</v>
      </c>
      <c r="C19" s="102"/>
      <c r="D19" s="99"/>
      <c r="E19" s="99"/>
      <c r="F19" s="27"/>
      <c r="G19" s="27"/>
      <c r="H19" s="99"/>
      <c r="I19" s="27"/>
      <c r="J19" s="27"/>
      <c r="K19" s="99"/>
      <c r="L19" s="27"/>
      <c r="M19" s="158" t="s">
        <v>191</v>
      </c>
      <c r="N19" s="159"/>
      <c r="O19" s="158"/>
      <c r="P19" s="158"/>
      <c r="Q19" s="99"/>
      <c r="R19" s="27"/>
      <c r="S19" s="27"/>
      <c r="T19" s="99"/>
      <c r="U19" s="27"/>
      <c r="V19" s="187"/>
      <c r="W19" s="94" t="s">
        <v>12</v>
      </c>
      <c r="X19" s="103"/>
      <c r="Y19" s="91"/>
      <c r="Z19" s="125"/>
      <c r="AG19" s="67"/>
    </row>
    <row r="20" spans="2:33" ht="27.75" customHeight="1">
      <c r="B20" s="148"/>
      <c r="C20" s="104"/>
      <c r="D20" s="99"/>
      <c r="E20" s="99"/>
      <c r="F20" s="27"/>
      <c r="G20" s="27"/>
      <c r="H20" s="99"/>
      <c r="I20" s="27"/>
      <c r="J20" s="27"/>
      <c r="K20" s="99"/>
      <c r="L20" s="27"/>
      <c r="M20" s="27"/>
      <c r="N20" s="99"/>
      <c r="O20" s="27"/>
      <c r="P20" s="27"/>
      <c r="Q20" s="99"/>
      <c r="R20" s="27"/>
      <c r="S20" s="27"/>
      <c r="T20" s="99"/>
      <c r="U20" s="27"/>
      <c r="V20" s="188"/>
      <c r="W20" s="139">
        <f>Y13*70+Y14*75+Y15*25+Y16*45+Y17*60+Y18*120</f>
        <v>1095.875</v>
      </c>
      <c r="X20" s="100"/>
      <c r="Y20" s="101"/>
      <c r="Z20" s="65">
        <f>SUM(Z13:Z19)</f>
        <v>1067.425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100.00000000000001</v>
      </c>
    </row>
    <row r="21" spans="2:33" s="88" customFormat="1" ht="27.75" customHeight="1">
      <c r="B21" s="108">
        <v>5</v>
      </c>
      <c r="C21" s="185"/>
      <c r="D21" s="84" t="str">
        <f>'2017年5月總表'!I13</f>
        <v>香Q白米飯</v>
      </c>
      <c r="E21" s="84" t="s">
        <v>68</v>
      </c>
      <c r="F21" s="84"/>
      <c r="G21" s="84" t="str">
        <f>'2017年5月總表'!I14</f>
        <v>日式起司豬排(炸)</v>
      </c>
      <c r="H21" s="84" t="s">
        <v>336</v>
      </c>
      <c r="I21" s="84"/>
      <c r="J21" s="84" t="str">
        <f>'2017年5月總表'!I15</f>
        <v>荷包蛋</v>
      </c>
      <c r="K21" s="84" t="s">
        <v>339</v>
      </c>
      <c r="L21" s="84"/>
      <c r="M21" s="84" t="str">
        <f>'2017年5月總表'!I16</f>
        <v>蒜泥白肉</v>
      </c>
      <c r="N21" s="84" t="s">
        <v>227</v>
      </c>
      <c r="O21" s="84"/>
      <c r="P21" s="84" t="str">
        <f>'2017年5月總表'!I17</f>
        <v>深色蔬菜</v>
      </c>
      <c r="Q21" s="84" t="s">
        <v>69</v>
      </c>
      <c r="R21" s="84"/>
      <c r="S21" s="84" t="str">
        <f>'2017年5月總表'!I18</f>
        <v>味噌豆腐湯(豆) </v>
      </c>
      <c r="T21" s="84" t="s">
        <v>70</v>
      </c>
      <c r="U21" s="84"/>
      <c r="V21" s="186" t="s">
        <v>374</v>
      </c>
      <c r="W21" s="85" t="s">
        <v>7</v>
      </c>
      <c r="X21" s="86" t="s">
        <v>18</v>
      </c>
      <c r="Y21" s="87">
        <v>5.7</v>
      </c>
      <c r="Z21" s="125"/>
      <c r="AA21" s="67"/>
      <c r="AB21" s="68"/>
      <c r="AC21" s="67"/>
      <c r="AD21" s="67"/>
      <c r="AE21" s="67"/>
      <c r="AF21" s="67"/>
      <c r="AG21" s="147"/>
    </row>
    <row r="22" spans="2:33" s="111" customFormat="1" ht="27.75" customHeight="1">
      <c r="B22" s="109" t="s">
        <v>8</v>
      </c>
      <c r="C22" s="185"/>
      <c r="D22" s="158" t="s">
        <v>103</v>
      </c>
      <c r="E22" s="158" t="s">
        <v>105</v>
      </c>
      <c r="F22" s="158" t="s">
        <v>21</v>
      </c>
      <c r="G22" s="158" t="s">
        <v>335</v>
      </c>
      <c r="H22" s="158" t="s">
        <v>105</v>
      </c>
      <c r="I22" s="158">
        <v>60</v>
      </c>
      <c r="J22" s="158" t="s">
        <v>337</v>
      </c>
      <c r="K22" s="158" t="s">
        <v>311</v>
      </c>
      <c r="L22" s="158">
        <v>55</v>
      </c>
      <c r="M22" s="158" t="s">
        <v>302</v>
      </c>
      <c r="N22" s="158" t="s">
        <v>21</v>
      </c>
      <c r="O22" s="158">
        <v>55</v>
      </c>
      <c r="P22" s="160" t="s">
        <v>115</v>
      </c>
      <c r="Q22" s="160" t="s">
        <v>107</v>
      </c>
      <c r="R22" s="160">
        <v>100</v>
      </c>
      <c r="S22" s="158" t="s">
        <v>96</v>
      </c>
      <c r="T22" s="158" t="s">
        <v>96</v>
      </c>
      <c r="U22" s="158"/>
      <c r="V22" s="187"/>
      <c r="W22" s="136">
        <f>Y21*15+Y23*5+Y25*15+Y26*12</f>
        <v>95.5</v>
      </c>
      <c r="X22" s="90" t="s">
        <v>19</v>
      </c>
      <c r="Y22" s="91">
        <v>2.5</v>
      </c>
      <c r="Z22" s="125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50.72367547470456</v>
      </c>
    </row>
    <row r="23" spans="2:33" s="111" customFormat="1" ht="27.75" customHeight="1">
      <c r="B23" s="109">
        <v>10</v>
      </c>
      <c r="C23" s="185"/>
      <c r="D23" s="158" t="s">
        <v>21</v>
      </c>
      <c r="E23" s="158" t="s">
        <v>104</v>
      </c>
      <c r="F23" s="158" t="s">
        <v>106</v>
      </c>
      <c r="G23" s="158" t="s">
        <v>311</v>
      </c>
      <c r="H23" s="158"/>
      <c r="I23" s="158" t="s">
        <v>311</v>
      </c>
      <c r="J23" s="158" t="s">
        <v>191</v>
      </c>
      <c r="K23" s="158" t="s">
        <v>105</v>
      </c>
      <c r="L23" s="158" t="s">
        <v>191</v>
      </c>
      <c r="M23" s="158" t="s">
        <v>232</v>
      </c>
      <c r="N23" s="158"/>
      <c r="O23" s="158">
        <v>10</v>
      </c>
      <c r="P23" s="160" t="s">
        <v>103</v>
      </c>
      <c r="Q23" s="160" t="s">
        <v>108</v>
      </c>
      <c r="R23" s="160" t="s">
        <v>21</v>
      </c>
      <c r="S23" s="158" t="s">
        <v>92</v>
      </c>
      <c r="T23" s="158"/>
      <c r="U23" s="158">
        <v>10</v>
      </c>
      <c r="V23" s="187"/>
      <c r="W23" s="94" t="s">
        <v>9</v>
      </c>
      <c r="X23" s="95" t="s">
        <v>20</v>
      </c>
      <c r="Y23" s="91">
        <v>2</v>
      </c>
      <c r="Z23" s="125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109" t="s">
        <v>10</v>
      </c>
      <c r="C24" s="185"/>
      <c r="D24" s="158" t="s">
        <v>103</v>
      </c>
      <c r="E24" s="158" t="s">
        <v>103</v>
      </c>
      <c r="F24" s="158" t="s">
        <v>107</v>
      </c>
      <c r="G24" s="166"/>
      <c r="H24" s="159"/>
      <c r="I24" s="158"/>
      <c r="J24" s="158" t="s">
        <v>191</v>
      </c>
      <c r="K24" s="158" t="s">
        <v>122</v>
      </c>
      <c r="L24" s="158" t="s">
        <v>191</v>
      </c>
      <c r="M24" s="158"/>
      <c r="N24" s="158"/>
      <c r="O24" s="158"/>
      <c r="P24" s="160"/>
      <c r="Q24" s="161"/>
      <c r="R24" s="160"/>
      <c r="S24" s="158" t="s">
        <v>206</v>
      </c>
      <c r="T24" s="158" t="s">
        <v>194</v>
      </c>
      <c r="U24" s="158">
        <v>10</v>
      </c>
      <c r="V24" s="187"/>
      <c r="W24" s="136">
        <f>Y22*5+Y24*5+Y26*4</f>
        <v>27.5</v>
      </c>
      <c r="X24" s="95" t="s">
        <v>22</v>
      </c>
      <c r="Y24" s="91">
        <v>3</v>
      </c>
      <c r="Z24" s="125">
        <f>W24*9</f>
        <v>247.5</v>
      </c>
      <c r="AA24" s="67"/>
      <c r="AB24" s="68"/>
      <c r="AC24" s="68"/>
      <c r="AD24" s="68"/>
      <c r="AE24" s="68"/>
      <c r="AF24" s="68"/>
      <c r="AG24" s="67">
        <f>Z24/Z28*100</f>
        <v>32.864161465940775</v>
      </c>
    </row>
    <row r="25" spans="2:33" s="111" customFormat="1" ht="27.75" customHeight="1">
      <c r="B25" s="198" t="s">
        <v>57</v>
      </c>
      <c r="C25" s="185"/>
      <c r="D25" s="158"/>
      <c r="E25" s="158"/>
      <c r="F25" s="158"/>
      <c r="G25" s="158"/>
      <c r="H25" s="159"/>
      <c r="I25" s="158"/>
      <c r="J25" s="158" t="s">
        <v>191</v>
      </c>
      <c r="K25" s="158" t="s">
        <v>108</v>
      </c>
      <c r="L25" s="158" t="s">
        <v>191</v>
      </c>
      <c r="M25" s="158"/>
      <c r="N25" s="158"/>
      <c r="O25" s="158"/>
      <c r="P25" s="160"/>
      <c r="Q25" s="161"/>
      <c r="R25" s="160"/>
      <c r="S25" s="158"/>
      <c r="T25" s="158"/>
      <c r="U25" s="158"/>
      <c r="V25" s="187"/>
      <c r="W25" s="94" t="s">
        <v>11</v>
      </c>
      <c r="X25" s="95" t="s">
        <v>23</v>
      </c>
      <c r="Y25" s="91">
        <f>AB26</f>
        <v>0</v>
      </c>
      <c r="Z25" s="125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198"/>
      <c r="C26" s="185"/>
      <c r="D26" s="158" t="s">
        <v>79</v>
      </c>
      <c r="E26" s="158" t="s">
        <v>105</v>
      </c>
      <c r="F26" s="158">
        <v>94</v>
      </c>
      <c r="G26" s="169"/>
      <c r="H26" s="159"/>
      <c r="I26" s="158"/>
      <c r="J26" s="158"/>
      <c r="K26" s="159"/>
      <c r="L26" s="158"/>
      <c r="M26" s="158"/>
      <c r="N26" s="159"/>
      <c r="O26" s="158"/>
      <c r="P26" s="158"/>
      <c r="Q26" s="159"/>
      <c r="R26" s="158"/>
      <c r="S26" s="158"/>
      <c r="T26" s="158"/>
      <c r="U26" s="158"/>
      <c r="V26" s="187"/>
      <c r="W26" s="136">
        <f>Y21*2+Y22*7+Y23*1+Y26*8</f>
        <v>30.9</v>
      </c>
      <c r="X26" s="128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16.41216305935467</v>
      </c>
    </row>
    <row r="27" spans="2:33" s="111" customFormat="1" ht="27.75" customHeight="1">
      <c r="B27" s="32" t="s">
        <v>55</v>
      </c>
      <c r="C27" s="114"/>
      <c r="D27" s="159"/>
      <c r="E27" s="159"/>
      <c r="F27" s="158"/>
      <c r="G27" s="158"/>
      <c r="H27" s="159"/>
      <c r="I27" s="158"/>
      <c r="J27" s="158"/>
      <c r="K27" s="159"/>
      <c r="L27" s="158"/>
      <c r="M27" s="158"/>
      <c r="N27" s="159"/>
      <c r="O27" s="158"/>
      <c r="P27" s="158"/>
      <c r="Q27" s="159"/>
      <c r="R27" s="158"/>
      <c r="S27" s="158"/>
      <c r="T27" s="159"/>
      <c r="U27" s="158"/>
      <c r="V27" s="187"/>
      <c r="W27" s="94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149"/>
      <c r="C28" s="115"/>
      <c r="D28" s="167"/>
      <c r="E28" s="167"/>
      <c r="F28" s="168"/>
      <c r="G28" s="158"/>
      <c r="H28" s="159"/>
      <c r="I28" s="158"/>
      <c r="J28" s="168"/>
      <c r="K28" s="167"/>
      <c r="L28" s="168"/>
      <c r="M28" s="158"/>
      <c r="N28" s="159"/>
      <c r="O28" s="168"/>
      <c r="P28" s="158"/>
      <c r="Q28" s="159"/>
      <c r="R28" s="158"/>
      <c r="S28" s="158"/>
      <c r="T28" s="159"/>
      <c r="U28" s="158"/>
      <c r="V28" s="188"/>
      <c r="W28" s="139">
        <f>Y21*70+Y22*75+Y23*25+Y24*45+Y25*60+Y26*120</f>
        <v>771.5</v>
      </c>
      <c r="X28" s="107"/>
      <c r="Y28" s="91"/>
      <c r="Z28" s="65">
        <f>SUM(Z21:Z27)</f>
        <v>753.1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5</v>
      </c>
      <c r="C29" s="185"/>
      <c r="D29" s="84" t="str">
        <f>'2017年5月總表'!M13</f>
        <v>地瓜飯</v>
      </c>
      <c r="E29" s="84" t="s">
        <v>68</v>
      </c>
      <c r="F29" s="84" t="s">
        <v>59</v>
      </c>
      <c r="G29" s="84" t="str">
        <f>'2017年5月總表'!M14</f>
        <v>焦糖雞翅</v>
      </c>
      <c r="H29" s="84" t="s">
        <v>192</v>
      </c>
      <c r="I29" s="84"/>
      <c r="J29" s="84" t="str">
        <f>'2017年5月總表'!M15</f>
        <v>絞肉干丁(豆)</v>
      </c>
      <c r="K29" s="84" t="s">
        <v>80</v>
      </c>
      <c r="L29" s="84" t="s">
        <v>59</v>
      </c>
      <c r="M29" s="84" t="str">
        <f>'2017年5月總表'!M16</f>
        <v>日式大阪燒 </v>
      </c>
      <c r="N29" s="84" t="s">
        <v>198</v>
      </c>
      <c r="O29" s="84"/>
      <c r="P29" s="84" t="str">
        <f>'2017年5月總表'!M17</f>
        <v>深色蔬菜</v>
      </c>
      <c r="Q29" s="84" t="s">
        <v>69</v>
      </c>
      <c r="R29" s="84"/>
      <c r="S29" s="84" t="str">
        <f>'2017年5月總表'!M18</f>
        <v>玉米濃湯(芡)</v>
      </c>
      <c r="T29" s="84" t="s">
        <v>70</v>
      </c>
      <c r="U29" s="84"/>
      <c r="V29" s="186"/>
      <c r="W29" s="85" t="s">
        <v>7</v>
      </c>
      <c r="X29" s="86" t="s">
        <v>18</v>
      </c>
      <c r="Y29" s="87">
        <v>5.7</v>
      </c>
      <c r="Z29" s="125"/>
      <c r="AA29" s="67"/>
      <c r="AB29" s="68"/>
      <c r="AC29" s="67"/>
      <c r="AD29" s="67"/>
      <c r="AE29" s="67"/>
      <c r="AF29" s="67"/>
      <c r="AG29" s="147"/>
    </row>
    <row r="30" spans="2:33" ht="27.75" customHeight="1">
      <c r="B30" s="89" t="s">
        <v>8</v>
      </c>
      <c r="C30" s="185"/>
      <c r="D30" s="26"/>
      <c r="E30" s="26"/>
      <c r="F30" s="26"/>
      <c r="G30" s="26" t="s">
        <v>298</v>
      </c>
      <c r="H30" s="26"/>
      <c r="I30" s="26">
        <v>60</v>
      </c>
      <c r="J30" s="160" t="s">
        <v>299</v>
      </c>
      <c r="K30" s="160" t="s">
        <v>186</v>
      </c>
      <c r="L30" s="160">
        <v>30</v>
      </c>
      <c r="M30" s="27" t="s">
        <v>195</v>
      </c>
      <c r="N30" s="26" t="s">
        <v>191</v>
      </c>
      <c r="O30" s="27">
        <v>10</v>
      </c>
      <c r="P30" s="26" t="s">
        <v>187</v>
      </c>
      <c r="Q30" s="26"/>
      <c r="R30" s="26">
        <v>100</v>
      </c>
      <c r="S30" s="25" t="s">
        <v>199</v>
      </c>
      <c r="T30" s="25"/>
      <c r="U30" s="25">
        <v>10</v>
      </c>
      <c r="V30" s="187"/>
      <c r="W30" s="136">
        <f>Y29*15+Y31*5+Y33*15+Y34*12</f>
        <v>98.415</v>
      </c>
      <c r="X30" s="90" t="s">
        <v>19</v>
      </c>
      <c r="Y30" s="91">
        <v>2</v>
      </c>
      <c r="Z30" s="125">
        <f>W30*4</f>
        <v>393.66</v>
      </c>
      <c r="AA30" s="92"/>
      <c r="AC30" s="68"/>
      <c r="AD30" s="68"/>
      <c r="AE30" s="68"/>
      <c r="AF30" s="68"/>
      <c r="AG30" s="67">
        <f>Z30/Z36*100</f>
        <v>55.59447077498404</v>
      </c>
    </row>
    <row r="31" spans="2:33" ht="27.75" customHeight="1">
      <c r="B31" s="89">
        <v>11</v>
      </c>
      <c r="C31" s="185"/>
      <c r="D31" s="26" t="s">
        <v>188</v>
      </c>
      <c r="E31" s="26"/>
      <c r="F31" s="26">
        <v>42</v>
      </c>
      <c r="G31" s="26" t="s">
        <v>191</v>
      </c>
      <c r="H31" s="26"/>
      <c r="I31" s="26" t="s">
        <v>191</v>
      </c>
      <c r="J31" s="160" t="s">
        <v>193</v>
      </c>
      <c r="K31" s="160" t="s">
        <v>194</v>
      </c>
      <c r="L31" s="160">
        <v>30</v>
      </c>
      <c r="M31" s="27" t="s">
        <v>196</v>
      </c>
      <c r="N31" s="26"/>
      <c r="O31" s="27">
        <v>20</v>
      </c>
      <c r="P31" s="27"/>
      <c r="Q31" s="99"/>
      <c r="R31" s="27"/>
      <c r="S31" s="25" t="s">
        <v>196</v>
      </c>
      <c r="T31" s="25" t="s">
        <v>191</v>
      </c>
      <c r="U31" s="25">
        <v>10</v>
      </c>
      <c r="V31" s="187"/>
      <c r="W31" s="94" t="s">
        <v>9</v>
      </c>
      <c r="X31" s="95" t="s">
        <v>20</v>
      </c>
      <c r="Y31" s="91">
        <v>2.583</v>
      </c>
      <c r="Z31" s="125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185"/>
      <c r="D32" s="26" t="s">
        <v>189</v>
      </c>
      <c r="E32" s="31"/>
      <c r="F32" s="26">
        <v>85</v>
      </c>
      <c r="G32" s="26" t="s">
        <v>186</v>
      </c>
      <c r="H32" s="31"/>
      <c r="I32" s="26" t="s">
        <v>186</v>
      </c>
      <c r="J32" s="158" t="s">
        <v>191</v>
      </c>
      <c r="K32" s="161"/>
      <c r="L32" s="158" t="s">
        <v>191</v>
      </c>
      <c r="M32" s="27" t="s">
        <v>197</v>
      </c>
      <c r="N32" s="26" t="s">
        <v>186</v>
      </c>
      <c r="O32" s="27">
        <v>40</v>
      </c>
      <c r="P32" s="27"/>
      <c r="Q32" s="99"/>
      <c r="R32" s="27"/>
      <c r="S32" s="25" t="s">
        <v>200</v>
      </c>
      <c r="T32" s="26" t="s">
        <v>186</v>
      </c>
      <c r="U32" s="26">
        <v>10</v>
      </c>
      <c r="V32" s="187"/>
      <c r="W32" s="136">
        <f>Y30*5+Y32*5+Y34*4</f>
        <v>22.5</v>
      </c>
      <c r="X32" s="95" t="s">
        <v>22</v>
      </c>
      <c r="Y32" s="91">
        <v>2.5</v>
      </c>
      <c r="Z32" s="125">
        <f>W32*9</f>
        <v>202.5</v>
      </c>
      <c r="AC32" s="68"/>
      <c r="AD32" s="68"/>
      <c r="AE32" s="68"/>
      <c r="AF32" s="68"/>
      <c r="AG32" s="67">
        <f>Z32/Z36*100</f>
        <v>28.597978793716067</v>
      </c>
    </row>
    <row r="33" spans="2:33" ht="27.75" customHeight="1">
      <c r="B33" s="192" t="s">
        <v>58</v>
      </c>
      <c r="C33" s="185"/>
      <c r="D33" s="31"/>
      <c r="E33" s="31"/>
      <c r="F33" s="26"/>
      <c r="G33" s="26" t="s">
        <v>186</v>
      </c>
      <c r="H33" s="31"/>
      <c r="I33" s="26" t="s">
        <v>186</v>
      </c>
      <c r="J33" s="160" t="s">
        <v>191</v>
      </c>
      <c r="K33" s="160"/>
      <c r="L33" s="160" t="s">
        <v>191</v>
      </c>
      <c r="M33" s="27" t="s">
        <v>190</v>
      </c>
      <c r="N33" s="31"/>
      <c r="O33" s="27"/>
      <c r="P33" s="26"/>
      <c r="Q33" s="31"/>
      <c r="R33" s="26"/>
      <c r="S33" s="25" t="s">
        <v>201</v>
      </c>
      <c r="T33" s="26"/>
      <c r="U33" s="26">
        <v>10</v>
      </c>
      <c r="V33" s="187"/>
      <c r="W33" s="94" t="s">
        <v>11</v>
      </c>
      <c r="X33" s="95" t="s">
        <v>23</v>
      </c>
      <c r="Y33" s="91">
        <f>AB34</f>
        <v>0</v>
      </c>
      <c r="Z33" s="125"/>
      <c r="AC33" s="68"/>
      <c r="AD33" s="68"/>
      <c r="AE33" s="68"/>
      <c r="AF33" s="68"/>
      <c r="AG33" s="67"/>
    </row>
    <row r="34" spans="2:33" ht="27.75" customHeight="1">
      <c r="B34" s="192"/>
      <c r="C34" s="185"/>
      <c r="D34" s="31"/>
      <c r="E34" s="31"/>
      <c r="F34" s="26"/>
      <c r="G34" s="26"/>
      <c r="H34" s="31"/>
      <c r="I34" s="26"/>
      <c r="J34" s="166"/>
      <c r="K34" s="161"/>
      <c r="L34" s="160"/>
      <c r="M34" s="27"/>
      <c r="N34" s="31"/>
      <c r="O34" s="27"/>
      <c r="P34" s="26"/>
      <c r="Q34" s="31"/>
      <c r="R34" s="26"/>
      <c r="S34" s="25"/>
      <c r="T34" s="31"/>
      <c r="U34" s="26"/>
      <c r="V34" s="187"/>
      <c r="W34" s="136">
        <f>Y29*2+Y30*7+Y31*1+Y34*8</f>
        <v>27.982999999999997</v>
      </c>
      <c r="X34" s="128" t="s">
        <v>25</v>
      </c>
      <c r="Y34" s="101">
        <v>0</v>
      </c>
      <c r="Z34" s="65">
        <f>W34*4</f>
        <v>111.93199999999999</v>
      </c>
      <c r="AG34" s="67">
        <f>Z34/Z36*100</f>
        <v>15.807550431299882</v>
      </c>
    </row>
    <row r="35" spans="2:33" ht="27.75" customHeight="1">
      <c r="B35" s="32" t="s">
        <v>55</v>
      </c>
      <c r="C35" s="102"/>
      <c r="D35" s="31"/>
      <c r="E35" s="31"/>
      <c r="F35" s="26"/>
      <c r="G35" s="26"/>
      <c r="H35" s="31"/>
      <c r="I35" s="26"/>
      <c r="J35" s="160"/>
      <c r="K35" s="161"/>
      <c r="L35" s="160"/>
      <c r="M35" s="27"/>
      <c r="N35" s="31"/>
      <c r="O35" s="27"/>
      <c r="P35" s="26"/>
      <c r="Q35" s="31"/>
      <c r="R35" s="26"/>
      <c r="S35" s="26"/>
      <c r="T35" s="26"/>
      <c r="U35" s="26"/>
      <c r="V35" s="187"/>
      <c r="W35" s="94" t="s">
        <v>12</v>
      </c>
      <c r="X35" s="103"/>
      <c r="Y35" s="91"/>
      <c r="Z35" s="125"/>
      <c r="AG35" s="67"/>
    </row>
    <row r="36" spans="2:33" ht="27.75" customHeight="1">
      <c r="B36" s="148"/>
      <c r="C36" s="104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188"/>
      <c r="W36" s="139">
        <f>Y29*70+Y30*75+Y31*25+Y32*45+Y33*60+Y34*120</f>
        <v>726.075</v>
      </c>
      <c r="X36" s="100"/>
      <c r="Y36" s="91"/>
      <c r="Z36" s="65">
        <f>SUM(Z29:Z35)</f>
        <v>708.0920000000001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145">
        <v>5</v>
      </c>
      <c r="C37" s="185"/>
      <c r="D37" s="84" t="str">
        <f>'2017年5月總表'!Q13</f>
        <v>義大利麵 (海)</v>
      </c>
      <c r="E37" s="84" t="s">
        <v>110</v>
      </c>
      <c r="F37" s="84"/>
      <c r="G37" s="84" t="str">
        <f>'2017年5月總表'!Q14</f>
        <v>手工醃鹽酥雞 (炸)</v>
      </c>
      <c r="H37" s="84" t="s">
        <v>205</v>
      </c>
      <c r="I37" s="84"/>
      <c r="J37" s="84" t="str">
        <f>'2017年5月總表'!Q15</f>
        <v>烤饅頭(冷)</v>
      </c>
      <c r="K37" s="84" t="s">
        <v>224</v>
      </c>
      <c r="L37" s="84"/>
      <c r="M37" s="179" t="str">
        <f>'2017年5月總表'!Q16</f>
        <v>鮮肉鍋貼(加)</v>
      </c>
      <c r="N37" s="179" t="s">
        <v>233</v>
      </c>
      <c r="O37" s="179"/>
      <c r="P37" s="84" t="str">
        <f>'2017年5月總表'!Q17</f>
        <v>深色蔬菜</v>
      </c>
      <c r="Q37" s="84" t="s">
        <v>72</v>
      </c>
      <c r="R37" s="84"/>
      <c r="S37" s="84" t="str">
        <f>'2017年5月總表'!Q18</f>
        <v>菜頭排骨湯</v>
      </c>
      <c r="T37" s="84" t="s">
        <v>17</v>
      </c>
      <c r="U37" s="84"/>
      <c r="V37" s="186"/>
      <c r="W37" s="85" t="s">
        <v>7</v>
      </c>
      <c r="X37" s="86" t="s">
        <v>18</v>
      </c>
      <c r="Y37" s="87">
        <v>5.5</v>
      </c>
      <c r="Z37" s="125"/>
      <c r="AA37" s="67"/>
      <c r="AB37" s="68"/>
      <c r="AC37" s="67"/>
      <c r="AD37" s="67"/>
      <c r="AE37" s="67"/>
      <c r="AF37" s="67"/>
      <c r="AG37" s="147"/>
    </row>
    <row r="38" spans="2:33" ht="27.75" customHeight="1">
      <c r="B38" s="146" t="s">
        <v>8</v>
      </c>
      <c r="C38" s="185"/>
      <c r="D38" s="158" t="s">
        <v>89</v>
      </c>
      <c r="E38" s="158" t="s">
        <v>122</v>
      </c>
      <c r="F38" s="158">
        <v>256.5</v>
      </c>
      <c r="G38" s="158" t="s">
        <v>328</v>
      </c>
      <c r="H38" s="158" t="s">
        <v>122</v>
      </c>
      <c r="I38" s="158">
        <v>40</v>
      </c>
      <c r="J38" s="158" t="s">
        <v>424</v>
      </c>
      <c r="K38" s="158" t="s">
        <v>423</v>
      </c>
      <c r="L38" s="158">
        <v>30</v>
      </c>
      <c r="M38" s="164" t="s">
        <v>404</v>
      </c>
      <c r="N38" s="164" t="s">
        <v>374</v>
      </c>
      <c r="O38" s="164">
        <v>30</v>
      </c>
      <c r="P38" s="160" t="s">
        <v>115</v>
      </c>
      <c r="Q38" s="160" t="s">
        <v>107</v>
      </c>
      <c r="R38" s="160">
        <v>100</v>
      </c>
      <c r="S38" s="158" t="s">
        <v>93</v>
      </c>
      <c r="T38" s="158" t="s">
        <v>21</v>
      </c>
      <c r="U38" s="158">
        <v>30</v>
      </c>
      <c r="V38" s="187"/>
      <c r="W38" s="136">
        <f>Y37*15+Y39*5+Y41*15+Y42*12</f>
        <v>93.5</v>
      </c>
      <c r="X38" s="90" t="s">
        <v>19</v>
      </c>
      <c r="Y38" s="91">
        <v>2.5</v>
      </c>
      <c r="Z38" s="125">
        <f>W38*4</f>
        <v>374</v>
      </c>
      <c r="AA38" s="92"/>
      <c r="AC38" s="68"/>
      <c r="AD38" s="68"/>
      <c r="AE38" s="68"/>
      <c r="AF38" s="68"/>
      <c r="AG38" s="67">
        <f>Z38/Z44*100</f>
        <v>50.24855568990999</v>
      </c>
    </row>
    <row r="39" spans="2:33" ht="27.75" customHeight="1">
      <c r="B39" s="146">
        <v>12</v>
      </c>
      <c r="C39" s="185"/>
      <c r="D39" s="158" t="s">
        <v>90</v>
      </c>
      <c r="E39" s="158" t="s">
        <v>104</v>
      </c>
      <c r="F39" s="158">
        <v>25</v>
      </c>
      <c r="G39" s="158" t="s">
        <v>123</v>
      </c>
      <c r="H39" s="158" t="s">
        <v>104</v>
      </c>
      <c r="I39" s="158" t="s">
        <v>21</v>
      </c>
      <c r="J39" s="158" t="s">
        <v>374</v>
      </c>
      <c r="K39" s="158" t="s">
        <v>374</v>
      </c>
      <c r="L39" s="158" t="s">
        <v>374</v>
      </c>
      <c r="M39" s="164" t="s">
        <v>374</v>
      </c>
      <c r="N39" s="164" t="s">
        <v>191</v>
      </c>
      <c r="O39" s="164" t="s">
        <v>374</v>
      </c>
      <c r="P39" s="160" t="s">
        <v>103</v>
      </c>
      <c r="Q39" s="160" t="s">
        <v>108</v>
      </c>
      <c r="R39" s="160" t="s">
        <v>21</v>
      </c>
      <c r="S39" s="158" t="s">
        <v>147</v>
      </c>
      <c r="T39" s="166" t="s">
        <v>104</v>
      </c>
      <c r="U39" s="158">
        <v>5</v>
      </c>
      <c r="V39" s="187"/>
      <c r="W39" s="94" t="s">
        <v>9</v>
      </c>
      <c r="X39" s="95" t="s">
        <v>20</v>
      </c>
      <c r="Y39" s="91">
        <v>2.2</v>
      </c>
      <c r="Z39" s="125"/>
      <c r="AA39" s="96"/>
      <c r="AC39" s="97"/>
      <c r="AD39" s="68"/>
      <c r="AE39" s="68"/>
      <c r="AF39" s="98"/>
      <c r="AG39" s="67"/>
    </row>
    <row r="40" spans="2:33" ht="27.75" customHeight="1">
      <c r="B40" s="146" t="s">
        <v>10</v>
      </c>
      <c r="C40" s="185"/>
      <c r="D40" s="158" t="s">
        <v>91</v>
      </c>
      <c r="E40" s="158" t="s">
        <v>21</v>
      </c>
      <c r="F40" s="158">
        <v>10</v>
      </c>
      <c r="G40" s="158"/>
      <c r="H40" s="158"/>
      <c r="I40" s="158"/>
      <c r="J40" s="158" t="s">
        <v>191</v>
      </c>
      <c r="K40" s="158" t="s">
        <v>108</v>
      </c>
      <c r="L40" s="158" t="s">
        <v>191</v>
      </c>
      <c r="M40" s="164" t="s">
        <v>374</v>
      </c>
      <c r="N40" s="164" t="s">
        <v>191</v>
      </c>
      <c r="O40" s="164" t="s">
        <v>191</v>
      </c>
      <c r="P40" s="160"/>
      <c r="Q40" s="161"/>
      <c r="R40" s="160"/>
      <c r="S40" s="158"/>
      <c r="T40" s="158"/>
      <c r="U40" s="158"/>
      <c r="V40" s="187"/>
      <c r="W40" s="136">
        <f>Y38*5+Y40*5+Y42*4</f>
        <v>27.5</v>
      </c>
      <c r="X40" s="95" t="s">
        <v>22</v>
      </c>
      <c r="Y40" s="91">
        <v>3</v>
      </c>
      <c r="Z40" s="125">
        <f>W40*9</f>
        <v>247.5</v>
      </c>
      <c r="AC40" s="68"/>
      <c r="AD40" s="68"/>
      <c r="AE40" s="68"/>
      <c r="AF40" s="68"/>
      <c r="AG40" s="67">
        <f>Z40/Z44*100</f>
        <v>33.252720677146314</v>
      </c>
    </row>
    <row r="41" spans="2:33" ht="27.75" customHeight="1">
      <c r="B41" s="197" t="s">
        <v>60</v>
      </c>
      <c r="C41" s="185"/>
      <c r="D41" s="164" t="s">
        <v>370</v>
      </c>
      <c r="E41" s="158" t="s">
        <v>371</v>
      </c>
      <c r="F41" s="158">
        <v>40</v>
      </c>
      <c r="G41" s="158"/>
      <c r="H41" s="158"/>
      <c r="I41" s="158"/>
      <c r="J41" s="158" t="s">
        <v>191</v>
      </c>
      <c r="K41" s="158" t="s">
        <v>104</v>
      </c>
      <c r="L41" s="158" t="s">
        <v>191</v>
      </c>
      <c r="M41" s="164" t="s">
        <v>374</v>
      </c>
      <c r="N41" s="180"/>
      <c r="O41" s="164" t="s">
        <v>374</v>
      </c>
      <c r="P41" s="160"/>
      <c r="Q41" s="161"/>
      <c r="R41" s="160"/>
      <c r="S41" s="158"/>
      <c r="T41" s="158"/>
      <c r="U41" s="158"/>
      <c r="V41" s="187"/>
      <c r="W41" s="94" t="s">
        <v>11</v>
      </c>
      <c r="X41" s="95" t="s">
        <v>23</v>
      </c>
      <c r="Y41" s="91">
        <f>AB42</f>
        <v>0</v>
      </c>
      <c r="Z41" s="125"/>
      <c r="AC41" s="68"/>
      <c r="AD41" s="68"/>
      <c r="AE41" s="68"/>
      <c r="AF41" s="68"/>
      <c r="AG41" s="67"/>
    </row>
    <row r="42" spans="2:33" ht="27.75" customHeight="1">
      <c r="B42" s="197"/>
      <c r="C42" s="185"/>
      <c r="D42" s="158"/>
      <c r="E42" s="159"/>
      <c r="F42" s="158"/>
      <c r="G42" s="158"/>
      <c r="H42" s="159"/>
      <c r="I42" s="158"/>
      <c r="J42" s="158"/>
      <c r="K42" s="158"/>
      <c r="L42" s="158"/>
      <c r="M42" s="164" t="s">
        <v>374</v>
      </c>
      <c r="N42" s="180"/>
      <c r="O42" s="164" t="s">
        <v>374</v>
      </c>
      <c r="P42" s="158"/>
      <c r="Q42" s="159"/>
      <c r="R42" s="158"/>
      <c r="S42" s="158"/>
      <c r="T42" s="159"/>
      <c r="U42" s="158"/>
      <c r="V42" s="187"/>
      <c r="W42" s="136">
        <f>Y37*2+Y38*7+Y39*1+Y42*8</f>
        <v>30.7</v>
      </c>
      <c r="X42" s="128" t="s">
        <v>25</v>
      </c>
      <c r="Y42" s="101">
        <v>0</v>
      </c>
      <c r="Z42" s="65">
        <f>W42*4</f>
        <v>122.8</v>
      </c>
      <c r="AG42" s="67">
        <f>Z42/Z44*100</f>
        <v>16.498723632943708</v>
      </c>
    </row>
    <row r="43" spans="2:33" ht="27.75" customHeight="1">
      <c r="B43" s="153" t="s">
        <v>55</v>
      </c>
      <c r="C43" s="102"/>
      <c r="D43" s="158"/>
      <c r="E43" s="159"/>
      <c r="F43" s="158"/>
      <c r="G43" s="158"/>
      <c r="H43" s="159"/>
      <c r="I43" s="158"/>
      <c r="J43" s="164"/>
      <c r="K43" s="159"/>
      <c r="L43" s="158"/>
      <c r="M43" s="158"/>
      <c r="N43" s="159"/>
      <c r="O43" s="158"/>
      <c r="P43" s="158"/>
      <c r="Q43" s="159"/>
      <c r="R43" s="158"/>
      <c r="S43" s="158"/>
      <c r="T43" s="159"/>
      <c r="U43" s="158"/>
      <c r="V43" s="187"/>
      <c r="W43" s="94" t="s">
        <v>12</v>
      </c>
      <c r="X43" s="103"/>
      <c r="Y43" s="172"/>
      <c r="Z43" s="125"/>
      <c r="AG43" s="67"/>
    </row>
    <row r="44" spans="2:33" ht="27.75" customHeight="1" thickBot="1">
      <c r="B44" s="154"/>
      <c r="C44" s="104"/>
      <c r="D44" s="167"/>
      <c r="E44" s="167"/>
      <c r="F44" s="168"/>
      <c r="G44" s="168"/>
      <c r="H44" s="167"/>
      <c r="I44" s="168"/>
      <c r="J44" s="167"/>
      <c r="K44" s="167"/>
      <c r="L44" s="168"/>
      <c r="M44" s="168"/>
      <c r="N44" s="159"/>
      <c r="O44" s="158"/>
      <c r="P44" s="168"/>
      <c r="Q44" s="167"/>
      <c r="R44" s="168"/>
      <c r="S44" s="168"/>
      <c r="T44" s="167"/>
      <c r="U44" s="168"/>
      <c r="V44" s="188"/>
      <c r="W44" s="138">
        <f>Y37*70+Y38*75+Y39*25+Y40*45+Y41*60+Y42*120</f>
        <v>762.5</v>
      </c>
      <c r="X44" s="116"/>
      <c r="Y44" s="173"/>
      <c r="Z44" s="65">
        <f>SUM(Z37:Z43)</f>
        <v>744.3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100.00000000000001</v>
      </c>
    </row>
    <row r="45" spans="2:32" s="120" customFormat="1" ht="21.75" customHeight="1">
      <c r="B45" s="117"/>
      <c r="C45" s="67"/>
      <c r="D45" s="93"/>
      <c r="E45" s="118"/>
      <c r="F45" s="93"/>
      <c r="G45" s="93"/>
      <c r="H45" s="118"/>
      <c r="I45" s="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19"/>
      <c r="AA45" s="112"/>
      <c r="AB45" s="110"/>
      <c r="AC45" s="112"/>
      <c r="AD45" s="112"/>
      <c r="AE45" s="112"/>
      <c r="AF45" s="112"/>
    </row>
    <row r="46" spans="2:25" ht="20.25">
      <c r="B46" s="110"/>
      <c r="C46" s="120"/>
      <c r="D46" s="189"/>
      <c r="E46" s="189"/>
      <c r="F46" s="189"/>
      <c r="G46" s="189"/>
      <c r="H46" s="121"/>
      <c r="I46" s="67"/>
      <c r="J46" s="67"/>
      <c r="K46" s="121"/>
      <c r="L46" s="67"/>
      <c r="N46" s="121"/>
      <c r="O46" s="67"/>
      <c r="Q46" s="121"/>
      <c r="R46" s="67"/>
      <c r="T46" s="121"/>
      <c r="U46" s="67"/>
      <c r="V46" s="122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">
      <selection activeCell="J41" sqref="J41"/>
    </sheetView>
  </sheetViews>
  <sheetFormatPr defaultColWidth="9.00390625" defaultRowHeight="16.5"/>
  <cols>
    <col min="1" max="1" width="1.875" style="93" customWidth="1"/>
    <col min="2" max="2" width="4.875" style="117" customWidth="1"/>
    <col min="3" max="3" width="0" style="93" hidden="1" customWidth="1"/>
    <col min="4" max="4" width="18.625" style="93" customWidth="1"/>
    <col min="5" max="5" width="5.625" style="118" customWidth="1"/>
    <col min="6" max="6" width="9.625" style="93" customWidth="1"/>
    <col min="7" max="7" width="18.625" style="93" customWidth="1"/>
    <col min="8" max="8" width="5.625" style="118" customWidth="1"/>
    <col min="9" max="9" width="9.625" style="93" customWidth="1"/>
    <col min="10" max="10" width="18.625" style="93" customWidth="1"/>
    <col min="11" max="11" width="5.625" style="118" customWidth="1"/>
    <col min="12" max="12" width="9.625" style="93" customWidth="1"/>
    <col min="13" max="13" width="18.625" style="93" customWidth="1"/>
    <col min="14" max="14" width="5.625" style="118" customWidth="1"/>
    <col min="15" max="15" width="9.625" style="93" customWidth="1"/>
    <col min="16" max="16" width="18.625" style="93" customWidth="1"/>
    <col min="17" max="17" width="5.625" style="118" customWidth="1"/>
    <col min="18" max="18" width="9.625" style="93" customWidth="1"/>
    <col min="19" max="19" width="18.625" style="93" customWidth="1"/>
    <col min="20" max="20" width="5.625" style="118" customWidth="1"/>
    <col min="21" max="21" width="9.625" style="93" customWidth="1"/>
    <col min="22" max="22" width="5.25390625" style="126" customWidth="1"/>
    <col min="23" max="23" width="11.75390625" style="123" customWidth="1"/>
    <col min="24" max="24" width="11.25390625" style="124" customWidth="1"/>
    <col min="25" max="25" width="6.625" style="127" customWidth="1"/>
    <col min="26" max="26" width="6.625" style="93" customWidth="1"/>
    <col min="27" max="27" width="6.00390625" style="67" hidden="1" customWidth="1"/>
    <col min="28" max="28" width="5.50390625" style="68" hidden="1" customWidth="1"/>
    <col min="29" max="29" width="7.75390625" style="67" hidden="1" customWidth="1"/>
    <col min="30" max="30" width="8.00390625" style="67" hidden="1" customWidth="1"/>
    <col min="31" max="31" width="7.875" style="67" hidden="1" customWidth="1"/>
    <col min="32" max="32" width="7.50390625" style="67" hidden="1" customWidth="1"/>
    <col min="33" max="16384" width="9.00390625" style="93" customWidth="1"/>
  </cols>
  <sheetData>
    <row r="1" spans="2:28" s="54" customFormat="1" ht="38.25">
      <c r="B1" s="194" t="s">
        <v>438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53"/>
      <c r="AB1" s="55"/>
    </row>
    <row r="2" spans="2:28" s="54" customFormat="1" ht="13.5" customHeight="1">
      <c r="B2" s="195"/>
      <c r="C2" s="196"/>
      <c r="D2" s="196"/>
      <c r="E2" s="196"/>
      <c r="F2" s="196"/>
      <c r="G2" s="196"/>
      <c r="H2" s="56"/>
      <c r="I2" s="53"/>
      <c r="J2" s="53"/>
      <c r="K2" s="56"/>
      <c r="L2" s="53"/>
      <c r="M2" s="53"/>
      <c r="N2" s="56"/>
      <c r="O2" s="53"/>
      <c r="P2" s="53"/>
      <c r="Q2" s="56"/>
      <c r="R2" s="53"/>
      <c r="S2" s="53"/>
      <c r="T2" s="56"/>
      <c r="U2" s="53"/>
      <c r="V2" s="57"/>
      <c r="W2" s="58"/>
      <c r="X2" s="59"/>
      <c r="Y2" s="58"/>
      <c r="Z2" s="53"/>
      <c r="AB2" s="55"/>
    </row>
    <row r="3" spans="2:28" s="67" customFormat="1" ht="32.25" customHeight="1" thickBot="1">
      <c r="B3" s="129" t="s">
        <v>26</v>
      </c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54"/>
      <c r="T3" s="61"/>
      <c r="U3" s="61"/>
      <c r="V3" s="62"/>
      <c r="W3" s="63"/>
      <c r="X3" s="64"/>
      <c r="Y3" s="65"/>
      <c r="Z3" s="66"/>
      <c r="AB3" s="68"/>
    </row>
    <row r="4" spans="2:33" s="82" customFormat="1" ht="99">
      <c r="B4" s="69" t="s">
        <v>0</v>
      </c>
      <c r="C4" s="70" t="s">
        <v>1</v>
      </c>
      <c r="D4" s="71" t="s">
        <v>2</v>
      </c>
      <c r="E4" s="72" t="s">
        <v>24</v>
      </c>
      <c r="F4" s="71"/>
      <c r="G4" s="71" t="s">
        <v>3</v>
      </c>
      <c r="H4" s="72" t="s">
        <v>24</v>
      </c>
      <c r="I4" s="71"/>
      <c r="J4" s="71" t="s">
        <v>4</v>
      </c>
      <c r="K4" s="72" t="s">
        <v>24</v>
      </c>
      <c r="L4" s="73"/>
      <c r="M4" s="71" t="s">
        <v>4</v>
      </c>
      <c r="N4" s="72" t="s">
        <v>24</v>
      </c>
      <c r="O4" s="71"/>
      <c r="P4" s="71" t="s">
        <v>4</v>
      </c>
      <c r="Q4" s="72" t="s">
        <v>24</v>
      </c>
      <c r="R4" s="71"/>
      <c r="S4" s="74" t="s">
        <v>5</v>
      </c>
      <c r="T4" s="72" t="s">
        <v>24</v>
      </c>
      <c r="U4" s="71"/>
      <c r="V4" s="131" t="s">
        <v>31</v>
      </c>
      <c r="W4" s="75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88" customFormat="1" ht="64.5" customHeight="1">
      <c r="B5" s="145">
        <v>5</v>
      </c>
      <c r="C5" s="185"/>
      <c r="D5" s="84" t="str">
        <f>'2017年5月總表'!A22</f>
        <v>香Q白米飯 </v>
      </c>
      <c r="E5" s="84" t="s">
        <v>68</v>
      </c>
      <c r="F5" s="84" t="s">
        <v>16</v>
      </c>
      <c r="G5" s="84" t="str">
        <f>'2017年5月總表'!A23</f>
        <v>蒜味滷豬排</v>
      </c>
      <c r="H5" s="84" t="s">
        <v>341</v>
      </c>
      <c r="I5" s="84" t="s">
        <v>16</v>
      </c>
      <c r="J5" s="84" t="str">
        <f>'2017年5月總表'!A24</f>
        <v>培根豆干(豆)</v>
      </c>
      <c r="K5" s="84" t="s">
        <v>227</v>
      </c>
      <c r="L5" s="84" t="s">
        <v>16</v>
      </c>
      <c r="M5" s="84" t="str">
        <f>'2017年5月總表'!A25</f>
        <v>家常小菜</v>
      </c>
      <c r="N5" s="84" t="s">
        <v>204</v>
      </c>
      <c r="O5" s="84" t="s">
        <v>39</v>
      </c>
      <c r="P5" s="84" t="str">
        <f>'2017年5月總表'!A26</f>
        <v>深色蔬菜</v>
      </c>
      <c r="Q5" s="84" t="s">
        <v>69</v>
      </c>
      <c r="R5" s="84" t="s">
        <v>39</v>
      </c>
      <c r="S5" s="84" t="str">
        <f>'2017年5月總表'!A27</f>
        <v>玉米濃湯(芡)</v>
      </c>
      <c r="T5" s="84" t="s">
        <v>70</v>
      </c>
      <c r="U5" s="84" t="s">
        <v>16</v>
      </c>
      <c r="V5" s="186"/>
      <c r="W5" s="85" t="s">
        <v>7</v>
      </c>
      <c r="X5" s="86" t="s">
        <v>18</v>
      </c>
      <c r="Y5" s="87">
        <v>5.7</v>
      </c>
      <c r="Z5" s="125"/>
      <c r="AA5" s="67"/>
      <c r="AB5" s="68"/>
      <c r="AC5" s="67"/>
      <c r="AD5" s="67"/>
      <c r="AE5" s="67"/>
      <c r="AF5" s="67"/>
      <c r="AG5" s="147"/>
    </row>
    <row r="6" spans="2:33" ht="27.75" customHeight="1">
      <c r="B6" s="146" t="s">
        <v>8</v>
      </c>
      <c r="C6" s="185"/>
      <c r="D6" s="158" t="s">
        <v>139</v>
      </c>
      <c r="E6" s="158" t="s">
        <v>139</v>
      </c>
      <c r="F6" s="158" t="s">
        <v>139</v>
      </c>
      <c r="G6" s="158" t="s">
        <v>340</v>
      </c>
      <c r="H6" s="158" t="s">
        <v>191</v>
      </c>
      <c r="I6" s="158">
        <v>60</v>
      </c>
      <c r="J6" s="158" t="s">
        <v>324</v>
      </c>
      <c r="K6" s="158" t="s">
        <v>194</v>
      </c>
      <c r="L6" s="158">
        <v>40</v>
      </c>
      <c r="M6" s="158" t="s">
        <v>242</v>
      </c>
      <c r="N6" s="158" t="s">
        <v>191</v>
      </c>
      <c r="O6" s="158">
        <v>40</v>
      </c>
      <c r="P6" s="160" t="s">
        <v>140</v>
      </c>
      <c r="Q6" s="160" t="s">
        <v>139</v>
      </c>
      <c r="R6" s="160">
        <v>100</v>
      </c>
      <c r="S6" s="158" t="s">
        <v>214</v>
      </c>
      <c r="T6" s="158" t="s">
        <v>139</v>
      </c>
      <c r="U6" s="158">
        <v>30</v>
      </c>
      <c r="V6" s="187"/>
      <c r="W6" s="136">
        <f>Y5*15+Y7*5+Y9*15+Y10*12</f>
        <v>95.5</v>
      </c>
      <c r="X6" s="90" t="s">
        <v>19</v>
      </c>
      <c r="Y6" s="91">
        <v>3</v>
      </c>
      <c r="Z6" s="125">
        <f>W6*4</f>
        <v>382</v>
      </c>
      <c r="AA6" s="92"/>
      <c r="AC6" s="68"/>
      <c r="AD6" s="68"/>
      <c r="AE6" s="68"/>
      <c r="AF6" s="68"/>
      <c r="AG6" s="67">
        <f>Z6/Z12*100</f>
        <v>48.3789260385005</v>
      </c>
    </row>
    <row r="7" spans="2:33" ht="27.75" customHeight="1">
      <c r="B7" s="146">
        <v>15</v>
      </c>
      <c r="C7" s="185"/>
      <c r="D7" s="158" t="s">
        <v>138</v>
      </c>
      <c r="E7" s="158" t="s">
        <v>139</v>
      </c>
      <c r="F7" s="158">
        <v>101</v>
      </c>
      <c r="G7" s="158" t="s">
        <v>311</v>
      </c>
      <c r="H7" s="158" t="s">
        <v>191</v>
      </c>
      <c r="I7" s="158" t="s">
        <v>311</v>
      </c>
      <c r="J7" s="158" t="s">
        <v>325</v>
      </c>
      <c r="K7" s="158" t="s">
        <v>144</v>
      </c>
      <c r="L7" s="158">
        <v>20</v>
      </c>
      <c r="M7" s="158" t="s">
        <v>230</v>
      </c>
      <c r="N7" s="158" t="s">
        <v>144</v>
      </c>
      <c r="O7" s="158">
        <v>20</v>
      </c>
      <c r="P7" s="160" t="s">
        <v>144</v>
      </c>
      <c r="Q7" s="160" t="s">
        <v>144</v>
      </c>
      <c r="R7" s="160" t="s">
        <v>144</v>
      </c>
      <c r="S7" s="158" t="s">
        <v>201</v>
      </c>
      <c r="T7" s="158" t="s">
        <v>144</v>
      </c>
      <c r="U7" s="158">
        <v>10</v>
      </c>
      <c r="V7" s="187"/>
      <c r="W7" s="94" t="s">
        <v>9</v>
      </c>
      <c r="X7" s="95" t="s">
        <v>20</v>
      </c>
      <c r="Y7" s="91">
        <v>2</v>
      </c>
      <c r="Z7" s="125"/>
      <c r="AA7" s="96"/>
      <c r="AC7" s="97"/>
      <c r="AD7" s="68"/>
      <c r="AE7" s="68"/>
      <c r="AF7" s="98"/>
      <c r="AG7" s="67"/>
    </row>
    <row r="8" spans="2:33" ht="27.75" customHeight="1">
      <c r="B8" s="146" t="s">
        <v>10</v>
      </c>
      <c r="C8" s="185"/>
      <c r="D8" s="158" t="s">
        <v>311</v>
      </c>
      <c r="E8" s="158" t="s">
        <v>311</v>
      </c>
      <c r="F8" s="158" t="s">
        <v>311</v>
      </c>
      <c r="G8" s="158" t="s">
        <v>311</v>
      </c>
      <c r="H8" s="159"/>
      <c r="I8" s="158" t="s">
        <v>311</v>
      </c>
      <c r="J8" s="158" t="s">
        <v>311</v>
      </c>
      <c r="K8" s="158" t="s">
        <v>144</v>
      </c>
      <c r="L8" s="158" t="s">
        <v>311</v>
      </c>
      <c r="M8" s="158" t="s">
        <v>144</v>
      </c>
      <c r="N8" s="158" t="s">
        <v>144</v>
      </c>
      <c r="O8" s="158" t="s">
        <v>144</v>
      </c>
      <c r="P8" s="160"/>
      <c r="Q8" s="161"/>
      <c r="R8" s="160"/>
      <c r="S8" s="158" t="s">
        <v>200</v>
      </c>
      <c r="T8" s="158"/>
      <c r="U8" s="158">
        <v>10</v>
      </c>
      <c r="V8" s="187"/>
      <c r="W8" s="136">
        <f>Y6*5+Y8*5+Y10*4</f>
        <v>30</v>
      </c>
      <c r="X8" s="95" t="s">
        <v>22</v>
      </c>
      <c r="Y8" s="91">
        <v>3</v>
      </c>
      <c r="Z8" s="125">
        <f>W8*9</f>
        <v>270</v>
      </c>
      <c r="AC8" s="68"/>
      <c r="AD8" s="68"/>
      <c r="AE8" s="68"/>
      <c r="AF8" s="68"/>
      <c r="AG8" s="67">
        <f>Z8/Z12*100</f>
        <v>34.19452887537994</v>
      </c>
    </row>
    <row r="9" spans="2:33" ht="27.75" customHeight="1">
      <c r="B9" s="197" t="s">
        <v>48</v>
      </c>
      <c r="C9" s="185"/>
      <c r="D9" s="158"/>
      <c r="E9" s="158"/>
      <c r="F9" s="158"/>
      <c r="G9" s="158" t="s">
        <v>327</v>
      </c>
      <c r="H9" s="159"/>
      <c r="I9" s="158" t="s">
        <v>311</v>
      </c>
      <c r="J9" s="158" t="s">
        <v>144</v>
      </c>
      <c r="K9" s="158" t="s">
        <v>144</v>
      </c>
      <c r="L9" s="158" t="s">
        <v>144</v>
      </c>
      <c r="M9" s="158" t="s">
        <v>144</v>
      </c>
      <c r="N9" s="158" t="s">
        <v>144</v>
      </c>
      <c r="O9" s="158" t="s">
        <v>144</v>
      </c>
      <c r="P9" s="160"/>
      <c r="Q9" s="161"/>
      <c r="R9" s="160"/>
      <c r="S9" s="158" t="s">
        <v>211</v>
      </c>
      <c r="T9" s="159"/>
      <c r="U9" s="158">
        <v>10</v>
      </c>
      <c r="V9" s="187"/>
      <c r="W9" s="94" t="s">
        <v>11</v>
      </c>
      <c r="X9" s="95" t="s">
        <v>23</v>
      </c>
      <c r="Y9" s="91">
        <f>AB10</f>
        <v>0</v>
      </c>
      <c r="Z9" s="125"/>
      <c r="AC9" s="68"/>
      <c r="AD9" s="68"/>
      <c r="AE9" s="68"/>
      <c r="AF9" s="68"/>
      <c r="AG9" s="67"/>
    </row>
    <row r="10" spans="2:33" ht="27.75" customHeight="1">
      <c r="B10" s="197"/>
      <c r="C10" s="185"/>
      <c r="D10" s="166"/>
      <c r="E10" s="158"/>
      <c r="F10" s="158"/>
      <c r="G10" s="158"/>
      <c r="H10" s="159"/>
      <c r="I10" s="158"/>
      <c r="J10" s="158" t="s">
        <v>191</v>
      </c>
      <c r="K10" s="159" t="s">
        <v>144</v>
      </c>
      <c r="L10" s="158" t="s">
        <v>191</v>
      </c>
      <c r="M10" s="158"/>
      <c r="N10" s="158"/>
      <c r="O10" s="158"/>
      <c r="P10" s="158"/>
      <c r="Q10" s="159"/>
      <c r="R10" s="158"/>
      <c r="S10" s="158"/>
      <c r="T10" s="159"/>
      <c r="U10" s="158"/>
      <c r="V10" s="187"/>
      <c r="W10" s="136">
        <f>Y5*2+Y6*7+Y7*1+Y10*8</f>
        <v>34.4</v>
      </c>
      <c r="X10" s="128" t="s">
        <v>25</v>
      </c>
      <c r="Y10" s="101">
        <v>0</v>
      </c>
      <c r="Z10" s="65">
        <f>W10*4</f>
        <v>137.6</v>
      </c>
      <c r="AG10" s="67">
        <f>Z10/Z12*100</f>
        <v>17.426545086119553</v>
      </c>
    </row>
    <row r="11" spans="2:33" ht="27.75" customHeight="1">
      <c r="B11" s="151" t="s">
        <v>49</v>
      </c>
      <c r="C11" s="102"/>
      <c r="D11" s="158"/>
      <c r="E11" s="159"/>
      <c r="F11" s="158"/>
      <c r="G11" s="158"/>
      <c r="H11" s="159"/>
      <c r="I11" s="158"/>
      <c r="J11" s="158" t="s">
        <v>191</v>
      </c>
      <c r="K11" s="159"/>
      <c r="L11" s="158" t="s">
        <v>191</v>
      </c>
      <c r="M11" s="158"/>
      <c r="N11" s="159"/>
      <c r="O11" s="158"/>
      <c r="P11" s="158"/>
      <c r="Q11" s="159"/>
      <c r="R11" s="158"/>
      <c r="S11" s="158"/>
      <c r="T11" s="159"/>
      <c r="U11" s="158"/>
      <c r="V11" s="187"/>
      <c r="W11" s="94" t="s">
        <v>12</v>
      </c>
      <c r="X11" s="103"/>
      <c r="Y11" s="91"/>
      <c r="Z11" s="125"/>
      <c r="AG11" s="67"/>
    </row>
    <row r="12" spans="2:33" ht="27.75" customHeight="1">
      <c r="B12" s="152"/>
      <c r="C12" s="104"/>
      <c r="D12" s="159"/>
      <c r="E12" s="159"/>
      <c r="F12" s="158"/>
      <c r="G12" s="158"/>
      <c r="H12" s="159"/>
      <c r="I12" s="158"/>
      <c r="J12" s="158"/>
      <c r="K12" s="159"/>
      <c r="L12" s="158"/>
      <c r="M12" s="158"/>
      <c r="N12" s="159"/>
      <c r="O12" s="158"/>
      <c r="P12" s="158"/>
      <c r="Q12" s="159"/>
      <c r="R12" s="158"/>
      <c r="S12" s="158"/>
      <c r="T12" s="159"/>
      <c r="U12" s="158"/>
      <c r="V12" s="188"/>
      <c r="W12" s="139">
        <f>Y5*70+Y6*75+Y7*25+Y8*45+Y9*60+Y10*120</f>
        <v>809</v>
      </c>
      <c r="X12" s="107"/>
      <c r="Y12" s="101"/>
      <c r="Z12" s="65">
        <f>SUM(Z5:Z11)</f>
        <v>789.6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88" customFormat="1" ht="27.75" customHeight="1">
      <c r="B13" s="83">
        <v>5</v>
      </c>
      <c r="C13" s="185"/>
      <c r="D13" s="84" t="str">
        <f>'2017年5月總表'!E22</f>
        <v>五穀飯</v>
      </c>
      <c r="E13" s="84" t="s">
        <v>74</v>
      </c>
      <c r="F13" s="84" t="s">
        <v>21</v>
      </c>
      <c r="G13" s="84" t="str">
        <f>'2017年5月總表'!E23</f>
        <v>普羅旺斯香草雞翅</v>
      </c>
      <c r="H13" s="84" t="s">
        <v>192</v>
      </c>
      <c r="I13" s="84" t="s">
        <v>21</v>
      </c>
      <c r="J13" s="84" t="str">
        <f>'2017年5月總表'!E24</f>
        <v>黑胡椒洋蔥豬肉</v>
      </c>
      <c r="K13" s="84" t="s">
        <v>204</v>
      </c>
      <c r="L13" s="84" t="s">
        <v>64</v>
      </c>
      <c r="M13" s="84" t="str">
        <f>'2017年5月總表'!E25</f>
        <v>白菜滷</v>
      </c>
      <c r="N13" s="84" t="s">
        <v>426</v>
      </c>
      <c r="O13" s="84"/>
      <c r="P13" s="84" t="str">
        <f>'2017年5月總表'!E26</f>
        <v>淺色蔬菜</v>
      </c>
      <c r="Q13" s="84" t="s">
        <v>84</v>
      </c>
      <c r="R13" s="84" t="s">
        <v>64</v>
      </c>
      <c r="S13" s="84" t="str">
        <f>'2017年5月總表'!E27</f>
        <v>味噌豆腐湯(豆)/保久乳</v>
      </c>
      <c r="T13" s="84" t="s">
        <v>73</v>
      </c>
      <c r="U13" s="84"/>
      <c r="V13" s="186" t="s">
        <v>386</v>
      </c>
      <c r="W13" s="85" t="s">
        <v>7</v>
      </c>
      <c r="X13" s="86" t="s">
        <v>18</v>
      </c>
      <c r="Y13" s="87">
        <v>5.5</v>
      </c>
      <c r="Z13" s="125"/>
      <c r="AA13" s="67"/>
      <c r="AB13" s="68"/>
      <c r="AC13" s="67"/>
      <c r="AD13" s="67"/>
      <c r="AE13" s="67"/>
      <c r="AF13" s="67"/>
      <c r="AG13" s="147"/>
    </row>
    <row r="14" spans="2:33" ht="27.75" customHeight="1">
      <c r="B14" s="89" t="s">
        <v>8</v>
      </c>
      <c r="C14" s="185"/>
      <c r="D14" s="27" t="s">
        <v>79</v>
      </c>
      <c r="E14" s="27" t="s">
        <v>21</v>
      </c>
      <c r="F14" s="27">
        <v>60</v>
      </c>
      <c r="G14" s="158" t="s">
        <v>298</v>
      </c>
      <c r="H14" s="158" t="s">
        <v>21</v>
      </c>
      <c r="I14" s="158">
        <v>60</v>
      </c>
      <c r="J14" s="158" t="s">
        <v>211</v>
      </c>
      <c r="K14" s="158" t="s">
        <v>109</v>
      </c>
      <c r="L14" s="158">
        <v>30</v>
      </c>
      <c r="M14" s="158" t="s">
        <v>176</v>
      </c>
      <c r="N14" s="158" t="s">
        <v>21</v>
      </c>
      <c r="O14" s="158">
        <v>60</v>
      </c>
      <c r="P14" s="160" t="s">
        <v>115</v>
      </c>
      <c r="Q14" s="160" t="s">
        <v>107</v>
      </c>
      <c r="R14" s="160">
        <v>100</v>
      </c>
      <c r="S14" s="158" t="s">
        <v>345</v>
      </c>
      <c r="T14" s="158" t="s">
        <v>108</v>
      </c>
      <c r="U14" s="158">
        <v>10</v>
      </c>
      <c r="V14" s="187"/>
      <c r="W14" s="136">
        <f>Y13*15+Y15*5+Y17*15+Y18*12</f>
        <v>104.5</v>
      </c>
      <c r="X14" s="90" t="s">
        <v>19</v>
      </c>
      <c r="Y14" s="91">
        <v>2.5</v>
      </c>
      <c r="Z14" s="125">
        <f>W14*4</f>
        <v>418</v>
      </c>
      <c r="AA14" s="92"/>
      <c r="AC14" s="68"/>
      <c r="AD14" s="68"/>
      <c r="AE14" s="68"/>
      <c r="AF14" s="68"/>
      <c r="AG14" s="67">
        <f>Z14/Z20*100</f>
        <v>50.18007202881153</v>
      </c>
    </row>
    <row r="15" spans="2:33" ht="27.75" customHeight="1">
      <c r="B15" s="89">
        <v>16</v>
      </c>
      <c r="C15" s="185"/>
      <c r="D15" s="27" t="s">
        <v>131</v>
      </c>
      <c r="E15" s="27"/>
      <c r="F15" s="27">
        <v>40</v>
      </c>
      <c r="G15" s="158"/>
      <c r="H15" s="158"/>
      <c r="I15" s="158"/>
      <c r="J15" s="158" t="s">
        <v>277</v>
      </c>
      <c r="K15" s="158" t="s">
        <v>117</v>
      </c>
      <c r="L15" s="158">
        <v>30</v>
      </c>
      <c r="M15" s="158" t="s">
        <v>219</v>
      </c>
      <c r="N15" s="158" t="s">
        <v>21</v>
      </c>
      <c r="O15" s="158">
        <v>10</v>
      </c>
      <c r="P15" s="160" t="s">
        <v>103</v>
      </c>
      <c r="Q15" s="160" t="s">
        <v>108</v>
      </c>
      <c r="R15" s="160" t="s">
        <v>21</v>
      </c>
      <c r="S15" s="158" t="s">
        <v>346</v>
      </c>
      <c r="T15" s="158" t="s">
        <v>326</v>
      </c>
      <c r="U15" s="158">
        <v>30</v>
      </c>
      <c r="V15" s="187"/>
      <c r="W15" s="94" t="s">
        <v>9</v>
      </c>
      <c r="X15" s="95" t="s">
        <v>20</v>
      </c>
      <c r="Y15" s="91">
        <v>2</v>
      </c>
      <c r="Z15" s="125"/>
      <c r="AA15" s="96"/>
      <c r="AC15" s="97"/>
      <c r="AD15" s="68"/>
      <c r="AE15" s="68"/>
      <c r="AF15" s="98"/>
      <c r="AG15" s="67"/>
    </row>
    <row r="16" spans="2:33" ht="27.75" customHeight="1">
      <c r="B16" s="89" t="s">
        <v>10</v>
      </c>
      <c r="C16" s="185"/>
      <c r="D16" s="159"/>
      <c r="E16" s="159"/>
      <c r="F16" s="158"/>
      <c r="G16" s="158"/>
      <c r="H16" s="158"/>
      <c r="I16" s="158"/>
      <c r="J16" s="158" t="s">
        <v>191</v>
      </c>
      <c r="K16" s="158" t="s">
        <v>105</v>
      </c>
      <c r="L16" s="158" t="s">
        <v>191</v>
      </c>
      <c r="M16" s="158" t="s">
        <v>203</v>
      </c>
      <c r="N16" s="158" t="s">
        <v>21</v>
      </c>
      <c r="O16" s="158">
        <v>10</v>
      </c>
      <c r="P16" s="160"/>
      <c r="Q16" s="161"/>
      <c r="R16" s="160"/>
      <c r="S16" s="158" t="s">
        <v>191</v>
      </c>
      <c r="T16" s="163" t="s">
        <v>108</v>
      </c>
      <c r="U16" s="174" t="s">
        <v>191</v>
      </c>
      <c r="V16" s="187"/>
      <c r="W16" s="136">
        <f>Y14*5+Y16*5+Y18*4</f>
        <v>29</v>
      </c>
      <c r="X16" s="95" t="s">
        <v>22</v>
      </c>
      <c r="Y16" s="91">
        <v>2.5</v>
      </c>
      <c r="Z16" s="125">
        <f>W16*9</f>
        <v>261</v>
      </c>
      <c r="AC16" s="68"/>
      <c r="AD16" s="68"/>
      <c r="AE16" s="68"/>
      <c r="AF16" s="68"/>
      <c r="AG16" s="67">
        <f>Z16/Z20*100</f>
        <v>31.332533013205282</v>
      </c>
    </row>
    <row r="17" spans="2:33" ht="27.75" customHeight="1">
      <c r="B17" s="192" t="s">
        <v>50</v>
      </c>
      <c r="C17" s="185"/>
      <c r="D17" s="159"/>
      <c r="E17" s="159"/>
      <c r="F17" s="158"/>
      <c r="G17" s="158"/>
      <c r="H17" s="159"/>
      <c r="I17" s="158"/>
      <c r="J17" s="158" t="s">
        <v>103</v>
      </c>
      <c r="K17" s="158" t="s">
        <v>108</v>
      </c>
      <c r="L17" s="158" t="s">
        <v>21</v>
      </c>
      <c r="M17" s="158" t="s">
        <v>297</v>
      </c>
      <c r="N17" s="159"/>
      <c r="O17" s="158">
        <v>10</v>
      </c>
      <c r="P17" s="160"/>
      <c r="Q17" s="161"/>
      <c r="R17" s="160"/>
      <c r="S17" s="162"/>
      <c r="T17" s="162"/>
      <c r="U17" s="162"/>
      <c r="V17" s="187"/>
      <c r="W17" s="94" t="s">
        <v>11</v>
      </c>
      <c r="X17" s="95" t="s">
        <v>23</v>
      </c>
      <c r="Y17" s="91">
        <f>AB18</f>
        <v>0</v>
      </c>
      <c r="Z17" s="125"/>
      <c r="AC17" s="68"/>
      <c r="AD17" s="68"/>
      <c r="AE17" s="68"/>
      <c r="AF17" s="68"/>
      <c r="AG17" s="67"/>
    </row>
    <row r="18" spans="2:33" ht="27.75" customHeight="1">
      <c r="B18" s="192"/>
      <c r="C18" s="185"/>
      <c r="D18" s="159"/>
      <c r="E18" s="159"/>
      <c r="F18" s="158"/>
      <c r="G18" s="158"/>
      <c r="H18" s="159"/>
      <c r="I18" s="158"/>
      <c r="J18" s="158" t="s">
        <v>191</v>
      </c>
      <c r="K18" s="158"/>
      <c r="L18" s="158" t="s">
        <v>191</v>
      </c>
      <c r="M18" s="158" t="s">
        <v>196</v>
      </c>
      <c r="N18" s="159"/>
      <c r="O18" s="158">
        <v>10</v>
      </c>
      <c r="P18" s="158"/>
      <c r="Q18" s="159"/>
      <c r="R18" s="158"/>
      <c r="S18" s="162"/>
      <c r="T18" s="162"/>
      <c r="U18" s="162"/>
      <c r="V18" s="187"/>
      <c r="W18" s="136">
        <f>Y13*2+Y14*7+Y15*1+Y18*8</f>
        <v>38.5</v>
      </c>
      <c r="X18" s="128" t="s">
        <v>25</v>
      </c>
      <c r="Y18" s="101">
        <v>1</v>
      </c>
      <c r="Z18" s="65">
        <f>W18*4</f>
        <v>154</v>
      </c>
      <c r="AG18" s="67">
        <f>Z18/Z20*100</f>
        <v>18.487394957983195</v>
      </c>
    </row>
    <row r="19" spans="2:33" ht="27.75" customHeight="1">
      <c r="B19" s="32" t="s">
        <v>49</v>
      </c>
      <c r="C19" s="102"/>
      <c r="D19" s="159"/>
      <c r="E19" s="159"/>
      <c r="F19" s="158"/>
      <c r="G19" s="158"/>
      <c r="H19" s="159"/>
      <c r="I19" s="158"/>
      <c r="J19" s="158"/>
      <c r="K19" s="159"/>
      <c r="L19" s="158"/>
      <c r="M19" s="158"/>
      <c r="N19" s="159"/>
      <c r="O19" s="158"/>
      <c r="P19" s="158"/>
      <c r="Q19" s="159"/>
      <c r="R19" s="158"/>
      <c r="S19" s="158"/>
      <c r="T19" s="162"/>
      <c r="U19" s="162"/>
      <c r="V19" s="187"/>
      <c r="W19" s="94" t="s">
        <v>12</v>
      </c>
      <c r="X19" s="103"/>
      <c r="Y19" s="91"/>
      <c r="Z19" s="125"/>
      <c r="AG19" s="67"/>
    </row>
    <row r="20" spans="2:33" ht="27.75" customHeight="1">
      <c r="B20" s="148"/>
      <c r="C20" s="104"/>
      <c r="D20" s="159"/>
      <c r="E20" s="159"/>
      <c r="F20" s="158"/>
      <c r="G20" s="158"/>
      <c r="H20" s="159"/>
      <c r="I20" s="158"/>
      <c r="J20" s="158"/>
      <c r="K20" s="159"/>
      <c r="L20" s="158"/>
      <c r="M20" s="158"/>
      <c r="N20" s="159"/>
      <c r="O20" s="158"/>
      <c r="P20" s="158"/>
      <c r="Q20" s="159"/>
      <c r="R20" s="158"/>
      <c r="S20" s="158"/>
      <c r="T20" s="159"/>
      <c r="U20" s="158"/>
      <c r="V20" s="188"/>
      <c r="W20" s="139">
        <f>Y13*70+Y14*75+Y15*25+Y16*45+Y17*60+Y18*120</f>
        <v>855</v>
      </c>
      <c r="X20" s="100"/>
      <c r="Y20" s="101"/>
      <c r="Z20" s="65">
        <f>SUM(Z13:Z19)</f>
        <v>833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100.00000000000001</v>
      </c>
    </row>
    <row r="21" spans="2:33" s="88" customFormat="1" ht="27.75" customHeight="1">
      <c r="B21" s="108">
        <v>5</v>
      </c>
      <c r="C21" s="185"/>
      <c r="D21" s="84" t="str">
        <f>'2017年5月總表'!I22</f>
        <v>香Q白米飯</v>
      </c>
      <c r="E21" s="84" t="s">
        <v>118</v>
      </c>
      <c r="F21" s="84" t="s">
        <v>21</v>
      </c>
      <c r="G21" s="84" t="str">
        <f>'2017年5月總表'!I23</f>
        <v>日式炸雞腿(炸)</v>
      </c>
      <c r="H21" s="84" t="s">
        <v>81</v>
      </c>
      <c r="I21" s="84" t="s">
        <v>41</v>
      </c>
      <c r="J21" s="84" t="str">
        <f>'2017年5月總表'!I24</f>
        <v>香滷肉燥(醃)</v>
      </c>
      <c r="K21" s="84" t="s">
        <v>243</v>
      </c>
      <c r="L21" s="84" t="s">
        <v>21</v>
      </c>
      <c r="M21" s="84" t="str">
        <f>'2017年5月總表'!I25</f>
        <v>宮保里肌</v>
      </c>
      <c r="N21" s="84" t="s">
        <v>321</v>
      </c>
      <c r="O21" s="84"/>
      <c r="P21" s="84" t="str">
        <f>'2017年5月總表'!I26</f>
        <v>深色蔬菜</v>
      </c>
      <c r="Q21" s="84" t="s">
        <v>84</v>
      </c>
      <c r="R21" s="84"/>
      <c r="S21" s="84" t="str">
        <f>'2017年5月總表'!I27</f>
        <v>鮮筍湯 </v>
      </c>
      <c r="T21" s="84" t="s">
        <v>73</v>
      </c>
      <c r="U21" s="84"/>
      <c r="V21" s="186" t="s">
        <v>374</v>
      </c>
      <c r="W21" s="85" t="s">
        <v>7</v>
      </c>
      <c r="X21" s="86" t="s">
        <v>18</v>
      </c>
      <c r="Y21" s="87">
        <v>5.7</v>
      </c>
      <c r="Z21" s="125"/>
      <c r="AA21" s="67"/>
      <c r="AB21" s="68"/>
      <c r="AC21" s="67"/>
      <c r="AD21" s="67"/>
      <c r="AE21" s="67"/>
      <c r="AF21" s="67"/>
      <c r="AG21" s="147"/>
    </row>
    <row r="22" spans="2:33" s="111" customFormat="1" ht="27.75" customHeight="1">
      <c r="B22" s="109" t="s">
        <v>8</v>
      </c>
      <c r="C22" s="185"/>
      <c r="D22" s="28" t="s">
        <v>103</v>
      </c>
      <c r="E22" s="28" t="s">
        <v>21</v>
      </c>
      <c r="F22" s="27" t="s">
        <v>21</v>
      </c>
      <c r="G22" s="27" t="s">
        <v>305</v>
      </c>
      <c r="H22" s="99" t="s">
        <v>21</v>
      </c>
      <c r="I22" s="27">
        <v>80</v>
      </c>
      <c r="J22" s="28" t="s">
        <v>299</v>
      </c>
      <c r="K22" s="27" t="s">
        <v>191</v>
      </c>
      <c r="L22" s="28">
        <v>20</v>
      </c>
      <c r="M22" s="27" t="s">
        <v>342</v>
      </c>
      <c r="N22" s="27"/>
      <c r="O22" s="27">
        <v>50</v>
      </c>
      <c r="P22" s="160" t="s">
        <v>115</v>
      </c>
      <c r="Q22" s="160" t="s">
        <v>107</v>
      </c>
      <c r="R22" s="160">
        <v>100</v>
      </c>
      <c r="S22" s="27" t="s">
        <v>303</v>
      </c>
      <c r="T22" s="143" t="s">
        <v>249</v>
      </c>
      <c r="U22" s="27">
        <v>20</v>
      </c>
      <c r="V22" s="187"/>
      <c r="W22" s="136">
        <f>Y21*15+Y23*5+Y25*15+Y26*12</f>
        <v>99.125</v>
      </c>
      <c r="X22" s="90" t="s">
        <v>19</v>
      </c>
      <c r="Y22" s="91">
        <v>2.5</v>
      </c>
      <c r="Z22" s="125">
        <f>W22*4</f>
        <v>396.5</v>
      </c>
      <c r="AA22" s="92"/>
      <c r="AB22" s="68"/>
      <c r="AC22" s="68"/>
      <c r="AD22" s="68"/>
      <c r="AE22" s="68"/>
      <c r="AF22" s="68"/>
      <c r="AG22" s="67">
        <f>Z22/Z28*100</f>
        <v>51.46009085009734</v>
      </c>
    </row>
    <row r="23" spans="2:33" s="111" customFormat="1" ht="27.75" customHeight="1">
      <c r="B23" s="109">
        <v>17</v>
      </c>
      <c r="C23" s="185"/>
      <c r="D23" s="28" t="s">
        <v>107</v>
      </c>
      <c r="E23" s="28" t="s">
        <v>21</v>
      </c>
      <c r="F23" s="27" t="s">
        <v>113</v>
      </c>
      <c r="G23" s="27"/>
      <c r="H23" s="27"/>
      <c r="I23" s="27"/>
      <c r="J23" s="28" t="s">
        <v>244</v>
      </c>
      <c r="K23" s="27" t="s">
        <v>246</v>
      </c>
      <c r="L23" s="28">
        <v>10</v>
      </c>
      <c r="M23" s="27" t="s">
        <v>343</v>
      </c>
      <c r="N23" s="27" t="s">
        <v>111</v>
      </c>
      <c r="O23" s="27">
        <v>10</v>
      </c>
      <c r="P23" s="160" t="s">
        <v>103</v>
      </c>
      <c r="Q23" s="160" t="s">
        <v>108</v>
      </c>
      <c r="R23" s="160" t="s">
        <v>21</v>
      </c>
      <c r="S23" s="27" t="s">
        <v>249</v>
      </c>
      <c r="T23" s="27" t="s">
        <v>21</v>
      </c>
      <c r="U23" s="27" t="s">
        <v>249</v>
      </c>
      <c r="V23" s="187"/>
      <c r="W23" s="94" t="s">
        <v>9</v>
      </c>
      <c r="X23" s="95" t="s">
        <v>20</v>
      </c>
      <c r="Y23" s="91">
        <v>2.725</v>
      </c>
      <c r="Z23" s="125"/>
      <c r="AA23" s="96"/>
      <c r="AB23" s="68"/>
      <c r="AC23" s="97"/>
      <c r="AD23" s="68"/>
      <c r="AE23" s="68"/>
      <c r="AF23" s="98"/>
      <c r="AG23" s="67"/>
    </row>
    <row r="24" spans="2:33" s="111" customFormat="1" ht="27.75" customHeight="1">
      <c r="B24" s="109" t="s">
        <v>10</v>
      </c>
      <c r="C24" s="185"/>
      <c r="D24" s="28" t="s">
        <v>107</v>
      </c>
      <c r="E24" s="28" t="s">
        <v>117</v>
      </c>
      <c r="F24" s="27" t="s">
        <v>21</v>
      </c>
      <c r="G24" s="27"/>
      <c r="H24" s="99"/>
      <c r="I24" s="27"/>
      <c r="J24" s="27" t="s">
        <v>245</v>
      </c>
      <c r="K24" s="27" t="s">
        <v>21</v>
      </c>
      <c r="L24" s="27">
        <v>10</v>
      </c>
      <c r="M24" s="27" t="s">
        <v>344</v>
      </c>
      <c r="N24" s="28"/>
      <c r="O24" s="27">
        <v>10</v>
      </c>
      <c r="P24" s="160"/>
      <c r="Q24" s="161"/>
      <c r="R24" s="160"/>
      <c r="S24" s="28" t="s">
        <v>149</v>
      </c>
      <c r="T24" s="158" t="s">
        <v>108</v>
      </c>
      <c r="U24" s="27" t="s">
        <v>149</v>
      </c>
      <c r="V24" s="187"/>
      <c r="W24" s="136">
        <f>Y22*5+Y24*5+Y26*4</f>
        <v>27.5</v>
      </c>
      <c r="X24" s="95" t="s">
        <v>22</v>
      </c>
      <c r="Y24" s="91">
        <v>3</v>
      </c>
      <c r="Z24" s="125">
        <f>W24*9</f>
        <v>247.5</v>
      </c>
      <c r="AA24" s="67"/>
      <c r="AB24" s="68"/>
      <c r="AC24" s="68"/>
      <c r="AD24" s="68"/>
      <c r="AE24" s="68"/>
      <c r="AF24" s="68"/>
      <c r="AG24" s="67">
        <f>Z24/Z28*100</f>
        <v>32.12199870214147</v>
      </c>
    </row>
    <row r="25" spans="2:33" s="111" customFormat="1" ht="27.75" customHeight="1">
      <c r="B25" s="198" t="s">
        <v>51</v>
      </c>
      <c r="C25" s="185"/>
      <c r="D25" s="28" t="s">
        <v>107</v>
      </c>
      <c r="E25" s="28" t="s">
        <v>21</v>
      </c>
      <c r="F25" s="27" t="s">
        <v>109</v>
      </c>
      <c r="G25" s="27"/>
      <c r="H25" s="99"/>
      <c r="I25" s="27"/>
      <c r="J25" s="27" t="s">
        <v>191</v>
      </c>
      <c r="K25" s="27" t="s">
        <v>122</v>
      </c>
      <c r="L25" s="27" t="s">
        <v>191</v>
      </c>
      <c r="M25" s="27" t="s">
        <v>311</v>
      </c>
      <c r="N25" s="28"/>
      <c r="O25" s="27" t="s">
        <v>311</v>
      </c>
      <c r="P25" s="160"/>
      <c r="Q25" s="161"/>
      <c r="R25" s="160"/>
      <c r="S25" s="27" t="s">
        <v>149</v>
      </c>
      <c r="T25" s="163" t="s">
        <v>108</v>
      </c>
      <c r="U25" s="27" t="s">
        <v>149</v>
      </c>
      <c r="V25" s="187"/>
      <c r="W25" s="94" t="s">
        <v>11</v>
      </c>
      <c r="X25" s="95" t="s">
        <v>23</v>
      </c>
      <c r="Y25" s="91">
        <f>AB26</f>
        <v>0</v>
      </c>
      <c r="Z25" s="125"/>
      <c r="AA25" s="67"/>
      <c r="AB25" s="68"/>
      <c r="AC25" s="68"/>
      <c r="AD25" s="68"/>
      <c r="AE25" s="68"/>
      <c r="AF25" s="68"/>
      <c r="AG25" s="67"/>
    </row>
    <row r="26" spans="2:33" s="111" customFormat="1" ht="27.75" customHeight="1">
      <c r="B26" s="198"/>
      <c r="C26" s="185"/>
      <c r="D26" s="28" t="s">
        <v>107</v>
      </c>
      <c r="E26" s="28" t="s">
        <v>21</v>
      </c>
      <c r="F26" s="27" t="s">
        <v>103</v>
      </c>
      <c r="G26" s="113"/>
      <c r="H26" s="99"/>
      <c r="I26" s="27"/>
      <c r="J26" s="27" t="s">
        <v>191</v>
      </c>
      <c r="K26" s="99" t="s">
        <v>117</v>
      </c>
      <c r="L26" s="27" t="s">
        <v>191</v>
      </c>
      <c r="M26" s="156"/>
      <c r="N26" s="99"/>
      <c r="O26" s="27"/>
      <c r="P26" s="27"/>
      <c r="Q26" s="99"/>
      <c r="R26" s="27"/>
      <c r="S26" s="27"/>
      <c r="T26" s="99"/>
      <c r="U26" s="27"/>
      <c r="V26" s="187"/>
      <c r="W26" s="137">
        <f>Y21*2+Y22*7+Y23*1+Y26*8</f>
        <v>31.625</v>
      </c>
      <c r="X26" s="128" t="s">
        <v>25</v>
      </c>
      <c r="Y26" s="101">
        <v>0</v>
      </c>
      <c r="Z26" s="65">
        <f>W26*4</f>
        <v>126.5</v>
      </c>
      <c r="AA26" s="67"/>
      <c r="AB26" s="68"/>
      <c r="AC26" s="67"/>
      <c r="AD26" s="67"/>
      <c r="AE26" s="67"/>
      <c r="AF26" s="67"/>
      <c r="AG26" s="67">
        <f>Z26/Z28*100</f>
        <v>16.417910447761194</v>
      </c>
    </row>
    <row r="27" spans="2:33" s="111" customFormat="1" ht="27.75" customHeight="1">
      <c r="B27" s="32" t="s">
        <v>49</v>
      </c>
      <c r="C27" s="114"/>
      <c r="D27" s="158" t="s">
        <v>79</v>
      </c>
      <c r="E27" s="158" t="s">
        <v>122</v>
      </c>
      <c r="F27" s="158">
        <v>110</v>
      </c>
      <c r="G27" s="27"/>
      <c r="H27" s="99"/>
      <c r="I27" s="27"/>
      <c r="J27" s="28"/>
      <c r="K27" s="99"/>
      <c r="L27" s="28"/>
      <c r="M27" s="27"/>
      <c r="N27" s="99"/>
      <c r="O27" s="27"/>
      <c r="P27" s="27"/>
      <c r="Q27" s="99"/>
      <c r="R27" s="27"/>
      <c r="S27" s="27"/>
      <c r="T27" s="99"/>
      <c r="U27" s="27"/>
      <c r="V27" s="187"/>
      <c r="W27" s="94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111" customFormat="1" ht="27.75" customHeight="1" thickBot="1">
      <c r="B28" s="149"/>
      <c r="C28" s="115"/>
      <c r="D28" s="99"/>
      <c r="E28" s="99"/>
      <c r="F28" s="27"/>
      <c r="G28" s="27"/>
      <c r="H28" s="99"/>
      <c r="I28" s="27"/>
      <c r="J28" s="27"/>
      <c r="K28" s="99"/>
      <c r="L28" s="27"/>
      <c r="M28" s="27"/>
      <c r="N28" s="99"/>
      <c r="O28" s="27"/>
      <c r="P28" s="27"/>
      <c r="Q28" s="99"/>
      <c r="R28" s="27"/>
      <c r="S28" s="27"/>
      <c r="T28" s="99"/>
      <c r="U28" s="27"/>
      <c r="V28" s="188"/>
      <c r="W28" s="139">
        <f>Y21*70+Y22*75+Y23*25+Y24*45+Y25*60+Y26*120</f>
        <v>789.625</v>
      </c>
      <c r="X28" s="107"/>
      <c r="Y28" s="91"/>
      <c r="Z28" s="65">
        <f>SUM(Z21:Z27)</f>
        <v>770.5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88" customFormat="1" ht="27.75" customHeight="1">
      <c r="B29" s="83">
        <v>5</v>
      </c>
      <c r="C29" s="185"/>
      <c r="D29" s="84" t="str">
        <f>'2017年5月總表'!M22</f>
        <v>地瓜飯</v>
      </c>
      <c r="E29" s="84" t="s">
        <v>68</v>
      </c>
      <c r="F29" s="84" t="s">
        <v>21</v>
      </c>
      <c r="G29" s="84" t="str">
        <f>'2017年5月總表'!M23</f>
        <v>豪香滷豬排</v>
      </c>
      <c r="H29" s="84" t="s">
        <v>250</v>
      </c>
      <c r="I29" s="84"/>
      <c r="J29" s="84" t="str">
        <f>'2017年5月總表'!M24</f>
        <v>玉米湯餃</v>
      </c>
      <c r="K29" s="84" t="s">
        <v>426</v>
      </c>
      <c r="L29" s="84"/>
      <c r="M29" s="84" t="str">
        <f>'2017年5月總表'!M25</f>
        <v>花生米血</v>
      </c>
      <c r="N29" s="84" t="s">
        <v>338</v>
      </c>
      <c r="O29" s="84"/>
      <c r="P29" s="84" t="str">
        <f>'2017年5月總表'!M26</f>
        <v>深色蔬菜</v>
      </c>
      <c r="Q29" s="84" t="s">
        <v>84</v>
      </c>
      <c r="R29" s="84"/>
      <c r="S29" s="84" t="str">
        <f>'2017年5月總表'!M27</f>
        <v>鮮瓜湯</v>
      </c>
      <c r="T29" s="84" t="s">
        <v>70</v>
      </c>
      <c r="U29" s="84"/>
      <c r="V29" s="186"/>
      <c r="W29" s="85" t="s">
        <v>7</v>
      </c>
      <c r="X29" s="86" t="s">
        <v>18</v>
      </c>
      <c r="Y29" s="87">
        <v>5.5</v>
      </c>
      <c r="Z29" s="125"/>
      <c r="AA29" s="67"/>
      <c r="AB29" s="68"/>
      <c r="AC29" s="67"/>
      <c r="AD29" s="67"/>
      <c r="AE29" s="67"/>
      <c r="AF29" s="67"/>
      <c r="AG29" s="147"/>
    </row>
    <row r="30" spans="2:33" ht="27.75" customHeight="1">
      <c r="B30" s="89" t="s">
        <v>8</v>
      </c>
      <c r="C30" s="185"/>
      <c r="D30" s="27" t="s">
        <v>85</v>
      </c>
      <c r="E30" s="27" t="s">
        <v>21</v>
      </c>
      <c r="F30" s="27">
        <v>55</v>
      </c>
      <c r="G30" s="27" t="s">
        <v>301</v>
      </c>
      <c r="H30" s="27" t="s">
        <v>21</v>
      </c>
      <c r="I30" s="27">
        <v>60</v>
      </c>
      <c r="J30" s="158" t="s">
        <v>425</v>
      </c>
      <c r="K30" s="158" t="s">
        <v>149</v>
      </c>
      <c r="L30" s="158">
        <v>30</v>
      </c>
      <c r="M30" s="181" t="s">
        <v>448</v>
      </c>
      <c r="N30" s="181" t="s">
        <v>105</v>
      </c>
      <c r="O30" s="181">
        <v>60</v>
      </c>
      <c r="P30" s="160" t="s">
        <v>115</v>
      </c>
      <c r="Q30" s="160" t="s">
        <v>107</v>
      </c>
      <c r="R30" s="160">
        <v>100</v>
      </c>
      <c r="S30" s="28" t="s">
        <v>252</v>
      </c>
      <c r="T30" s="27"/>
      <c r="U30" s="27">
        <v>10</v>
      </c>
      <c r="V30" s="187"/>
      <c r="W30" s="136">
        <f>Y29*15+Y31*5+Y33*15+Y34*12</f>
        <v>92.5</v>
      </c>
      <c r="X30" s="90" t="s">
        <v>19</v>
      </c>
      <c r="Y30" s="91">
        <v>2.5</v>
      </c>
      <c r="Z30" s="125">
        <f>W30*4</f>
        <v>370</v>
      </c>
      <c r="AA30" s="92"/>
      <c r="AC30" s="68"/>
      <c r="AD30" s="68"/>
      <c r="AE30" s="68"/>
      <c r="AF30" s="68"/>
      <c r="AG30" s="67">
        <f>Z30/Z36*100</f>
        <v>50.03380662609872</v>
      </c>
    </row>
    <row r="31" spans="2:33" ht="27.75" customHeight="1">
      <c r="B31" s="89">
        <v>18</v>
      </c>
      <c r="C31" s="185"/>
      <c r="D31" s="27" t="s">
        <v>86</v>
      </c>
      <c r="E31" s="27" t="s">
        <v>122</v>
      </c>
      <c r="F31" s="27">
        <v>70</v>
      </c>
      <c r="G31" s="27"/>
      <c r="H31" s="27"/>
      <c r="I31" s="27"/>
      <c r="J31" s="158" t="s">
        <v>427</v>
      </c>
      <c r="K31" s="158" t="s">
        <v>311</v>
      </c>
      <c r="L31" s="158">
        <v>30</v>
      </c>
      <c r="M31" s="181" t="s">
        <v>449</v>
      </c>
      <c r="N31" s="181" t="s">
        <v>117</v>
      </c>
      <c r="O31" s="181">
        <v>15</v>
      </c>
      <c r="P31" s="160" t="s">
        <v>103</v>
      </c>
      <c r="Q31" s="160" t="s">
        <v>108</v>
      </c>
      <c r="R31" s="160" t="s">
        <v>21</v>
      </c>
      <c r="S31" s="28" t="s">
        <v>249</v>
      </c>
      <c r="T31" s="27" t="s">
        <v>249</v>
      </c>
      <c r="U31" s="27" t="s">
        <v>249</v>
      </c>
      <c r="V31" s="187"/>
      <c r="W31" s="94" t="s">
        <v>9</v>
      </c>
      <c r="X31" s="95" t="s">
        <v>20</v>
      </c>
      <c r="Y31" s="91">
        <v>2</v>
      </c>
      <c r="Z31" s="125"/>
      <c r="AA31" s="96"/>
      <c r="AC31" s="97"/>
      <c r="AD31" s="68"/>
      <c r="AE31" s="68"/>
      <c r="AF31" s="98"/>
      <c r="AG31" s="67"/>
    </row>
    <row r="32" spans="2:33" ht="27.75" customHeight="1">
      <c r="B32" s="89" t="s">
        <v>10</v>
      </c>
      <c r="C32" s="185"/>
      <c r="D32" s="99"/>
      <c r="E32" s="99"/>
      <c r="F32" s="27"/>
      <c r="G32" s="27"/>
      <c r="H32" s="99"/>
      <c r="I32" s="27"/>
      <c r="J32" s="158" t="s">
        <v>347</v>
      </c>
      <c r="K32" s="158" t="s">
        <v>108</v>
      </c>
      <c r="L32" s="158" t="s">
        <v>311</v>
      </c>
      <c r="M32" s="158" t="s">
        <v>149</v>
      </c>
      <c r="N32" s="158" t="s">
        <v>114</v>
      </c>
      <c r="O32" s="158" t="s">
        <v>149</v>
      </c>
      <c r="P32" s="160"/>
      <c r="Q32" s="161"/>
      <c r="R32" s="160"/>
      <c r="S32" s="27"/>
      <c r="T32" s="144"/>
      <c r="U32" s="27"/>
      <c r="V32" s="187"/>
      <c r="W32" s="136">
        <f>Y30*5+Y32*5+Y34*4</f>
        <v>27.5</v>
      </c>
      <c r="X32" s="95" t="s">
        <v>22</v>
      </c>
      <c r="Y32" s="91">
        <v>3</v>
      </c>
      <c r="Z32" s="125">
        <f>W32*9</f>
        <v>247.5</v>
      </c>
      <c r="AC32" s="68"/>
      <c r="AD32" s="68"/>
      <c r="AE32" s="68"/>
      <c r="AF32" s="68"/>
      <c r="AG32" s="67">
        <f>Z32/Z36*100</f>
        <v>33.46855983772819</v>
      </c>
    </row>
    <row r="33" spans="2:33" ht="27.75" customHeight="1">
      <c r="B33" s="192" t="s">
        <v>62</v>
      </c>
      <c r="C33" s="185"/>
      <c r="D33" s="99"/>
      <c r="E33" s="99"/>
      <c r="F33" s="27"/>
      <c r="G33" s="27"/>
      <c r="H33" s="99"/>
      <c r="I33" s="27"/>
      <c r="J33" s="158" t="s">
        <v>311</v>
      </c>
      <c r="K33" s="158" t="s">
        <v>311</v>
      </c>
      <c r="L33" s="158" t="s">
        <v>311</v>
      </c>
      <c r="M33" s="158" t="s">
        <v>149</v>
      </c>
      <c r="N33" s="158" t="s">
        <v>104</v>
      </c>
      <c r="O33" s="158" t="s">
        <v>149</v>
      </c>
      <c r="P33" s="160"/>
      <c r="Q33" s="161"/>
      <c r="R33" s="160"/>
      <c r="S33" s="28"/>
      <c r="T33" s="99"/>
      <c r="U33" s="27"/>
      <c r="V33" s="187"/>
      <c r="W33" s="94" t="s">
        <v>11</v>
      </c>
      <c r="X33" s="95" t="s">
        <v>23</v>
      </c>
      <c r="Y33" s="91">
        <f>AB34</f>
        <v>0</v>
      </c>
      <c r="Z33" s="125"/>
      <c r="AC33" s="68"/>
      <c r="AD33" s="68"/>
      <c r="AE33" s="68"/>
      <c r="AF33" s="68"/>
      <c r="AG33" s="67"/>
    </row>
    <row r="34" spans="2:33" ht="27.75" customHeight="1">
      <c r="B34" s="192"/>
      <c r="C34" s="185"/>
      <c r="D34" s="99"/>
      <c r="E34" s="99"/>
      <c r="F34" s="27"/>
      <c r="G34" s="27"/>
      <c r="H34" s="99"/>
      <c r="I34" s="27"/>
      <c r="J34" s="28"/>
      <c r="K34" s="99"/>
      <c r="L34" s="28"/>
      <c r="M34" s="27" t="s">
        <v>149</v>
      </c>
      <c r="N34" s="27" t="s">
        <v>149</v>
      </c>
      <c r="O34" s="27" t="s">
        <v>149</v>
      </c>
      <c r="P34" s="27"/>
      <c r="Q34" s="99"/>
      <c r="R34" s="27"/>
      <c r="S34" s="28"/>
      <c r="T34" s="99"/>
      <c r="U34" s="27"/>
      <c r="V34" s="187"/>
      <c r="W34" s="136">
        <f>Y29*2+Y30*7+Y31*1+Y34*8</f>
        <v>30.5</v>
      </c>
      <c r="X34" s="128" t="s">
        <v>25</v>
      </c>
      <c r="Y34" s="101">
        <v>0</v>
      </c>
      <c r="Z34" s="65">
        <f>W34*4</f>
        <v>122</v>
      </c>
      <c r="AG34" s="67">
        <f>Z34/Z36*100</f>
        <v>16.49763353617309</v>
      </c>
    </row>
    <row r="35" spans="2:33" ht="27.75" customHeight="1">
      <c r="B35" s="32" t="s">
        <v>49</v>
      </c>
      <c r="C35" s="102"/>
      <c r="D35" s="99"/>
      <c r="E35" s="99"/>
      <c r="F35" s="27"/>
      <c r="G35" s="27"/>
      <c r="H35" s="99"/>
      <c r="I35" s="27"/>
      <c r="J35" s="27"/>
      <c r="K35" s="99"/>
      <c r="L35" s="27"/>
      <c r="M35" s="27"/>
      <c r="N35" s="99"/>
      <c r="O35" s="27"/>
      <c r="P35" s="27"/>
      <c r="Q35" s="99"/>
      <c r="R35" s="27"/>
      <c r="S35" s="27"/>
      <c r="T35" s="99"/>
      <c r="U35" s="27"/>
      <c r="V35" s="187"/>
      <c r="W35" s="94" t="s">
        <v>12</v>
      </c>
      <c r="X35" s="103"/>
      <c r="Y35" s="172"/>
      <c r="Z35" s="125"/>
      <c r="AG35" s="67"/>
    </row>
    <row r="36" spans="2:33" ht="27.75" customHeight="1" thickBot="1">
      <c r="B36" s="148"/>
      <c r="C36" s="104"/>
      <c r="D36" s="99"/>
      <c r="E36" s="99"/>
      <c r="F36" s="27"/>
      <c r="G36" s="27"/>
      <c r="H36" s="99"/>
      <c r="I36" s="27"/>
      <c r="J36" s="27"/>
      <c r="K36" s="99"/>
      <c r="L36" s="27"/>
      <c r="M36" s="27"/>
      <c r="N36" s="99"/>
      <c r="O36" s="27"/>
      <c r="P36" s="27"/>
      <c r="Q36" s="99"/>
      <c r="R36" s="27"/>
      <c r="S36" s="27"/>
      <c r="T36" s="99"/>
      <c r="U36" s="27"/>
      <c r="V36" s="188"/>
      <c r="W36" s="139">
        <f>Y29*70+Y30*75+Y31*25+Y32*45+Y33*60+Y34*120</f>
        <v>757.5</v>
      </c>
      <c r="X36" s="100"/>
      <c r="Y36" s="173"/>
      <c r="Z36" s="65">
        <f>SUM(Z29:Z35)</f>
        <v>739.5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</v>
      </c>
    </row>
    <row r="37" spans="2:33" s="88" customFormat="1" ht="27.75" customHeight="1">
      <c r="B37" s="83">
        <v>5</v>
      </c>
      <c r="C37" s="185"/>
      <c r="D37" s="84" t="str">
        <f>'2017年5月總表'!Q22</f>
        <v>玉米蛋蓋飯(海)(蝦仁)</v>
      </c>
      <c r="E37" s="84" t="s">
        <v>271</v>
      </c>
      <c r="F37" s="84" t="s">
        <v>59</v>
      </c>
      <c r="G37" s="84" t="str">
        <f>'2017年5月總表'!Q23</f>
        <v>香汁雞排</v>
      </c>
      <c r="H37" s="84" t="s">
        <v>256</v>
      </c>
      <c r="I37" s="84" t="s">
        <v>40</v>
      </c>
      <c r="J37" s="84" t="str">
        <f>'2017年5月總表'!Q24</f>
        <v>卡好橙香豬肉條(加)(炸)</v>
      </c>
      <c r="K37" s="84" t="s">
        <v>336</v>
      </c>
      <c r="L37" s="84" t="s">
        <v>61</v>
      </c>
      <c r="M37" s="84" t="str">
        <f>'2017年5月總表'!Q25</f>
        <v>蔥花蒸蛋</v>
      </c>
      <c r="N37" s="84" t="s">
        <v>338</v>
      </c>
      <c r="O37" s="84"/>
      <c r="P37" s="84" t="str">
        <f>'2017年5月總表'!Q26</f>
        <v>淺色蔬菜</v>
      </c>
      <c r="Q37" s="84" t="s">
        <v>69</v>
      </c>
      <c r="R37" s="84"/>
      <c r="S37" s="84" t="str">
        <f>'2017年5月總表'!Q27</f>
        <v>海芽味噌湯</v>
      </c>
      <c r="T37" s="84" t="s">
        <v>70</v>
      </c>
      <c r="U37" s="84"/>
      <c r="V37" s="186" t="s">
        <v>33</v>
      </c>
      <c r="W37" s="85" t="s">
        <v>7</v>
      </c>
      <c r="X37" s="86" t="s">
        <v>18</v>
      </c>
      <c r="Y37" s="87">
        <v>5.5</v>
      </c>
      <c r="Z37" s="125"/>
      <c r="AA37" s="67"/>
      <c r="AB37" s="68"/>
      <c r="AC37" s="67"/>
      <c r="AD37" s="67"/>
      <c r="AE37" s="67"/>
      <c r="AF37" s="67"/>
      <c r="AG37" s="147"/>
    </row>
    <row r="38" spans="2:33" ht="27.75" customHeight="1">
      <c r="B38" s="89" t="s">
        <v>8</v>
      </c>
      <c r="C38" s="185"/>
      <c r="D38" s="28" t="s">
        <v>253</v>
      </c>
      <c r="E38" s="28" t="s">
        <v>21</v>
      </c>
      <c r="F38" s="27">
        <v>117</v>
      </c>
      <c r="G38" s="158" t="s">
        <v>306</v>
      </c>
      <c r="H38" s="158" t="s">
        <v>21</v>
      </c>
      <c r="I38" s="158">
        <v>60</v>
      </c>
      <c r="J38" s="158" t="s">
        <v>396</v>
      </c>
      <c r="K38" s="158" t="s">
        <v>350</v>
      </c>
      <c r="L38" s="158">
        <v>50</v>
      </c>
      <c r="M38" s="158" t="s">
        <v>349</v>
      </c>
      <c r="N38" s="158" t="s">
        <v>21</v>
      </c>
      <c r="O38" s="158">
        <v>10</v>
      </c>
      <c r="P38" s="160" t="s">
        <v>115</v>
      </c>
      <c r="Q38" s="160" t="s">
        <v>107</v>
      </c>
      <c r="R38" s="160">
        <v>113</v>
      </c>
      <c r="S38" s="158" t="s">
        <v>261</v>
      </c>
      <c r="T38" s="158" t="s">
        <v>117</v>
      </c>
      <c r="U38" s="158">
        <v>3</v>
      </c>
      <c r="V38" s="187"/>
      <c r="W38" s="136">
        <f>Y37*15+Y39*5+Y41*15+Y42*12</f>
        <v>93.97</v>
      </c>
      <c r="X38" s="90" t="s">
        <v>19</v>
      </c>
      <c r="Y38" s="91">
        <v>2</v>
      </c>
      <c r="Z38" s="125">
        <f>W38*4</f>
        <v>375.88</v>
      </c>
      <c r="AA38" s="92"/>
      <c r="AC38" s="68"/>
      <c r="AD38" s="68"/>
      <c r="AE38" s="68"/>
      <c r="AF38" s="68"/>
      <c r="AG38" s="67">
        <f>Z38/Z44*100</f>
        <v>52.9366697837917</v>
      </c>
    </row>
    <row r="39" spans="2:33" ht="27.75" customHeight="1">
      <c r="B39" s="89">
        <v>19</v>
      </c>
      <c r="C39" s="185"/>
      <c r="D39" s="28" t="s">
        <v>299</v>
      </c>
      <c r="E39" s="28" t="s">
        <v>21</v>
      </c>
      <c r="F39" s="27">
        <v>29</v>
      </c>
      <c r="G39" s="158" t="s">
        <v>249</v>
      </c>
      <c r="H39" s="158" t="s">
        <v>108</v>
      </c>
      <c r="I39" s="158" t="s">
        <v>249</v>
      </c>
      <c r="J39" s="158" t="s">
        <v>311</v>
      </c>
      <c r="K39" s="158" t="s">
        <v>21</v>
      </c>
      <c r="L39" s="158" t="s">
        <v>311</v>
      </c>
      <c r="M39" s="158" t="s">
        <v>337</v>
      </c>
      <c r="N39" s="158" t="s">
        <v>117</v>
      </c>
      <c r="O39" s="158">
        <v>46</v>
      </c>
      <c r="P39" s="160" t="s">
        <v>103</v>
      </c>
      <c r="Q39" s="160" t="s">
        <v>108</v>
      </c>
      <c r="R39" s="160" t="s">
        <v>21</v>
      </c>
      <c r="S39" s="160" t="s">
        <v>262</v>
      </c>
      <c r="T39" s="160"/>
      <c r="U39" s="160">
        <v>10</v>
      </c>
      <c r="V39" s="187"/>
      <c r="W39" s="94" t="s">
        <v>9</v>
      </c>
      <c r="X39" s="95" t="s">
        <v>20</v>
      </c>
      <c r="Y39" s="91">
        <v>2.294</v>
      </c>
      <c r="Z39" s="125"/>
      <c r="AA39" s="96"/>
      <c r="AC39" s="97"/>
      <c r="AD39" s="68"/>
      <c r="AE39" s="68"/>
      <c r="AF39" s="98"/>
      <c r="AG39" s="67"/>
    </row>
    <row r="40" spans="2:33" ht="27.75" customHeight="1">
      <c r="B40" s="89" t="s">
        <v>10</v>
      </c>
      <c r="C40" s="185"/>
      <c r="D40" s="28" t="s">
        <v>247</v>
      </c>
      <c r="E40" s="28" t="s">
        <v>103</v>
      </c>
      <c r="F40" s="27">
        <v>4.1</v>
      </c>
      <c r="G40" s="158" t="s">
        <v>249</v>
      </c>
      <c r="H40" s="158" t="s">
        <v>108</v>
      </c>
      <c r="I40" s="158" t="s">
        <v>249</v>
      </c>
      <c r="J40" s="158" t="s">
        <v>311</v>
      </c>
      <c r="K40" s="158" t="s">
        <v>117</v>
      </c>
      <c r="L40" s="158" t="s">
        <v>311</v>
      </c>
      <c r="M40" s="158" t="s">
        <v>311</v>
      </c>
      <c r="N40" s="158" t="s">
        <v>133</v>
      </c>
      <c r="O40" s="158" t="s">
        <v>311</v>
      </c>
      <c r="P40" s="160"/>
      <c r="Q40" s="161"/>
      <c r="R40" s="160"/>
      <c r="S40" s="160" t="s">
        <v>249</v>
      </c>
      <c r="T40" s="160" t="s">
        <v>21</v>
      </c>
      <c r="U40" s="160" t="s">
        <v>249</v>
      </c>
      <c r="V40" s="187"/>
      <c r="W40" s="136">
        <f>Y38*5+Y40*5+Y42*4</f>
        <v>25</v>
      </c>
      <c r="X40" s="95" t="s">
        <v>22</v>
      </c>
      <c r="Y40" s="91">
        <v>3</v>
      </c>
      <c r="Z40" s="125">
        <f>W40*9</f>
        <v>225</v>
      </c>
      <c r="AC40" s="68"/>
      <c r="AD40" s="68"/>
      <c r="AE40" s="68"/>
      <c r="AF40" s="68"/>
      <c r="AG40" s="67">
        <f>Z40/Z44*100</f>
        <v>31.6876415381322</v>
      </c>
    </row>
    <row r="41" spans="2:33" ht="27.75" customHeight="1">
      <c r="B41" s="192" t="s">
        <v>63</v>
      </c>
      <c r="C41" s="185"/>
      <c r="D41" s="28" t="s">
        <v>254</v>
      </c>
      <c r="E41" s="28" t="s">
        <v>21</v>
      </c>
      <c r="F41" s="27">
        <v>10</v>
      </c>
      <c r="G41" s="158"/>
      <c r="H41" s="158"/>
      <c r="I41" s="158"/>
      <c r="J41" s="158" t="s">
        <v>311</v>
      </c>
      <c r="K41" s="158"/>
      <c r="L41" s="158" t="s">
        <v>311</v>
      </c>
      <c r="M41" s="158" t="s">
        <v>21</v>
      </c>
      <c r="N41" s="158" t="s">
        <v>108</v>
      </c>
      <c r="O41" s="158" t="s">
        <v>103</v>
      </c>
      <c r="P41" s="160"/>
      <c r="Q41" s="161"/>
      <c r="R41" s="160"/>
      <c r="S41" s="160" t="s">
        <v>249</v>
      </c>
      <c r="T41" s="160" t="s">
        <v>21</v>
      </c>
      <c r="U41" s="160" t="s">
        <v>249</v>
      </c>
      <c r="V41" s="187"/>
      <c r="W41" s="94" t="s">
        <v>11</v>
      </c>
      <c r="X41" s="95" t="s">
        <v>23</v>
      </c>
      <c r="Y41" s="91">
        <f>AB42</f>
        <v>0</v>
      </c>
      <c r="Z41" s="125"/>
      <c r="AC41" s="68"/>
      <c r="AD41" s="68"/>
      <c r="AE41" s="68"/>
      <c r="AF41" s="68"/>
      <c r="AG41" s="67"/>
    </row>
    <row r="42" spans="2:33" ht="27.75" customHeight="1">
      <c r="B42" s="192"/>
      <c r="C42" s="185"/>
      <c r="D42" s="28" t="s">
        <v>255</v>
      </c>
      <c r="E42" s="28" t="s">
        <v>107</v>
      </c>
      <c r="F42" s="27">
        <v>10</v>
      </c>
      <c r="G42" s="158"/>
      <c r="H42" s="159"/>
      <c r="I42" s="158"/>
      <c r="J42" s="169"/>
      <c r="K42" s="159"/>
      <c r="L42" s="158"/>
      <c r="M42" s="166"/>
      <c r="N42" s="159"/>
      <c r="O42" s="158"/>
      <c r="P42" s="158"/>
      <c r="Q42" s="159"/>
      <c r="R42" s="158"/>
      <c r="S42" s="160" t="s">
        <v>260</v>
      </c>
      <c r="T42" s="160" t="s">
        <v>21</v>
      </c>
      <c r="U42" s="160" t="s">
        <v>249</v>
      </c>
      <c r="V42" s="187"/>
      <c r="W42" s="136">
        <f>Y37*2+Y38*7+Y39*1+Y42*8</f>
        <v>27.294</v>
      </c>
      <c r="X42" s="128" t="s">
        <v>25</v>
      </c>
      <c r="Y42" s="101">
        <v>0</v>
      </c>
      <c r="Z42" s="65">
        <f>W42*4</f>
        <v>109.176</v>
      </c>
      <c r="AG42" s="67">
        <f>Z42/Z44*100</f>
        <v>15.375688678076093</v>
      </c>
    </row>
    <row r="43" spans="2:33" ht="27.75" customHeight="1">
      <c r="B43" s="32" t="s">
        <v>49</v>
      </c>
      <c r="C43" s="102"/>
      <c r="D43" s="182" t="s">
        <v>455</v>
      </c>
      <c r="E43" s="183" t="s">
        <v>453</v>
      </c>
      <c r="F43" s="184">
        <v>40</v>
      </c>
      <c r="G43" s="158"/>
      <c r="H43" s="159"/>
      <c r="I43" s="158"/>
      <c r="J43" s="158"/>
      <c r="K43" s="159"/>
      <c r="L43" s="158"/>
      <c r="M43" s="158"/>
      <c r="N43" s="159"/>
      <c r="O43" s="158"/>
      <c r="P43" s="158"/>
      <c r="Q43" s="159"/>
      <c r="R43" s="158"/>
      <c r="S43" s="158"/>
      <c r="T43" s="159"/>
      <c r="U43" s="158"/>
      <c r="V43" s="187"/>
      <c r="W43" s="94" t="s">
        <v>12</v>
      </c>
      <c r="X43" s="103"/>
      <c r="Y43" s="172"/>
      <c r="Z43" s="125"/>
      <c r="AG43" s="67"/>
    </row>
    <row r="44" spans="2:33" ht="27.75" customHeight="1" thickBot="1">
      <c r="B44" s="150"/>
      <c r="C44" s="104"/>
      <c r="D44" s="167"/>
      <c r="E44" s="167"/>
      <c r="F44" s="168"/>
      <c r="G44" s="168"/>
      <c r="H44" s="167"/>
      <c r="I44" s="168"/>
      <c r="J44" s="158"/>
      <c r="K44" s="159"/>
      <c r="L44" s="158"/>
      <c r="M44" s="158"/>
      <c r="N44" s="159"/>
      <c r="O44" s="158"/>
      <c r="P44" s="168"/>
      <c r="Q44" s="167"/>
      <c r="R44" s="168"/>
      <c r="S44" s="168"/>
      <c r="T44" s="167"/>
      <c r="U44" s="168"/>
      <c r="V44" s="188"/>
      <c r="W44" s="139">
        <f>Y37*70+Y38*75+Y39*25+Y40*45+Y41*60+Y42*120</f>
        <v>727.35</v>
      </c>
      <c r="X44" s="116"/>
      <c r="Y44" s="173"/>
      <c r="Z44" s="65">
        <f>SUM(Z37:Z43)</f>
        <v>710.056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99.99999999999999</v>
      </c>
    </row>
    <row r="45" spans="2:32" s="120" customFormat="1" ht="21.75" customHeight="1">
      <c r="B45" s="117"/>
      <c r="C45" s="67"/>
      <c r="D45" s="93"/>
      <c r="E45" s="118"/>
      <c r="F45" s="93"/>
      <c r="G45" s="93"/>
      <c r="H45" s="118"/>
      <c r="I45" s="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19"/>
      <c r="AA45" s="112"/>
      <c r="AB45" s="110"/>
      <c r="AC45" s="112"/>
      <c r="AD45" s="112"/>
      <c r="AE45" s="112"/>
      <c r="AF45" s="112"/>
    </row>
    <row r="46" spans="2:25" ht="20.25">
      <c r="B46" s="110"/>
      <c r="C46" s="120"/>
      <c r="D46" s="189"/>
      <c r="E46" s="189"/>
      <c r="F46" s="190"/>
      <c r="G46" s="190"/>
      <c r="H46" s="121"/>
      <c r="I46" s="67"/>
      <c r="J46" s="67"/>
      <c r="K46" s="121"/>
      <c r="L46" s="67"/>
      <c r="N46" s="121"/>
      <c r="O46" s="67"/>
      <c r="Q46" s="121"/>
      <c r="R46" s="67"/>
      <c r="T46" s="121"/>
      <c r="U46" s="67"/>
      <c r="V46" s="122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B17:B18"/>
    <mergeCell ref="B33:B34"/>
    <mergeCell ref="B41:B42"/>
    <mergeCell ref="B25:B26"/>
    <mergeCell ref="J45:Y45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C21:C26"/>
    <mergeCell ref="V21:V28"/>
    <mergeCell ref="C37:C42"/>
    <mergeCell ref="V37:V44"/>
  </mergeCells>
  <printOptions/>
  <pageMargins left="1.23" right="0.17" top="0.18" bottom="0.17" header="0.5" footer="0.23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B10">
      <selection activeCell="O24" sqref="O24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4" customWidth="1"/>
    <col min="25" max="25" width="6.625" style="127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194" t="s">
        <v>439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"/>
      <c r="AB1" s="3"/>
    </row>
    <row r="2" spans="2:28" s="2" customFormat="1" ht="16.5" customHeight="1">
      <c r="B2" s="207"/>
      <c r="C2" s="208"/>
      <c r="D2" s="208"/>
      <c r="E2" s="208"/>
      <c r="F2" s="208"/>
      <c r="G2" s="20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9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1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5</v>
      </c>
      <c r="C5" s="201"/>
      <c r="D5" s="20" t="str">
        <f>'2017年5月總表'!A31</f>
        <v>香Q白米飯 </v>
      </c>
      <c r="E5" s="20" t="s">
        <v>68</v>
      </c>
      <c r="F5" s="21" t="s">
        <v>16</v>
      </c>
      <c r="G5" s="20" t="str">
        <f>'2017年5月總表'!A32</f>
        <v>紅燒排骨(鳳梨.洋蔥)</v>
      </c>
      <c r="H5" s="20" t="s">
        <v>321</v>
      </c>
      <c r="I5" s="21" t="s">
        <v>16</v>
      </c>
      <c r="J5" s="20" t="str">
        <f>'2017年5月總表'!A33</f>
        <v>爆炒鹹豬肉(醃)</v>
      </c>
      <c r="K5" s="20" t="s">
        <v>130</v>
      </c>
      <c r="L5" s="21" t="s">
        <v>16</v>
      </c>
      <c r="M5" s="20" t="str">
        <f>'2017年5月總表'!A34</f>
        <v>番茄蘑菇三色筆管麵</v>
      </c>
      <c r="N5" s="20" t="s">
        <v>271</v>
      </c>
      <c r="O5" s="21" t="s">
        <v>16</v>
      </c>
      <c r="P5" s="20" t="str">
        <f>'2017年5月總表'!A35</f>
        <v>深色蔬菜</v>
      </c>
      <c r="Q5" s="20" t="s">
        <v>75</v>
      </c>
      <c r="R5" s="21" t="s">
        <v>16</v>
      </c>
      <c r="S5" s="20" t="str">
        <f>'2017年5月總表'!A36</f>
        <v>港式酸辣湯(豆)</v>
      </c>
      <c r="T5" s="20" t="s">
        <v>82</v>
      </c>
      <c r="U5" s="21" t="s">
        <v>16</v>
      </c>
      <c r="V5" s="202"/>
      <c r="W5" s="22" t="s">
        <v>7</v>
      </c>
      <c r="X5" s="86" t="s">
        <v>18</v>
      </c>
      <c r="Y5" s="87">
        <v>5.5</v>
      </c>
      <c r="Z5" s="125"/>
      <c r="AA5" s="67"/>
      <c r="AB5" s="68"/>
      <c r="AC5" s="67"/>
      <c r="AD5" s="67"/>
      <c r="AE5" s="67"/>
      <c r="AF5" s="67"/>
      <c r="AG5" s="147"/>
    </row>
    <row r="6" spans="2:33" ht="27.75" customHeight="1">
      <c r="B6" s="24" t="s">
        <v>8</v>
      </c>
      <c r="C6" s="201"/>
      <c r="D6" s="160" t="s">
        <v>139</v>
      </c>
      <c r="E6" s="160" t="s">
        <v>139</v>
      </c>
      <c r="F6" s="160" t="s">
        <v>139</v>
      </c>
      <c r="G6" s="158" t="s">
        <v>329</v>
      </c>
      <c r="H6" s="160" t="s">
        <v>139</v>
      </c>
      <c r="I6" s="158">
        <v>30</v>
      </c>
      <c r="J6" s="160" t="s">
        <v>353</v>
      </c>
      <c r="K6" s="160" t="s">
        <v>331</v>
      </c>
      <c r="L6" s="160">
        <v>30</v>
      </c>
      <c r="M6" s="158" t="s">
        <v>432</v>
      </c>
      <c r="N6" s="160" t="s">
        <v>139</v>
      </c>
      <c r="O6" s="158">
        <v>30</v>
      </c>
      <c r="P6" s="160" t="s">
        <v>140</v>
      </c>
      <c r="Q6" s="160" t="s">
        <v>139</v>
      </c>
      <c r="R6" s="160">
        <v>100</v>
      </c>
      <c r="S6" s="160" t="s">
        <v>259</v>
      </c>
      <c r="T6" s="160" t="s">
        <v>249</v>
      </c>
      <c r="U6" s="160">
        <v>10</v>
      </c>
      <c r="V6" s="203"/>
      <c r="W6" s="140">
        <f>Y5*15+Y7*5+Y9*15+Y10*12</f>
        <v>92.5</v>
      </c>
      <c r="X6" s="90" t="s">
        <v>19</v>
      </c>
      <c r="Y6" s="91">
        <v>2.5</v>
      </c>
      <c r="Z6" s="125">
        <f>W6*4</f>
        <v>370</v>
      </c>
      <c r="AA6" s="92"/>
      <c r="AB6" s="68"/>
      <c r="AC6" s="68"/>
      <c r="AD6" s="68"/>
      <c r="AE6" s="68"/>
      <c r="AF6" s="68"/>
      <c r="AG6" s="67">
        <f>Z6/Z12*100</f>
        <v>51.60390516039052</v>
      </c>
    </row>
    <row r="7" spans="2:33" ht="27.75" customHeight="1">
      <c r="B7" s="24">
        <v>22</v>
      </c>
      <c r="C7" s="201"/>
      <c r="D7" s="160" t="s">
        <v>138</v>
      </c>
      <c r="E7" s="160" t="s">
        <v>139</v>
      </c>
      <c r="F7" s="160">
        <v>104</v>
      </c>
      <c r="G7" s="158" t="s">
        <v>351</v>
      </c>
      <c r="H7" s="160" t="s">
        <v>139</v>
      </c>
      <c r="I7" s="158">
        <v>20</v>
      </c>
      <c r="J7" s="160" t="s">
        <v>351</v>
      </c>
      <c r="K7" s="160" t="s">
        <v>139</v>
      </c>
      <c r="L7" s="160">
        <v>20</v>
      </c>
      <c r="M7" s="158" t="s">
        <v>407</v>
      </c>
      <c r="N7" s="160" t="s">
        <v>374</v>
      </c>
      <c r="O7" s="158">
        <v>30</v>
      </c>
      <c r="P7" s="160" t="s">
        <v>139</v>
      </c>
      <c r="Q7" s="160" t="s">
        <v>139</v>
      </c>
      <c r="R7" s="160" t="s">
        <v>139</v>
      </c>
      <c r="S7" s="160" t="s">
        <v>255</v>
      </c>
      <c r="T7" s="160" t="s">
        <v>149</v>
      </c>
      <c r="U7" s="160">
        <v>10</v>
      </c>
      <c r="V7" s="203"/>
      <c r="W7" s="30" t="s">
        <v>9</v>
      </c>
      <c r="X7" s="95" t="s">
        <v>20</v>
      </c>
      <c r="Y7" s="91">
        <v>2</v>
      </c>
      <c r="Z7" s="125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201"/>
      <c r="D8" s="160" t="s">
        <v>311</v>
      </c>
      <c r="E8" s="160" t="s">
        <v>311</v>
      </c>
      <c r="F8" s="160" t="s">
        <v>311</v>
      </c>
      <c r="G8" s="158" t="s">
        <v>352</v>
      </c>
      <c r="H8" s="161" t="s">
        <v>139</v>
      </c>
      <c r="I8" s="158">
        <v>20</v>
      </c>
      <c r="J8" s="160" t="s">
        <v>311</v>
      </c>
      <c r="K8" s="158" t="s">
        <v>139</v>
      </c>
      <c r="L8" s="160" t="s">
        <v>311</v>
      </c>
      <c r="M8" s="158" t="s">
        <v>139</v>
      </c>
      <c r="N8" s="160" t="s">
        <v>139</v>
      </c>
      <c r="O8" s="158" t="s">
        <v>139</v>
      </c>
      <c r="P8" s="160"/>
      <c r="Q8" s="161"/>
      <c r="R8" s="160"/>
      <c r="S8" s="158" t="s">
        <v>247</v>
      </c>
      <c r="T8" s="161"/>
      <c r="U8" s="160">
        <v>10</v>
      </c>
      <c r="V8" s="203"/>
      <c r="W8" s="140">
        <f>Y6*5+Y8*5+Y10*4</f>
        <v>25</v>
      </c>
      <c r="X8" s="95" t="s">
        <v>22</v>
      </c>
      <c r="Y8" s="91">
        <v>2.5</v>
      </c>
      <c r="Z8" s="125">
        <f>W8*9</f>
        <v>225</v>
      </c>
      <c r="AA8" s="67"/>
      <c r="AB8" s="68"/>
      <c r="AC8" s="68"/>
      <c r="AD8" s="68"/>
      <c r="AE8" s="68"/>
      <c r="AF8" s="68"/>
      <c r="AG8" s="67">
        <f>Z8/Z12*100</f>
        <v>31.380753138075313</v>
      </c>
    </row>
    <row r="9" spans="2:33" ht="27.75" customHeight="1">
      <c r="B9" s="191" t="s">
        <v>83</v>
      </c>
      <c r="C9" s="201"/>
      <c r="D9" s="160" t="s">
        <v>249</v>
      </c>
      <c r="E9" s="160"/>
      <c r="F9" s="160"/>
      <c r="G9" s="166" t="s">
        <v>149</v>
      </c>
      <c r="H9" s="161" t="s">
        <v>139</v>
      </c>
      <c r="I9" s="158" t="s">
        <v>149</v>
      </c>
      <c r="J9" s="160" t="s">
        <v>311</v>
      </c>
      <c r="K9" s="161"/>
      <c r="L9" s="160" t="s">
        <v>311</v>
      </c>
      <c r="M9" s="158" t="s">
        <v>139</v>
      </c>
      <c r="N9" s="161" t="s">
        <v>139</v>
      </c>
      <c r="O9" s="158" t="s">
        <v>139</v>
      </c>
      <c r="P9" s="160"/>
      <c r="Q9" s="161"/>
      <c r="R9" s="160"/>
      <c r="S9" s="160" t="s">
        <v>273</v>
      </c>
      <c r="T9" s="160" t="s">
        <v>307</v>
      </c>
      <c r="U9" s="160">
        <v>10</v>
      </c>
      <c r="V9" s="203"/>
      <c r="W9" s="30" t="s">
        <v>11</v>
      </c>
      <c r="X9" s="95" t="s">
        <v>23</v>
      </c>
      <c r="Y9" s="91">
        <f>AB10</f>
        <v>0</v>
      </c>
      <c r="Z9" s="125"/>
      <c r="AA9" s="67"/>
      <c r="AB9" s="68"/>
      <c r="AC9" s="68"/>
      <c r="AD9" s="68"/>
      <c r="AE9" s="68"/>
      <c r="AF9" s="68"/>
      <c r="AG9" s="67"/>
    </row>
    <row r="10" spans="2:33" ht="27.75" customHeight="1">
      <c r="B10" s="191"/>
      <c r="C10" s="201"/>
      <c r="D10" s="160"/>
      <c r="E10" s="160"/>
      <c r="F10" s="160"/>
      <c r="G10" s="160"/>
      <c r="H10" s="161"/>
      <c r="I10" s="160"/>
      <c r="J10" s="160"/>
      <c r="K10" s="161"/>
      <c r="L10" s="160"/>
      <c r="M10" s="166" t="s">
        <v>139</v>
      </c>
      <c r="N10" s="161" t="s">
        <v>139</v>
      </c>
      <c r="O10" s="158" t="s">
        <v>139</v>
      </c>
      <c r="P10" s="160"/>
      <c r="Q10" s="161"/>
      <c r="R10" s="160"/>
      <c r="S10" s="160" t="s">
        <v>296</v>
      </c>
      <c r="T10" s="161"/>
      <c r="U10" s="160">
        <v>10</v>
      </c>
      <c r="V10" s="203"/>
      <c r="W10" s="140">
        <f>Y5*2+Y6*7+Y7*1+Y10*8</f>
        <v>30.5</v>
      </c>
      <c r="X10" s="128" t="s">
        <v>25</v>
      </c>
      <c r="Y10" s="101">
        <v>0</v>
      </c>
      <c r="Z10" s="65">
        <f>W10*4</f>
        <v>122</v>
      </c>
      <c r="AA10" s="67"/>
      <c r="AB10" s="68"/>
      <c r="AC10" s="67"/>
      <c r="AD10" s="67"/>
      <c r="AE10" s="67"/>
      <c r="AF10" s="67"/>
      <c r="AG10" s="67">
        <f>Z10/Z12*100</f>
        <v>17.01534170153417</v>
      </c>
    </row>
    <row r="11" spans="2:33" ht="27.75" customHeight="1">
      <c r="B11" s="32" t="s">
        <v>49</v>
      </c>
      <c r="C11" s="33"/>
      <c r="D11" s="160"/>
      <c r="E11" s="161"/>
      <c r="F11" s="160"/>
      <c r="G11" s="160"/>
      <c r="H11" s="161"/>
      <c r="I11" s="160"/>
      <c r="J11" s="160"/>
      <c r="K11" s="161"/>
      <c r="L11" s="160"/>
      <c r="M11" s="158" t="s">
        <v>139</v>
      </c>
      <c r="N11" s="161"/>
      <c r="O11" s="158"/>
      <c r="P11" s="160"/>
      <c r="Q11" s="161"/>
      <c r="R11" s="160"/>
      <c r="S11" s="160" t="s">
        <v>248</v>
      </c>
      <c r="T11" s="161"/>
      <c r="U11" s="160">
        <v>10</v>
      </c>
      <c r="V11" s="203"/>
      <c r="W11" s="30" t="s">
        <v>12</v>
      </c>
      <c r="X11" s="103"/>
      <c r="Y11" s="91"/>
      <c r="Z11" s="125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204"/>
      <c r="W12" s="141">
        <f>Y5*70+Y6*75+Y7*25+Y8*45+Y9*60+Y10*120</f>
        <v>735</v>
      </c>
      <c r="X12" s="107"/>
      <c r="Y12" s="101"/>
      <c r="Z12" s="65">
        <f>SUM(Z5:Z11)</f>
        <v>717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5</v>
      </c>
      <c r="C13" s="201"/>
      <c r="D13" s="20" t="str">
        <f>'2017年5月總表'!E31</f>
        <v>五穀飯</v>
      </c>
      <c r="E13" s="20" t="s">
        <v>15</v>
      </c>
      <c r="F13" s="20"/>
      <c r="G13" s="20" t="str">
        <f>'2017年5月總表'!E32</f>
        <v>芝麻豬排</v>
      </c>
      <c r="H13" s="20" t="s">
        <v>126</v>
      </c>
      <c r="I13" s="20" t="s">
        <v>21</v>
      </c>
      <c r="J13" s="20" t="str">
        <f>'2017年5月總表'!E33</f>
        <v>家常小菜</v>
      </c>
      <c r="K13" s="20" t="s">
        <v>271</v>
      </c>
      <c r="L13" s="20" t="s">
        <v>21</v>
      </c>
      <c r="M13" s="20" t="str">
        <f>'2017年5月總表'!E34</f>
        <v>義式咕咕雞</v>
      </c>
      <c r="N13" s="20" t="s">
        <v>88</v>
      </c>
      <c r="O13" s="20"/>
      <c r="P13" s="20" t="str">
        <f>'2017年5月總表'!E35</f>
        <v>淺色蔬菜</v>
      </c>
      <c r="Q13" s="20" t="s">
        <v>71</v>
      </c>
      <c r="R13" s="20"/>
      <c r="S13" s="20" t="str">
        <f>'2017年5月總表'!E36</f>
        <v>冬菜蛋花湯/保久乳</v>
      </c>
      <c r="T13" s="20" t="s">
        <v>70</v>
      </c>
      <c r="U13" s="20"/>
      <c r="V13" s="202" t="s">
        <v>386</v>
      </c>
      <c r="W13" s="22" t="s">
        <v>7</v>
      </c>
      <c r="X13" s="86" t="s">
        <v>18</v>
      </c>
      <c r="Y13" s="87">
        <v>5.5</v>
      </c>
      <c r="Z13" s="125"/>
      <c r="AA13" s="67"/>
      <c r="AB13" s="68"/>
      <c r="AC13" s="67"/>
      <c r="AD13" s="67"/>
      <c r="AE13" s="67"/>
      <c r="AF13" s="67"/>
      <c r="AG13" s="147"/>
    </row>
    <row r="14" spans="2:33" ht="27.75" customHeight="1">
      <c r="B14" s="24" t="s">
        <v>8</v>
      </c>
      <c r="C14" s="201"/>
      <c r="D14" s="160" t="s">
        <v>86</v>
      </c>
      <c r="E14" s="160" t="s">
        <v>21</v>
      </c>
      <c r="F14" s="160">
        <v>62</v>
      </c>
      <c r="G14" s="158" t="s">
        <v>148</v>
      </c>
      <c r="H14" s="160" t="s">
        <v>21</v>
      </c>
      <c r="I14" s="158">
        <v>40</v>
      </c>
      <c r="J14" s="160" t="s">
        <v>275</v>
      </c>
      <c r="K14" s="160" t="s">
        <v>105</v>
      </c>
      <c r="L14" s="160">
        <v>40</v>
      </c>
      <c r="M14" s="158" t="s">
        <v>354</v>
      </c>
      <c r="N14" s="160" t="s">
        <v>104</v>
      </c>
      <c r="O14" s="158">
        <v>30</v>
      </c>
      <c r="P14" s="160" t="s">
        <v>115</v>
      </c>
      <c r="Q14" s="160" t="s">
        <v>21</v>
      </c>
      <c r="R14" s="160">
        <v>113</v>
      </c>
      <c r="S14" s="160" t="s">
        <v>445</v>
      </c>
      <c r="T14" s="158" t="s">
        <v>108</v>
      </c>
      <c r="U14" s="160">
        <v>10</v>
      </c>
      <c r="V14" s="203"/>
      <c r="W14" s="140">
        <f>Y13*15+Y15*5+Y17*15+Y18*12</f>
        <v>104.5</v>
      </c>
      <c r="X14" s="90" t="s">
        <v>19</v>
      </c>
      <c r="Y14" s="91">
        <v>2.5</v>
      </c>
      <c r="Z14" s="125">
        <f>W14*4</f>
        <v>418</v>
      </c>
      <c r="AA14" s="92"/>
      <c r="AB14" s="68"/>
      <c r="AC14" s="68"/>
      <c r="AD14" s="68"/>
      <c r="AE14" s="68"/>
      <c r="AF14" s="68"/>
      <c r="AG14" s="67">
        <f>Z14/Z20*100</f>
        <v>48.86031560490941</v>
      </c>
    </row>
    <row r="15" spans="2:33" ht="27.75" customHeight="1">
      <c r="B15" s="24">
        <v>23</v>
      </c>
      <c r="C15" s="201"/>
      <c r="D15" s="160" t="s">
        <v>131</v>
      </c>
      <c r="E15" s="160"/>
      <c r="F15" s="160">
        <v>40</v>
      </c>
      <c r="G15" s="158" t="s">
        <v>274</v>
      </c>
      <c r="H15" s="160"/>
      <c r="I15" s="158">
        <v>10</v>
      </c>
      <c r="J15" s="160" t="s">
        <v>272</v>
      </c>
      <c r="K15" s="160" t="s">
        <v>249</v>
      </c>
      <c r="L15" s="160">
        <v>10</v>
      </c>
      <c r="M15" s="158" t="s">
        <v>351</v>
      </c>
      <c r="N15" s="160" t="s">
        <v>249</v>
      </c>
      <c r="O15" s="158">
        <v>20</v>
      </c>
      <c r="P15" s="160" t="s">
        <v>103</v>
      </c>
      <c r="Q15" s="160" t="s">
        <v>108</v>
      </c>
      <c r="R15" s="160" t="s">
        <v>21</v>
      </c>
      <c r="S15" s="160" t="s">
        <v>446</v>
      </c>
      <c r="T15" s="160" t="s">
        <v>21</v>
      </c>
      <c r="U15" s="160">
        <v>10</v>
      </c>
      <c r="V15" s="203"/>
      <c r="W15" s="30" t="s">
        <v>9</v>
      </c>
      <c r="X15" s="95" t="s">
        <v>20</v>
      </c>
      <c r="Y15" s="91">
        <v>2</v>
      </c>
      <c r="Z15" s="125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201"/>
      <c r="D16" s="161"/>
      <c r="E16" s="161"/>
      <c r="F16" s="160"/>
      <c r="G16" s="160"/>
      <c r="H16" s="161"/>
      <c r="I16" s="160"/>
      <c r="J16" s="160" t="s">
        <v>247</v>
      </c>
      <c r="K16" s="160"/>
      <c r="L16" s="160">
        <v>10</v>
      </c>
      <c r="M16" s="158" t="s">
        <v>355</v>
      </c>
      <c r="N16" s="160" t="s">
        <v>21</v>
      </c>
      <c r="O16" s="158">
        <v>20</v>
      </c>
      <c r="P16" s="160"/>
      <c r="Q16" s="161"/>
      <c r="R16" s="160"/>
      <c r="S16" s="160" t="s">
        <v>249</v>
      </c>
      <c r="T16" s="161" t="s">
        <v>122</v>
      </c>
      <c r="U16" s="160" t="s">
        <v>249</v>
      </c>
      <c r="V16" s="203"/>
      <c r="W16" s="140">
        <f>Y14*5+Y16*5+Y18*4</f>
        <v>31.5</v>
      </c>
      <c r="X16" s="95" t="s">
        <v>22</v>
      </c>
      <c r="Y16" s="91">
        <v>3</v>
      </c>
      <c r="Z16" s="125">
        <f>W16*9</f>
        <v>283.5</v>
      </c>
      <c r="AA16" s="67"/>
      <c r="AB16" s="68"/>
      <c r="AC16" s="68"/>
      <c r="AD16" s="68"/>
      <c r="AE16" s="68"/>
      <c r="AF16" s="68"/>
      <c r="AG16" s="67">
        <f>Z16/Z20*100</f>
        <v>33.138515488018705</v>
      </c>
    </row>
    <row r="17" spans="2:33" ht="27.75" customHeight="1">
      <c r="B17" s="191" t="s">
        <v>50</v>
      </c>
      <c r="C17" s="201"/>
      <c r="D17" s="161"/>
      <c r="E17" s="161"/>
      <c r="F17" s="160"/>
      <c r="G17" s="160"/>
      <c r="H17" s="161"/>
      <c r="I17" s="160"/>
      <c r="J17" s="166"/>
      <c r="K17" s="161"/>
      <c r="L17" s="160"/>
      <c r="M17" s="158" t="s">
        <v>328</v>
      </c>
      <c r="N17" s="159" t="s">
        <v>21</v>
      </c>
      <c r="O17" s="158">
        <v>20</v>
      </c>
      <c r="P17" s="160"/>
      <c r="Q17" s="161"/>
      <c r="R17" s="160"/>
      <c r="S17" s="160" t="s">
        <v>249</v>
      </c>
      <c r="T17" s="160" t="s">
        <v>249</v>
      </c>
      <c r="U17" s="160" t="s">
        <v>249</v>
      </c>
      <c r="V17" s="203"/>
      <c r="W17" s="30" t="s">
        <v>11</v>
      </c>
      <c r="X17" s="95" t="s">
        <v>23</v>
      </c>
      <c r="Y17" s="91">
        <f>AB18</f>
        <v>0</v>
      </c>
      <c r="Z17" s="125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191"/>
      <c r="C18" s="201"/>
      <c r="D18" s="161"/>
      <c r="E18" s="161"/>
      <c r="F18" s="160"/>
      <c r="G18" s="160"/>
      <c r="H18" s="161"/>
      <c r="I18" s="160"/>
      <c r="J18" s="160"/>
      <c r="K18" s="161"/>
      <c r="L18" s="160"/>
      <c r="M18" s="158"/>
      <c r="N18" s="159"/>
      <c r="O18" s="158"/>
      <c r="P18" s="160"/>
      <c r="Q18" s="161"/>
      <c r="R18" s="160"/>
      <c r="S18" s="160" t="s">
        <v>249</v>
      </c>
      <c r="T18" s="161" t="s">
        <v>108</v>
      </c>
      <c r="U18" s="160" t="s">
        <v>249</v>
      </c>
      <c r="V18" s="203"/>
      <c r="W18" s="140">
        <f>Y13*2+Y14*7+Y15*1+Y18*8</f>
        <v>38.5</v>
      </c>
      <c r="X18" s="128" t="s">
        <v>25</v>
      </c>
      <c r="Y18" s="101">
        <v>1</v>
      </c>
      <c r="Z18" s="65">
        <f>W18*4</f>
        <v>154</v>
      </c>
      <c r="AA18" s="67"/>
      <c r="AB18" s="68"/>
      <c r="AC18" s="67"/>
      <c r="AD18" s="67"/>
      <c r="AE18" s="67"/>
      <c r="AF18" s="67"/>
      <c r="AG18" s="67">
        <f>Z18/Z20*100</f>
        <v>18.00116890707189</v>
      </c>
    </row>
    <row r="19" spans="2:33" ht="27.75" customHeight="1">
      <c r="B19" s="32" t="s">
        <v>49</v>
      </c>
      <c r="C19" s="33"/>
      <c r="D19" s="161"/>
      <c r="E19" s="161"/>
      <c r="F19" s="160"/>
      <c r="G19" s="160"/>
      <c r="H19" s="161"/>
      <c r="I19" s="160"/>
      <c r="J19" s="160"/>
      <c r="K19" s="161"/>
      <c r="L19" s="160"/>
      <c r="M19" s="158"/>
      <c r="N19" s="161"/>
      <c r="O19" s="158"/>
      <c r="P19" s="160"/>
      <c r="Q19" s="161"/>
      <c r="R19" s="160"/>
      <c r="S19" s="160" t="s">
        <v>249</v>
      </c>
      <c r="T19" s="161"/>
      <c r="U19" s="160"/>
      <c r="V19" s="203"/>
      <c r="W19" s="30" t="s">
        <v>12</v>
      </c>
      <c r="X19" s="103"/>
      <c r="Y19" s="91"/>
      <c r="Z19" s="125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61"/>
      <c r="E20" s="161"/>
      <c r="F20" s="160"/>
      <c r="G20" s="160"/>
      <c r="H20" s="161"/>
      <c r="I20" s="160"/>
      <c r="J20" s="160"/>
      <c r="K20" s="161"/>
      <c r="L20" s="160"/>
      <c r="M20" s="158"/>
      <c r="N20" s="161"/>
      <c r="O20" s="158"/>
      <c r="P20" s="160"/>
      <c r="Q20" s="161"/>
      <c r="R20" s="160"/>
      <c r="S20" s="160" t="s">
        <v>249</v>
      </c>
      <c r="T20" s="161"/>
      <c r="U20" s="160"/>
      <c r="V20" s="204"/>
      <c r="W20" s="141">
        <f>Y13*70+Y14*75+Y15*25+Y16*45+Y17*60+Y18*120</f>
        <v>877.5</v>
      </c>
      <c r="X20" s="100"/>
      <c r="Y20" s="101"/>
      <c r="Z20" s="65">
        <f>SUM(Z13:Z19)</f>
        <v>855.5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36">
        <v>5</v>
      </c>
      <c r="C21" s="201"/>
      <c r="D21" s="20" t="str">
        <f>'2017年5月總表'!I31</f>
        <v>香Q白米飯</v>
      </c>
      <c r="E21" s="20" t="s">
        <v>68</v>
      </c>
      <c r="F21" s="20" t="s">
        <v>34</v>
      </c>
      <c r="G21" s="20" t="str">
        <f>'2017年5月總表'!I32</f>
        <v>檸香椒鹽雞丁(炸)</v>
      </c>
      <c r="H21" s="20" t="s">
        <v>94</v>
      </c>
      <c r="I21" s="20"/>
      <c r="J21" s="20" t="str">
        <f>'2017年5月總表'!I33</f>
        <v>義式番茄燉肉</v>
      </c>
      <c r="K21" s="20" t="s">
        <v>88</v>
      </c>
      <c r="L21" s="20"/>
      <c r="M21" s="20" t="str">
        <f>'2017年5月總表'!I34</f>
        <v>高麗菜炒肉片</v>
      </c>
      <c r="N21" s="20" t="s">
        <v>460</v>
      </c>
      <c r="O21" s="20"/>
      <c r="P21" s="20" t="str">
        <f>'2017年5月總表'!I35</f>
        <v>深色蔬菜</v>
      </c>
      <c r="Q21" s="20" t="s">
        <v>84</v>
      </c>
      <c r="R21" s="20" t="s">
        <v>67</v>
      </c>
      <c r="S21" s="20" t="str">
        <f>'2017年5月總表'!I36</f>
        <v>味噌豆腐湯(豆 )</v>
      </c>
      <c r="T21" s="20" t="s">
        <v>70</v>
      </c>
      <c r="U21" s="20"/>
      <c r="V21" s="202" t="s">
        <v>374</v>
      </c>
      <c r="W21" s="22" t="s">
        <v>7</v>
      </c>
      <c r="X21" s="86" t="s">
        <v>18</v>
      </c>
      <c r="Y21" s="87">
        <v>5.5</v>
      </c>
      <c r="Z21" s="125"/>
      <c r="AA21" s="67"/>
      <c r="AB21" s="68"/>
      <c r="AC21" s="67"/>
      <c r="AD21" s="67"/>
      <c r="AE21" s="67"/>
      <c r="AF21" s="67"/>
      <c r="AG21" s="147"/>
    </row>
    <row r="22" spans="2:33" s="38" customFormat="1" ht="27.75" customHeight="1">
      <c r="B22" s="37" t="s">
        <v>8</v>
      </c>
      <c r="C22" s="201"/>
      <c r="D22" s="158" t="s">
        <v>103</v>
      </c>
      <c r="E22" s="158" t="s">
        <v>21</v>
      </c>
      <c r="F22" s="158" t="s">
        <v>107</v>
      </c>
      <c r="G22" s="158" t="s">
        <v>276</v>
      </c>
      <c r="H22" s="160" t="s">
        <v>21</v>
      </c>
      <c r="I22" s="160">
        <v>40</v>
      </c>
      <c r="J22" s="160" t="s">
        <v>407</v>
      </c>
      <c r="K22" s="160" t="s">
        <v>104</v>
      </c>
      <c r="L22" s="160">
        <v>30</v>
      </c>
      <c r="M22" s="160" t="s">
        <v>457</v>
      </c>
      <c r="N22" s="160" t="s">
        <v>459</v>
      </c>
      <c r="O22" s="160">
        <v>30</v>
      </c>
      <c r="P22" s="160" t="s">
        <v>115</v>
      </c>
      <c r="Q22" s="160" t="s">
        <v>21</v>
      </c>
      <c r="R22" s="160">
        <v>100</v>
      </c>
      <c r="S22" s="160" t="s">
        <v>278</v>
      </c>
      <c r="T22" s="160" t="s">
        <v>114</v>
      </c>
      <c r="U22" s="160">
        <v>10</v>
      </c>
      <c r="V22" s="203"/>
      <c r="W22" s="140">
        <f>Y21*15+Y23*5+Y25*15+Y26*12</f>
        <v>95.95</v>
      </c>
      <c r="X22" s="90" t="s">
        <v>19</v>
      </c>
      <c r="Y22" s="91">
        <v>2.5</v>
      </c>
      <c r="Z22" s="125">
        <f>W22*4</f>
        <v>383.8</v>
      </c>
      <c r="AA22" s="92"/>
      <c r="AB22" s="68"/>
      <c r="AC22" s="68"/>
      <c r="AD22" s="68"/>
      <c r="AE22" s="68"/>
      <c r="AF22" s="68"/>
      <c r="AG22" s="67">
        <f>Z22/Z28*100</f>
        <v>52.517788724685275</v>
      </c>
    </row>
    <row r="23" spans="2:33" s="38" customFormat="1" ht="27.75" customHeight="1">
      <c r="B23" s="37">
        <v>24</v>
      </c>
      <c r="C23" s="201"/>
      <c r="D23" s="158" t="s">
        <v>79</v>
      </c>
      <c r="E23" s="158" t="s">
        <v>105</v>
      </c>
      <c r="F23" s="158">
        <v>110</v>
      </c>
      <c r="G23" s="160"/>
      <c r="H23" s="160"/>
      <c r="I23" s="160"/>
      <c r="J23" s="160" t="s">
        <v>408</v>
      </c>
      <c r="K23" s="160" t="s">
        <v>104</v>
      </c>
      <c r="L23" s="160">
        <v>30</v>
      </c>
      <c r="M23" s="160" t="s">
        <v>458</v>
      </c>
      <c r="N23" s="160" t="s">
        <v>105</v>
      </c>
      <c r="O23" s="160">
        <v>30</v>
      </c>
      <c r="P23" s="160" t="s">
        <v>103</v>
      </c>
      <c r="Q23" s="160" t="s">
        <v>108</v>
      </c>
      <c r="R23" s="160" t="s">
        <v>21</v>
      </c>
      <c r="S23" s="160" t="s">
        <v>279</v>
      </c>
      <c r="T23" s="160" t="s">
        <v>263</v>
      </c>
      <c r="U23" s="160">
        <v>40</v>
      </c>
      <c r="V23" s="203"/>
      <c r="W23" s="30" t="s">
        <v>9</v>
      </c>
      <c r="X23" s="95" t="s">
        <v>20</v>
      </c>
      <c r="Y23" s="91">
        <v>2</v>
      </c>
      <c r="Z23" s="125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37" t="s">
        <v>10</v>
      </c>
      <c r="C24" s="201"/>
      <c r="D24" s="160" t="s">
        <v>103</v>
      </c>
      <c r="E24" s="160" t="s">
        <v>104</v>
      </c>
      <c r="F24" s="160" t="s">
        <v>107</v>
      </c>
      <c r="G24" s="160"/>
      <c r="H24" s="161"/>
      <c r="I24" s="160"/>
      <c r="J24" s="160" t="s">
        <v>375</v>
      </c>
      <c r="K24" s="160" t="s">
        <v>104</v>
      </c>
      <c r="L24" s="160">
        <v>10</v>
      </c>
      <c r="M24" s="160" t="s">
        <v>249</v>
      </c>
      <c r="N24" s="166" t="s">
        <v>108</v>
      </c>
      <c r="O24" s="160" t="s">
        <v>249</v>
      </c>
      <c r="P24" s="160"/>
      <c r="Q24" s="161"/>
      <c r="R24" s="160"/>
      <c r="S24" s="160" t="s">
        <v>249</v>
      </c>
      <c r="T24" s="160" t="s">
        <v>108</v>
      </c>
      <c r="U24" s="160" t="s">
        <v>249</v>
      </c>
      <c r="V24" s="203"/>
      <c r="W24" s="140">
        <f>Y22*5+Y24*5+Y26*4</f>
        <v>25</v>
      </c>
      <c r="X24" s="95" t="s">
        <v>22</v>
      </c>
      <c r="Y24" s="91">
        <v>2.5</v>
      </c>
      <c r="Z24" s="125">
        <f>W24*9</f>
        <v>225</v>
      </c>
      <c r="AA24" s="67"/>
      <c r="AB24" s="68"/>
      <c r="AC24" s="68"/>
      <c r="AD24" s="68"/>
      <c r="AE24" s="68"/>
      <c r="AF24" s="68"/>
      <c r="AG24" s="67">
        <f>Z24/Z28*100</f>
        <v>30.78817733990148</v>
      </c>
    </row>
    <row r="25" spans="2:33" s="38" customFormat="1" ht="27.75" customHeight="1">
      <c r="B25" s="206" t="s">
        <v>51</v>
      </c>
      <c r="C25" s="201"/>
      <c r="D25" s="160" t="s">
        <v>107</v>
      </c>
      <c r="E25" s="160" t="s">
        <v>114</v>
      </c>
      <c r="F25" s="160" t="s">
        <v>103</v>
      </c>
      <c r="G25" s="160"/>
      <c r="H25" s="161"/>
      <c r="I25" s="160"/>
      <c r="J25" s="160"/>
      <c r="K25" s="161"/>
      <c r="L25" s="160"/>
      <c r="M25" s="160"/>
      <c r="N25" s="161"/>
      <c r="O25" s="160"/>
      <c r="P25" s="160"/>
      <c r="Q25" s="161"/>
      <c r="R25" s="160"/>
      <c r="S25" s="160"/>
      <c r="T25" s="161"/>
      <c r="U25" s="160"/>
      <c r="V25" s="203"/>
      <c r="W25" s="30" t="s">
        <v>11</v>
      </c>
      <c r="X25" s="95" t="s">
        <v>23</v>
      </c>
      <c r="Y25" s="91">
        <v>0.23</v>
      </c>
      <c r="Z25" s="125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206"/>
      <c r="C26" s="201"/>
      <c r="D26" s="160" t="s">
        <v>107</v>
      </c>
      <c r="E26" s="161" t="s">
        <v>117</v>
      </c>
      <c r="F26" s="160" t="s">
        <v>107</v>
      </c>
      <c r="G26" s="165"/>
      <c r="H26" s="161"/>
      <c r="I26" s="160"/>
      <c r="J26" s="160"/>
      <c r="K26" s="161"/>
      <c r="L26" s="160"/>
      <c r="M26" s="160"/>
      <c r="N26" s="161"/>
      <c r="O26" s="160"/>
      <c r="P26" s="160"/>
      <c r="Q26" s="161"/>
      <c r="R26" s="160"/>
      <c r="S26" s="160"/>
      <c r="T26" s="161"/>
      <c r="U26" s="160"/>
      <c r="V26" s="203"/>
      <c r="W26" s="140">
        <f>Y21*2+Y22*7+Y23*1+Y26*8</f>
        <v>30.5</v>
      </c>
      <c r="X26" s="128" t="s">
        <v>25</v>
      </c>
      <c r="Y26" s="101">
        <v>0</v>
      </c>
      <c r="Z26" s="65">
        <f>W26*4</f>
        <v>122</v>
      </c>
      <c r="AA26" s="67"/>
      <c r="AB26" s="68"/>
      <c r="AC26" s="67"/>
      <c r="AD26" s="67"/>
      <c r="AE26" s="67"/>
      <c r="AF26" s="67"/>
      <c r="AG26" s="67">
        <f>Z26/Z28*100</f>
        <v>16.69403393541325</v>
      </c>
    </row>
    <row r="27" spans="2:33" s="38" customFormat="1" ht="27.75" customHeight="1">
      <c r="B27" s="32" t="s">
        <v>49</v>
      </c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/>
      <c r="N27" s="31"/>
      <c r="O27" s="26"/>
      <c r="P27" s="26"/>
      <c r="Q27" s="31"/>
      <c r="R27" s="26"/>
      <c r="S27" s="26"/>
      <c r="T27" s="31"/>
      <c r="U27" s="26"/>
      <c r="V27" s="203"/>
      <c r="W27" s="30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45"/>
      <c r="K28" s="44"/>
      <c r="L28" s="45"/>
      <c r="M28" s="45"/>
      <c r="N28" s="44"/>
      <c r="O28" s="45"/>
      <c r="P28" s="26"/>
      <c r="Q28" s="31"/>
      <c r="R28" s="26"/>
      <c r="S28" s="26"/>
      <c r="T28" s="31"/>
      <c r="U28" s="26"/>
      <c r="V28" s="204"/>
      <c r="W28" s="141">
        <f>Y21*70+Y22*75+Y23*25+Y24*45+Y25*60+Y26*120</f>
        <v>748.8</v>
      </c>
      <c r="X28" s="107"/>
      <c r="Y28" s="91"/>
      <c r="Z28" s="65">
        <f>SUM(Z21:Z27)</f>
        <v>730.8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5</v>
      </c>
      <c r="C29" s="201"/>
      <c r="D29" s="20" t="str">
        <f>'2017年5月總表'!M31</f>
        <v>地瓜飯</v>
      </c>
      <c r="E29" s="20" t="s">
        <v>15</v>
      </c>
      <c r="F29" s="20"/>
      <c r="G29" s="20" t="str">
        <f>'2017年5月總表'!M32</f>
        <v>紅燒排骨(洋蔥.鳳梨)</v>
      </c>
      <c r="H29" s="20" t="s">
        <v>426</v>
      </c>
      <c r="I29" s="20" t="s">
        <v>34</v>
      </c>
      <c r="J29" s="20" t="str">
        <f>'2017年5月總表'!M33</f>
        <v>古早味肉燥 (豆)(醃)</v>
      </c>
      <c r="K29" s="20" t="s">
        <v>250</v>
      </c>
      <c r="L29" s="20"/>
      <c r="M29" s="20" t="str">
        <f>'2017年5月總表'!M34</f>
        <v>翡翠四寶 </v>
      </c>
      <c r="N29" s="20" t="s">
        <v>358</v>
      </c>
      <c r="O29" s="20"/>
      <c r="P29" s="20" t="str">
        <f>'2017年5月總表'!M35</f>
        <v>淺色蔬菜</v>
      </c>
      <c r="Q29" s="20" t="s">
        <v>71</v>
      </c>
      <c r="R29" s="20"/>
      <c r="S29" s="20" t="str">
        <f>'2017年5月總表'!M36</f>
        <v>菜頭湯</v>
      </c>
      <c r="T29" s="20" t="s">
        <v>73</v>
      </c>
      <c r="U29" s="20"/>
      <c r="V29" s="202"/>
      <c r="W29" s="22" t="s">
        <v>7</v>
      </c>
      <c r="X29" s="86" t="s">
        <v>18</v>
      </c>
      <c r="Y29" s="87">
        <v>5.5</v>
      </c>
      <c r="Z29" s="125"/>
      <c r="AA29" s="67"/>
      <c r="AB29" s="68"/>
      <c r="AC29" s="67"/>
      <c r="AD29" s="67"/>
      <c r="AE29" s="67"/>
      <c r="AF29" s="67"/>
      <c r="AG29" s="147"/>
    </row>
    <row r="30" spans="2:33" ht="27.75" customHeight="1">
      <c r="B30" s="24" t="s">
        <v>8</v>
      </c>
      <c r="C30" s="201"/>
      <c r="D30" s="26" t="s">
        <v>280</v>
      </c>
      <c r="E30" s="26" t="s">
        <v>21</v>
      </c>
      <c r="F30" s="26">
        <v>55</v>
      </c>
      <c r="G30" s="26" t="s">
        <v>430</v>
      </c>
      <c r="H30" s="26" t="s">
        <v>21</v>
      </c>
      <c r="I30" s="26">
        <v>40</v>
      </c>
      <c r="J30" s="160" t="s">
        <v>282</v>
      </c>
      <c r="K30" s="160" t="s">
        <v>117</v>
      </c>
      <c r="L30" s="160">
        <v>30</v>
      </c>
      <c r="M30" s="27" t="s">
        <v>258</v>
      </c>
      <c r="N30" s="26" t="s">
        <v>249</v>
      </c>
      <c r="O30" s="27">
        <v>30</v>
      </c>
      <c r="P30" s="160" t="s">
        <v>115</v>
      </c>
      <c r="Q30" s="160" t="s">
        <v>21</v>
      </c>
      <c r="R30" s="160">
        <v>100</v>
      </c>
      <c r="S30" s="160" t="s">
        <v>257</v>
      </c>
      <c r="T30" s="160"/>
      <c r="U30" s="160">
        <v>30</v>
      </c>
      <c r="V30" s="203"/>
      <c r="W30" s="140">
        <f>Y29*15+Y31*5+Y33*15+Y34*12</f>
        <v>104.5</v>
      </c>
      <c r="X30" s="90" t="s">
        <v>19</v>
      </c>
      <c r="Y30" s="91">
        <v>2.5</v>
      </c>
      <c r="Z30" s="125">
        <f>W30*4</f>
        <v>418</v>
      </c>
      <c r="AA30" s="92"/>
      <c r="AB30" s="68"/>
      <c r="AC30" s="68"/>
      <c r="AD30" s="68"/>
      <c r="AE30" s="68"/>
      <c r="AF30" s="68"/>
      <c r="AG30" s="67">
        <f>Z30/Z36*100</f>
        <v>50.18007202881153</v>
      </c>
    </row>
    <row r="31" spans="2:33" ht="27.75" customHeight="1">
      <c r="B31" s="24">
        <v>25</v>
      </c>
      <c r="C31" s="201"/>
      <c r="D31" s="26" t="s">
        <v>86</v>
      </c>
      <c r="E31" s="26" t="s">
        <v>122</v>
      </c>
      <c r="F31" s="26">
        <v>90</v>
      </c>
      <c r="G31" s="26" t="s">
        <v>375</v>
      </c>
      <c r="H31" s="26" t="s">
        <v>21</v>
      </c>
      <c r="I31" s="26">
        <v>10</v>
      </c>
      <c r="J31" s="160" t="s">
        <v>283</v>
      </c>
      <c r="K31" s="28" t="s">
        <v>285</v>
      </c>
      <c r="L31" s="160">
        <v>10</v>
      </c>
      <c r="M31" s="27" t="s">
        <v>247</v>
      </c>
      <c r="N31" s="26" t="s">
        <v>249</v>
      </c>
      <c r="O31" s="27">
        <v>10</v>
      </c>
      <c r="P31" s="160" t="s">
        <v>103</v>
      </c>
      <c r="Q31" s="160" t="s">
        <v>108</v>
      </c>
      <c r="R31" s="160" t="s">
        <v>21</v>
      </c>
      <c r="S31" s="160" t="s">
        <v>249</v>
      </c>
      <c r="T31" s="160" t="s">
        <v>21</v>
      </c>
      <c r="U31" s="160" t="s">
        <v>249</v>
      </c>
      <c r="V31" s="203"/>
      <c r="W31" s="30" t="s">
        <v>9</v>
      </c>
      <c r="X31" s="95" t="s">
        <v>20</v>
      </c>
      <c r="Y31" s="91">
        <v>2</v>
      </c>
      <c r="Z31" s="125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201"/>
      <c r="D32" s="31" t="s">
        <v>95</v>
      </c>
      <c r="E32" s="31"/>
      <c r="F32" s="26"/>
      <c r="G32" s="26" t="s">
        <v>431</v>
      </c>
      <c r="H32" s="31" t="s">
        <v>21</v>
      </c>
      <c r="I32" s="26">
        <v>10</v>
      </c>
      <c r="J32" s="160" t="s">
        <v>284</v>
      </c>
      <c r="K32" s="160" t="s">
        <v>263</v>
      </c>
      <c r="L32" s="160">
        <v>20</v>
      </c>
      <c r="M32" s="27" t="s">
        <v>257</v>
      </c>
      <c r="N32" s="31" t="s">
        <v>117</v>
      </c>
      <c r="O32" s="27">
        <v>10</v>
      </c>
      <c r="P32" s="160"/>
      <c r="Q32" s="161"/>
      <c r="R32" s="160"/>
      <c r="S32" s="160" t="s">
        <v>249</v>
      </c>
      <c r="T32" s="160" t="s">
        <v>21</v>
      </c>
      <c r="U32" s="160" t="s">
        <v>249</v>
      </c>
      <c r="V32" s="203"/>
      <c r="W32" s="140">
        <f>Y30*5+Y32*5+Y34*4</f>
        <v>29</v>
      </c>
      <c r="X32" s="95" t="s">
        <v>22</v>
      </c>
      <c r="Y32" s="91">
        <v>2.5</v>
      </c>
      <c r="Z32" s="125">
        <f>W32*9</f>
        <v>261</v>
      </c>
      <c r="AA32" s="67"/>
      <c r="AB32" s="68"/>
      <c r="AC32" s="68"/>
      <c r="AD32" s="68"/>
      <c r="AE32" s="68"/>
      <c r="AF32" s="68"/>
      <c r="AG32" s="67">
        <f>Z32/Z36*100</f>
        <v>31.332533013205282</v>
      </c>
    </row>
    <row r="33" spans="2:33" ht="27.75" customHeight="1">
      <c r="B33" s="191" t="s">
        <v>52</v>
      </c>
      <c r="C33" s="201"/>
      <c r="D33" s="31"/>
      <c r="E33" s="31"/>
      <c r="F33" s="26"/>
      <c r="G33" s="26"/>
      <c r="H33" s="31"/>
      <c r="I33" s="26"/>
      <c r="J33" s="157"/>
      <c r="K33" s="25"/>
      <c r="L33" s="25"/>
      <c r="M33" s="27" t="s">
        <v>248</v>
      </c>
      <c r="N33" s="31" t="s">
        <v>108</v>
      </c>
      <c r="O33" s="27">
        <v>10</v>
      </c>
      <c r="P33" s="160"/>
      <c r="Q33" s="161"/>
      <c r="R33" s="160"/>
      <c r="S33" s="160" t="s">
        <v>249</v>
      </c>
      <c r="T33" s="160" t="s">
        <v>21</v>
      </c>
      <c r="U33" s="160" t="s">
        <v>249</v>
      </c>
      <c r="V33" s="203"/>
      <c r="W33" s="30" t="s">
        <v>11</v>
      </c>
      <c r="X33" s="95" t="s">
        <v>23</v>
      </c>
      <c r="Y33" s="91">
        <f>AB34</f>
        <v>0</v>
      </c>
      <c r="Z33" s="125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191"/>
      <c r="C34" s="201"/>
      <c r="D34" s="31"/>
      <c r="E34" s="31"/>
      <c r="F34" s="26"/>
      <c r="G34" s="26"/>
      <c r="H34" s="31"/>
      <c r="I34" s="26"/>
      <c r="J34" s="25"/>
      <c r="K34" s="31"/>
      <c r="L34" s="25"/>
      <c r="M34" s="27" t="s">
        <v>249</v>
      </c>
      <c r="N34" s="31" t="s">
        <v>122</v>
      </c>
      <c r="O34" s="27" t="s">
        <v>249</v>
      </c>
      <c r="P34" s="26"/>
      <c r="Q34" s="31"/>
      <c r="R34" s="26"/>
      <c r="S34" s="160" t="s">
        <v>249</v>
      </c>
      <c r="T34" s="161"/>
      <c r="U34" s="160"/>
      <c r="V34" s="203"/>
      <c r="W34" s="140">
        <f>Y29*2+Y30*7+Y31*1+Y34*8</f>
        <v>38.5</v>
      </c>
      <c r="X34" s="128" t="s">
        <v>25</v>
      </c>
      <c r="Y34" s="101">
        <v>1</v>
      </c>
      <c r="Z34" s="65">
        <f>W34*4</f>
        <v>154</v>
      </c>
      <c r="AA34" s="67"/>
      <c r="AB34" s="68"/>
      <c r="AC34" s="67"/>
      <c r="AD34" s="67"/>
      <c r="AE34" s="67"/>
      <c r="AF34" s="67"/>
      <c r="AG34" s="67">
        <f>Z34/Z36*100</f>
        <v>18.487394957983195</v>
      </c>
    </row>
    <row r="35" spans="2:33" ht="27.75" customHeight="1">
      <c r="B35" s="32" t="s">
        <v>49</v>
      </c>
      <c r="C35" s="33"/>
      <c r="D35" s="31"/>
      <c r="E35" s="31"/>
      <c r="F35" s="26"/>
      <c r="G35" s="26"/>
      <c r="H35" s="31"/>
      <c r="I35" s="26"/>
      <c r="J35" s="26"/>
      <c r="K35" s="31"/>
      <c r="L35" s="26"/>
      <c r="M35" s="27"/>
      <c r="N35" s="31"/>
      <c r="O35" s="27"/>
      <c r="P35" s="26"/>
      <c r="Q35" s="31"/>
      <c r="R35" s="26"/>
      <c r="S35" s="26"/>
      <c r="T35" s="26"/>
      <c r="U35" s="26"/>
      <c r="V35" s="203"/>
      <c r="W35" s="30" t="s">
        <v>12</v>
      </c>
      <c r="X35" s="103"/>
      <c r="Y35" s="91"/>
      <c r="Z35" s="125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31"/>
      <c r="E36" s="31"/>
      <c r="F36" s="26"/>
      <c r="G36" s="26"/>
      <c r="H36" s="31"/>
      <c r="I36" s="26"/>
      <c r="J36" s="26"/>
      <c r="K36" s="31"/>
      <c r="L36" s="26"/>
      <c r="M36" s="26"/>
      <c r="N36" s="31"/>
      <c r="O36" s="26"/>
      <c r="P36" s="26"/>
      <c r="Q36" s="31"/>
      <c r="R36" s="26"/>
      <c r="S36" s="26"/>
      <c r="T36" s="31"/>
      <c r="U36" s="26"/>
      <c r="V36" s="204"/>
      <c r="W36" s="141">
        <f>Y29*70+Y30*75+Y31*25+Y32*45+Y33*60+Y34*120</f>
        <v>855</v>
      </c>
      <c r="X36" s="100"/>
      <c r="Y36" s="91"/>
      <c r="Z36" s="65">
        <f>SUM(Z29:Z35)</f>
        <v>833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>
        <f t="shared" si="3"/>
        <v>100.00000000000001</v>
      </c>
    </row>
    <row r="37" spans="2:33" s="23" customFormat="1" ht="27.75" customHeight="1">
      <c r="B37" s="19">
        <v>5</v>
      </c>
      <c r="C37" s="201"/>
      <c r="D37" s="20" t="str">
        <f>'2017年5月總表'!Q31</f>
        <v>沙茶海鮮麵 (海)</v>
      </c>
      <c r="E37" s="20" t="s">
        <v>333</v>
      </c>
      <c r="F37" s="20" t="s">
        <v>59</v>
      </c>
      <c r="G37" s="20" t="str">
        <f>'2017年5月總表'!Q32</f>
        <v>可樂雞翅</v>
      </c>
      <c r="H37" s="20" t="s">
        <v>330</v>
      </c>
      <c r="I37" s="20" t="s">
        <v>32</v>
      </c>
      <c r="J37" s="20" t="str">
        <f>'2017年5月總表'!Q33</f>
        <v>炸薯餅(炸)(加)</v>
      </c>
      <c r="K37" s="20" t="s">
        <v>336</v>
      </c>
      <c r="L37" s="20"/>
      <c r="M37" s="20" t="str">
        <f>'2017年5月總表'!Q34</f>
        <v>端午節肉粽(冷)</v>
      </c>
      <c r="N37" s="20" t="s">
        <v>367</v>
      </c>
      <c r="O37" s="20"/>
      <c r="P37" s="20" t="str">
        <f>'2017年5月總表'!Q35</f>
        <v>深色蔬菜</v>
      </c>
      <c r="Q37" s="20" t="s">
        <v>84</v>
      </c>
      <c r="R37" s="20" t="s">
        <v>66</v>
      </c>
      <c r="S37" s="20" t="str">
        <f>'2017年5月總表'!Q36</f>
        <v>冬瓜蛋花湯</v>
      </c>
      <c r="T37" s="20" t="s">
        <v>73</v>
      </c>
      <c r="U37" s="20"/>
      <c r="V37" s="202"/>
      <c r="W37" s="22" t="s">
        <v>7</v>
      </c>
      <c r="X37" s="86" t="s">
        <v>18</v>
      </c>
      <c r="Y37" s="87">
        <v>5.5</v>
      </c>
      <c r="Z37" s="125"/>
      <c r="AA37" s="67"/>
      <c r="AB37" s="68"/>
      <c r="AC37" s="67"/>
      <c r="AD37" s="67"/>
      <c r="AE37" s="67"/>
      <c r="AF37" s="67"/>
      <c r="AG37" s="147"/>
    </row>
    <row r="38" spans="2:33" ht="27.75" customHeight="1">
      <c r="B38" s="24" t="s">
        <v>8</v>
      </c>
      <c r="C38" s="201"/>
      <c r="D38" s="158" t="s">
        <v>289</v>
      </c>
      <c r="E38" s="158" t="s">
        <v>21</v>
      </c>
      <c r="F38" s="158">
        <v>100</v>
      </c>
      <c r="G38" s="160" t="s">
        <v>356</v>
      </c>
      <c r="H38" s="160" t="s">
        <v>311</v>
      </c>
      <c r="I38" s="160">
        <v>40</v>
      </c>
      <c r="J38" s="160" t="s">
        <v>429</v>
      </c>
      <c r="K38" s="160" t="s">
        <v>357</v>
      </c>
      <c r="L38" s="160">
        <v>30</v>
      </c>
      <c r="M38" s="160" t="s">
        <v>366</v>
      </c>
      <c r="N38" s="166" t="s">
        <v>104</v>
      </c>
      <c r="O38" s="160">
        <v>50</v>
      </c>
      <c r="P38" s="160" t="s">
        <v>115</v>
      </c>
      <c r="Q38" s="160" t="s">
        <v>21</v>
      </c>
      <c r="R38" s="160">
        <v>100</v>
      </c>
      <c r="S38" s="160" t="s">
        <v>252</v>
      </c>
      <c r="T38" s="160" t="s">
        <v>103</v>
      </c>
      <c r="U38" s="160">
        <v>10</v>
      </c>
      <c r="V38" s="203"/>
      <c r="W38" s="140">
        <f>Y37*15+Y39*5+Y41*15+Y42*12</f>
        <v>92.5</v>
      </c>
      <c r="X38" s="90" t="s">
        <v>19</v>
      </c>
      <c r="Y38" s="91">
        <v>2.5</v>
      </c>
      <c r="Z38" s="125">
        <f>W38*4</f>
        <v>370</v>
      </c>
      <c r="AA38" s="92"/>
      <c r="AB38" s="68"/>
      <c r="AC38" s="68"/>
      <c r="AD38" s="68"/>
      <c r="AE38" s="68"/>
      <c r="AF38" s="68"/>
      <c r="AG38" s="67">
        <f>Z38/Z44*100</f>
        <v>50.03380662609872</v>
      </c>
    </row>
    <row r="39" spans="2:33" ht="27.75" customHeight="1">
      <c r="B39" s="24">
        <v>26</v>
      </c>
      <c r="C39" s="201"/>
      <c r="D39" s="158" t="s">
        <v>254</v>
      </c>
      <c r="E39" s="158" t="s">
        <v>105</v>
      </c>
      <c r="F39" s="158">
        <v>10</v>
      </c>
      <c r="G39" s="160"/>
      <c r="H39" s="160"/>
      <c r="I39" s="160"/>
      <c r="J39" s="160" t="s">
        <v>249</v>
      </c>
      <c r="K39" s="160" t="s">
        <v>105</v>
      </c>
      <c r="L39" s="160" t="s">
        <v>249</v>
      </c>
      <c r="M39" s="160" t="s">
        <v>249</v>
      </c>
      <c r="N39" s="160" t="s">
        <v>113</v>
      </c>
      <c r="O39" s="160" t="s">
        <v>249</v>
      </c>
      <c r="P39" s="160" t="s">
        <v>103</v>
      </c>
      <c r="Q39" s="160" t="s">
        <v>108</v>
      </c>
      <c r="R39" s="160" t="s">
        <v>21</v>
      </c>
      <c r="S39" s="160" t="s">
        <v>309</v>
      </c>
      <c r="T39" s="160" t="s">
        <v>249</v>
      </c>
      <c r="U39" s="160">
        <v>10</v>
      </c>
      <c r="V39" s="203"/>
      <c r="W39" s="30" t="s">
        <v>9</v>
      </c>
      <c r="X39" s="95" t="s">
        <v>20</v>
      </c>
      <c r="Y39" s="91">
        <v>2</v>
      </c>
      <c r="Z39" s="125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201"/>
      <c r="D40" s="160" t="s">
        <v>259</v>
      </c>
      <c r="E40" s="160" t="s">
        <v>104</v>
      </c>
      <c r="F40" s="160">
        <v>10</v>
      </c>
      <c r="G40" s="166"/>
      <c r="H40" s="160"/>
      <c r="I40" s="160"/>
      <c r="J40" s="160" t="s">
        <v>249</v>
      </c>
      <c r="K40" s="160" t="s">
        <v>249</v>
      </c>
      <c r="L40" s="160" t="s">
        <v>249</v>
      </c>
      <c r="M40" s="160"/>
      <c r="N40" s="160"/>
      <c r="O40" s="160"/>
      <c r="P40" s="160"/>
      <c r="Q40" s="161"/>
      <c r="R40" s="160"/>
      <c r="S40" s="160"/>
      <c r="T40" s="160"/>
      <c r="U40" s="160"/>
      <c r="V40" s="203"/>
      <c r="W40" s="140">
        <f>Y38*5+Y40*5+Y42*4</f>
        <v>27.5</v>
      </c>
      <c r="X40" s="95" t="s">
        <v>22</v>
      </c>
      <c r="Y40" s="91">
        <v>3</v>
      </c>
      <c r="Z40" s="125">
        <f>W40*9</f>
        <v>247.5</v>
      </c>
      <c r="AA40" s="67"/>
      <c r="AB40" s="68"/>
      <c r="AC40" s="68"/>
      <c r="AD40" s="68"/>
      <c r="AE40" s="68"/>
      <c r="AF40" s="68"/>
      <c r="AG40" s="67">
        <f>Z40/Z44*100</f>
        <v>33.46855983772819</v>
      </c>
    </row>
    <row r="41" spans="2:33" ht="27.75" customHeight="1">
      <c r="B41" s="191" t="s">
        <v>53</v>
      </c>
      <c r="C41" s="201"/>
      <c r="D41" s="160" t="s">
        <v>282</v>
      </c>
      <c r="E41" s="160" t="s">
        <v>104</v>
      </c>
      <c r="F41" s="160">
        <v>10</v>
      </c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1"/>
      <c r="R41" s="160"/>
      <c r="S41" s="160"/>
      <c r="T41" s="160"/>
      <c r="U41" s="160"/>
      <c r="V41" s="203"/>
      <c r="W41" s="30" t="s">
        <v>11</v>
      </c>
      <c r="X41" s="95" t="s">
        <v>23</v>
      </c>
      <c r="Y41" s="91">
        <f>AB42</f>
        <v>0</v>
      </c>
      <c r="Z41" s="125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191"/>
      <c r="C42" s="201"/>
      <c r="D42" s="175" t="s">
        <v>370</v>
      </c>
      <c r="E42" s="175" t="s">
        <v>371</v>
      </c>
      <c r="F42" s="175">
        <v>40</v>
      </c>
      <c r="G42" s="160"/>
      <c r="H42" s="161"/>
      <c r="I42" s="160"/>
      <c r="J42" s="160"/>
      <c r="K42" s="161"/>
      <c r="L42" s="160"/>
      <c r="M42" s="160"/>
      <c r="N42" s="161"/>
      <c r="O42" s="160"/>
      <c r="P42" s="160"/>
      <c r="Q42" s="161"/>
      <c r="R42" s="160"/>
      <c r="S42" s="160"/>
      <c r="T42" s="161"/>
      <c r="U42" s="160"/>
      <c r="V42" s="203"/>
      <c r="W42" s="140">
        <f>Y37*2+Y38*7+Y39*1+Y42*8</f>
        <v>30.5</v>
      </c>
      <c r="X42" s="128" t="s">
        <v>25</v>
      </c>
      <c r="Y42" s="101">
        <v>0</v>
      </c>
      <c r="Z42" s="65">
        <f>W42*4</f>
        <v>122</v>
      </c>
      <c r="AA42" s="67"/>
      <c r="AB42" s="68"/>
      <c r="AC42" s="67"/>
      <c r="AD42" s="67"/>
      <c r="AE42" s="67"/>
      <c r="AF42" s="67"/>
      <c r="AG42" s="67">
        <f>Z42/Z44*100</f>
        <v>16.49763353617309</v>
      </c>
    </row>
    <row r="43" spans="2:33" ht="27.75" customHeight="1">
      <c r="B43" s="32" t="s">
        <v>49</v>
      </c>
      <c r="C43" s="33"/>
      <c r="D43" s="160" t="s">
        <v>249</v>
      </c>
      <c r="E43" s="160" t="s">
        <v>114</v>
      </c>
      <c r="F43" s="160" t="s">
        <v>249</v>
      </c>
      <c r="G43" s="160"/>
      <c r="H43" s="161"/>
      <c r="I43" s="160"/>
      <c r="J43" s="160"/>
      <c r="K43" s="161"/>
      <c r="L43" s="160"/>
      <c r="M43" s="160"/>
      <c r="N43" s="161"/>
      <c r="O43" s="160"/>
      <c r="P43" s="160"/>
      <c r="Q43" s="161"/>
      <c r="R43" s="160"/>
      <c r="S43" s="160"/>
      <c r="T43" s="161"/>
      <c r="U43" s="160"/>
      <c r="V43" s="203"/>
      <c r="W43" s="30" t="s">
        <v>12</v>
      </c>
      <c r="X43" s="103"/>
      <c r="Y43" s="172"/>
      <c r="Z43" s="125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177" t="s">
        <v>249</v>
      </c>
      <c r="E44" s="178" t="s">
        <v>117</v>
      </c>
      <c r="F44" s="177" t="s">
        <v>249</v>
      </c>
      <c r="G44" s="177"/>
      <c r="H44" s="170"/>
      <c r="I44" s="171"/>
      <c r="J44" s="160"/>
      <c r="K44" s="161"/>
      <c r="L44" s="160"/>
      <c r="M44" s="160"/>
      <c r="N44" s="161"/>
      <c r="O44" s="160"/>
      <c r="P44" s="171"/>
      <c r="Q44" s="170"/>
      <c r="R44" s="171"/>
      <c r="S44" s="171"/>
      <c r="T44" s="170"/>
      <c r="U44" s="171"/>
      <c r="V44" s="204"/>
      <c r="W44" s="142">
        <f>Y37*70+Y38*75+Y39*25+Y40*45+Y41*60+Y42*120</f>
        <v>757.5</v>
      </c>
      <c r="X44" s="116"/>
      <c r="Y44" s="173"/>
      <c r="Z44" s="65">
        <f>SUM(Z37:Z43)</f>
        <v>739.5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>
        <f t="shared" si="4"/>
        <v>100</v>
      </c>
    </row>
    <row r="45" spans="3:26" ht="21.75" customHeight="1">
      <c r="C45" s="2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48"/>
    </row>
    <row r="46" spans="2:25" ht="20.25">
      <c r="B46" s="3"/>
      <c r="D46" s="199"/>
      <c r="E46" s="199"/>
      <c r="F46" s="200"/>
      <c r="G46" s="200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B25:B26"/>
    <mergeCell ref="C21:C26"/>
    <mergeCell ref="B1:Y1"/>
    <mergeCell ref="B2:G2"/>
    <mergeCell ref="C5:C10"/>
    <mergeCell ref="V5:V12"/>
    <mergeCell ref="B9:B10"/>
    <mergeCell ref="C13:C18"/>
    <mergeCell ref="V13:V20"/>
    <mergeCell ref="D46:G46"/>
    <mergeCell ref="C29:C34"/>
    <mergeCell ref="V29:V36"/>
    <mergeCell ref="B17:B18"/>
    <mergeCell ref="B33:B34"/>
    <mergeCell ref="C37:C42"/>
    <mergeCell ref="V37:V44"/>
    <mergeCell ref="B41:B42"/>
    <mergeCell ref="J45:Y45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2"/>
  <sheetViews>
    <sheetView zoomScale="60" zoomScaleNormal="60" zoomScalePageLayoutView="0" workbookViewId="0" topLeftCell="A1">
      <selection activeCell="B2" sqref="B2:G2"/>
    </sheetView>
  </sheetViews>
  <sheetFormatPr defaultColWidth="9.00390625" defaultRowHeight="16.5"/>
  <cols>
    <col min="1" max="1" width="1.875" style="29" customWidth="1"/>
    <col min="2" max="2" width="4.875" style="46" customWidth="1"/>
    <col min="3" max="3" width="0" style="29" hidden="1" customWidth="1"/>
    <col min="4" max="4" width="18.625" style="29" customWidth="1"/>
    <col min="5" max="5" width="5.625" style="47" customWidth="1"/>
    <col min="6" max="6" width="9.625" style="29" customWidth="1"/>
    <col min="7" max="7" width="18.625" style="29" customWidth="1"/>
    <col min="8" max="8" width="5.625" style="47" customWidth="1"/>
    <col min="9" max="9" width="9.625" style="29" customWidth="1"/>
    <col min="10" max="10" width="18.625" style="29" customWidth="1"/>
    <col min="11" max="11" width="5.625" style="47" customWidth="1"/>
    <col min="12" max="12" width="9.625" style="29" customWidth="1"/>
    <col min="13" max="13" width="18.625" style="29" customWidth="1"/>
    <col min="14" max="14" width="5.625" style="47" customWidth="1"/>
    <col min="15" max="15" width="9.625" style="29" customWidth="1"/>
    <col min="16" max="16" width="18.625" style="29" customWidth="1"/>
    <col min="17" max="17" width="5.625" style="47" customWidth="1"/>
    <col min="18" max="18" width="9.625" style="29" customWidth="1"/>
    <col min="19" max="19" width="18.625" style="29" customWidth="1"/>
    <col min="20" max="20" width="5.625" style="47" customWidth="1"/>
    <col min="21" max="21" width="9.625" style="29" customWidth="1"/>
    <col min="22" max="22" width="5.25390625" style="52" customWidth="1"/>
    <col min="23" max="23" width="11.75390625" style="51" customWidth="1"/>
    <col min="24" max="24" width="11.25390625" style="124" customWidth="1"/>
    <col min="25" max="25" width="6.625" style="127" customWidth="1"/>
    <col min="26" max="26" width="6.625" style="29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29" customWidth="1"/>
  </cols>
  <sheetData>
    <row r="1" spans="2:28" s="2" customFormat="1" ht="38.25">
      <c r="B1" s="194" t="s">
        <v>440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"/>
      <c r="AB1" s="3"/>
    </row>
    <row r="2" spans="2:28" s="2" customFormat="1" ht="16.5" customHeight="1">
      <c r="B2" s="207"/>
      <c r="C2" s="208"/>
      <c r="D2" s="208"/>
      <c r="E2" s="208"/>
      <c r="F2" s="208"/>
      <c r="G2" s="208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59"/>
      <c r="Y2" s="58"/>
      <c r="Z2" s="1"/>
      <c r="AB2" s="3"/>
    </row>
    <row r="3" spans="2:28" s="2" customFormat="1" ht="31.5" customHeight="1" thickBot="1">
      <c r="B3" s="129" t="s">
        <v>26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64"/>
      <c r="Y3" s="65"/>
      <c r="Z3" s="11"/>
      <c r="AB3" s="3"/>
    </row>
    <row r="4" spans="2:33" s="18" customFormat="1" ht="99">
      <c r="B4" s="12" t="s">
        <v>0</v>
      </c>
      <c r="C4" s="13" t="s">
        <v>1</v>
      </c>
      <c r="D4" s="14" t="s">
        <v>2</v>
      </c>
      <c r="E4" s="72" t="s">
        <v>24</v>
      </c>
      <c r="F4" s="14"/>
      <c r="G4" s="14" t="s">
        <v>3</v>
      </c>
      <c r="H4" s="72" t="s">
        <v>24</v>
      </c>
      <c r="I4" s="14"/>
      <c r="J4" s="14" t="s">
        <v>4</v>
      </c>
      <c r="K4" s="72" t="s">
        <v>24</v>
      </c>
      <c r="L4" s="15"/>
      <c r="M4" s="14" t="s">
        <v>4</v>
      </c>
      <c r="N4" s="72" t="s">
        <v>24</v>
      </c>
      <c r="O4" s="14"/>
      <c r="P4" s="14" t="s">
        <v>4</v>
      </c>
      <c r="Q4" s="72" t="s">
        <v>24</v>
      </c>
      <c r="R4" s="14"/>
      <c r="S4" s="16" t="s">
        <v>5</v>
      </c>
      <c r="T4" s="72" t="s">
        <v>24</v>
      </c>
      <c r="U4" s="14"/>
      <c r="V4" s="131" t="s">
        <v>31</v>
      </c>
      <c r="W4" s="17" t="s">
        <v>6</v>
      </c>
      <c r="X4" s="76" t="s">
        <v>13</v>
      </c>
      <c r="Y4" s="77" t="s">
        <v>14</v>
      </c>
      <c r="Z4" s="78" t="s">
        <v>43</v>
      </c>
      <c r="AA4" s="79"/>
      <c r="AB4" s="80"/>
      <c r="AC4" s="81"/>
      <c r="AD4" s="81"/>
      <c r="AE4" s="81"/>
      <c r="AF4" s="81"/>
      <c r="AG4" s="82" t="s">
        <v>44</v>
      </c>
    </row>
    <row r="5" spans="2:33" s="23" customFormat="1" ht="64.5" customHeight="1">
      <c r="B5" s="19">
        <v>5</v>
      </c>
      <c r="C5" s="201"/>
      <c r="D5" s="20">
        <f>'2017年5月總表'!A40</f>
        <v>0</v>
      </c>
      <c r="E5" s="20" t="s">
        <v>68</v>
      </c>
      <c r="F5" s="21" t="s">
        <v>42</v>
      </c>
      <c r="G5" s="20">
        <f>'2017年5月總表'!A41</f>
        <v>0</v>
      </c>
      <c r="H5" s="20" t="s">
        <v>145</v>
      </c>
      <c r="I5" s="21" t="s">
        <v>42</v>
      </c>
      <c r="J5" s="20" t="str">
        <f>'2017年5月總表'!A42</f>
        <v>調整放假</v>
      </c>
      <c r="K5" s="20" t="s">
        <v>127</v>
      </c>
      <c r="L5" s="21" t="s">
        <v>42</v>
      </c>
      <c r="M5" s="20">
        <f>'2017年5月總表'!A43</f>
        <v>0</v>
      </c>
      <c r="N5" s="20" t="s">
        <v>143</v>
      </c>
      <c r="O5" s="21" t="s">
        <v>42</v>
      </c>
      <c r="P5" s="20">
        <f>'2017年5月總表'!A44</f>
        <v>0</v>
      </c>
      <c r="Q5" s="20" t="s">
        <v>84</v>
      </c>
      <c r="R5" s="21" t="s">
        <v>42</v>
      </c>
      <c r="S5" s="20">
        <f>'2017年5月總表'!A45</f>
        <v>0</v>
      </c>
      <c r="T5" s="20" t="s">
        <v>70</v>
      </c>
      <c r="U5" s="21" t="s">
        <v>42</v>
      </c>
      <c r="V5" s="202"/>
      <c r="W5" s="22" t="s">
        <v>7</v>
      </c>
      <c r="X5" s="86" t="s">
        <v>18</v>
      </c>
      <c r="Y5" s="87">
        <v>5.7</v>
      </c>
      <c r="Z5" s="125"/>
      <c r="AA5" s="67"/>
      <c r="AB5" s="68"/>
      <c r="AC5" s="67"/>
      <c r="AD5" s="67"/>
      <c r="AE5" s="67"/>
      <c r="AF5" s="67"/>
      <c r="AG5" s="147"/>
    </row>
    <row r="6" spans="2:33" ht="27.75" customHeight="1">
      <c r="B6" s="24" t="s">
        <v>8</v>
      </c>
      <c r="C6" s="201"/>
      <c r="D6" s="160"/>
      <c r="E6" s="160"/>
      <c r="F6" s="160"/>
      <c r="G6" s="158"/>
      <c r="H6" s="160"/>
      <c r="I6" s="158"/>
      <c r="J6" s="160"/>
      <c r="K6" s="160"/>
      <c r="L6" s="160"/>
      <c r="M6" s="158"/>
      <c r="N6" s="160"/>
      <c r="O6" s="158"/>
      <c r="P6" s="160"/>
      <c r="Q6" s="160"/>
      <c r="R6" s="160"/>
      <c r="S6" s="158"/>
      <c r="T6" s="158"/>
      <c r="U6" s="158"/>
      <c r="V6" s="203"/>
      <c r="W6" s="140">
        <f>Y5*15+Y7*5+Y9*15+Y10*12</f>
        <v>95.5</v>
      </c>
      <c r="X6" s="90" t="s">
        <v>19</v>
      </c>
      <c r="Y6" s="91">
        <v>2.5</v>
      </c>
      <c r="Z6" s="125">
        <f>W6*4</f>
        <v>382</v>
      </c>
      <c r="AA6" s="92"/>
      <c r="AB6" s="68"/>
      <c r="AC6" s="68"/>
      <c r="AD6" s="68"/>
      <c r="AE6" s="68"/>
      <c r="AF6" s="68"/>
      <c r="AG6" s="67">
        <f>Z6/Z12*100</f>
        <v>52.28579249931563</v>
      </c>
    </row>
    <row r="7" spans="2:33" ht="27.75" customHeight="1">
      <c r="B7" s="24">
        <v>29</v>
      </c>
      <c r="C7" s="201"/>
      <c r="D7" s="160"/>
      <c r="E7" s="160"/>
      <c r="F7" s="160"/>
      <c r="G7" s="158"/>
      <c r="H7" s="160"/>
      <c r="I7" s="158"/>
      <c r="J7" s="158"/>
      <c r="K7" s="160"/>
      <c r="L7" s="160"/>
      <c r="M7" s="158"/>
      <c r="N7" s="160"/>
      <c r="O7" s="158"/>
      <c r="P7" s="160"/>
      <c r="Q7" s="160"/>
      <c r="R7" s="160"/>
      <c r="S7" s="158"/>
      <c r="T7" s="158"/>
      <c r="U7" s="158"/>
      <c r="V7" s="203"/>
      <c r="W7" s="30" t="s">
        <v>9</v>
      </c>
      <c r="X7" s="95" t="s">
        <v>20</v>
      </c>
      <c r="Y7" s="91">
        <v>2</v>
      </c>
      <c r="Z7" s="125"/>
      <c r="AA7" s="96"/>
      <c r="AB7" s="68"/>
      <c r="AC7" s="97"/>
      <c r="AD7" s="68"/>
      <c r="AE7" s="68"/>
      <c r="AF7" s="98"/>
      <c r="AG7" s="67"/>
    </row>
    <row r="8" spans="2:33" ht="27.75" customHeight="1">
      <c r="B8" s="24" t="s">
        <v>10</v>
      </c>
      <c r="C8" s="201"/>
      <c r="D8" s="160"/>
      <c r="E8" s="160"/>
      <c r="F8" s="160"/>
      <c r="G8" s="160"/>
      <c r="H8" s="161"/>
      <c r="I8" s="160"/>
      <c r="J8" s="160"/>
      <c r="K8" s="158"/>
      <c r="L8" s="160"/>
      <c r="M8" s="158"/>
      <c r="N8" s="160"/>
      <c r="O8" s="158"/>
      <c r="P8" s="160"/>
      <c r="Q8" s="161"/>
      <c r="R8" s="160"/>
      <c r="S8" s="160"/>
      <c r="T8" s="161"/>
      <c r="U8" s="160"/>
      <c r="V8" s="203"/>
      <c r="W8" s="140">
        <f>Y6*5+Y8*5+Y10*4</f>
        <v>25</v>
      </c>
      <c r="X8" s="95" t="s">
        <v>22</v>
      </c>
      <c r="Y8" s="91">
        <v>2.5</v>
      </c>
      <c r="Z8" s="125">
        <f>W8*9</f>
        <v>225</v>
      </c>
      <c r="AA8" s="67"/>
      <c r="AB8" s="68"/>
      <c r="AC8" s="68"/>
      <c r="AD8" s="68"/>
      <c r="AE8" s="68"/>
      <c r="AF8" s="68"/>
      <c r="AG8" s="67">
        <f>Z8/Z12*100</f>
        <v>30.796605529701615</v>
      </c>
    </row>
    <row r="9" spans="2:33" ht="27.75" customHeight="1">
      <c r="B9" s="191" t="s">
        <v>48</v>
      </c>
      <c r="C9" s="201"/>
      <c r="D9" s="160"/>
      <c r="E9" s="160"/>
      <c r="F9" s="160"/>
      <c r="G9" s="160"/>
      <c r="H9" s="161"/>
      <c r="I9" s="160"/>
      <c r="J9" s="160"/>
      <c r="K9" s="161"/>
      <c r="L9" s="160"/>
      <c r="M9" s="158"/>
      <c r="N9" s="160"/>
      <c r="O9" s="158"/>
      <c r="P9" s="160"/>
      <c r="Q9" s="161"/>
      <c r="R9" s="160"/>
      <c r="S9" s="160"/>
      <c r="T9" s="161"/>
      <c r="U9" s="160"/>
      <c r="V9" s="203"/>
      <c r="W9" s="30" t="s">
        <v>11</v>
      </c>
      <c r="X9" s="95" t="s">
        <v>23</v>
      </c>
      <c r="Y9" s="91">
        <f>AB10</f>
        <v>0</v>
      </c>
      <c r="Z9" s="125"/>
      <c r="AA9" s="67"/>
      <c r="AB9" s="68"/>
      <c r="AC9" s="68"/>
      <c r="AD9" s="68"/>
      <c r="AE9" s="68"/>
      <c r="AF9" s="68"/>
      <c r="AG9" s="67"/>
    </row>
    <row r="10" spans="2:33" ht="27.75" customHeight="1">
      <c r="B10" s="191"/>
      <c r="C10" s="201"/>
      <c r="D10" s="160"/>
      <c r="E10" s="160"/>
      <c r="F10" s="160"/>
      <c r="G10" s="160"/>
      <c r="H10" s="161"/>
      <c r="I10" s="160"/>
      <c r="J10" s="160"/>
      <c r="K10" s="161"/>
      <c r="L10" s="160"/>
      <c r="M10" s="158"/>
      <c r="N10" s="161"/>
      <c r="O10" s="158"/>
      <c r="P10" s="160"/>
      <c r="Q10" s="161"/>
      <c r="R10" s="160"/>
      <c r="S10" s="160"/>
      <c r="T10" s="161"/>
      <c r="U10" s="160"/>
      <c r="V10" s="203"/>
      <c r="W10" s="140">
        <f>Y5*2+Y6*7+Y7*1+Y10*8</f>
        <v>30.9</v>
      </c>
      <c r="X10" s="128" t="s">
        <v>25</v>
      </c>
      <c r="Y10" s="101">
        <v>0</v>
      </c>
      <c r="Z10" s="65">
        <f>W10*4</f>
        <v>123.6</v>
      </c>
      <c r="AA10" s="67"/>
      <c r="AB10" s="68"/>
      <c r="AC10" s="67"/>
      <c r="AD10" s="67"/>
      <c r="AE10" s="67"/>
      <c r="AF10" s="67"/>
      <c r="AG10" s="67">
        <f>Z10/Z12*100</f>
        <v>16.91760197098275</v>
      </c>
    </row>
    <row r="11" spans="2:33" ht="27.75" customHeight="1">
      <c r="B11" s="32" t="s">
        <v>49</v>
      </c>
      <c r="C11" s="33"/>
      <c r="D11" s="160"/>
      <c r="E11" s="161"/>
      <c r="F11" s="160"/>
      <c r="G11" s="160"/>
      <c r="H11" s="161"/>
      <c r="I11" s="160"/>
      <c r="J11" s="160"/>
      <c r="K11" s="161"/>
      <c r="L11" s="160"/>
      <c r="M11" s="158"/>
      <c r="N11" s="161"/>
      <c r="O11" s="158"/>
      <c r="P11" s="160"/>
      <c r="Q11" s="161"/>
      <c r="R11" s="160"/>
      <c r="S11" s="160"/>
      <c r="T11" s="161"/>
      <c r="U11" s="160"/>
      <c r="V11" s="203"/>
      <c r="W11" s="30" t="s">
        <v>12</v>
      </c>
      <c r="X11" s="103"/>
      <c r="Y11" s="91"/>
      <c r="Z11" s="125"/>
      <c r="AA11" s="67"/>
      <c r="AB11" s="68"/>
      <c r="AC11" s="67"/>
      <c r="AD11" s="67"/>
      <c r="AE11" s="67"/>
      <c r="AF11" s="67"/>
      <c r="AG11" s="67"/>
    </row>
    <row r="12" spans="2:33" ht="27.75" customHeight="1">
      <c r="B12" s="34"/>
      <c r="C12" s="35"/>
      <c r="D12" s="31"/>
      <c r="E12" s="31"/>
      <c r="F12" s="26"/>
      <c r="G12" s="26"/>
      <c r="H12" s="31"/>
      <c r="I12" s="26"/>
      <c r="J12" s="26"/>
      <c r="K12" s="31"/>
      <c r="L12" s="26"/>
      <c r="M12" s="27"/>
      <c r="N12" s="31"/>
      <c r="O12" s="27"/>
      <c r="P12" s="26"/>
      <c r="Q12" s="31"/>
      <c r="R12" s="26"/>
      <c r="S12" s="26"/>
      <c r="T12" s="31"/>
      <c r="U12" s="26"/>
      <c r="V12" s="204"/>
      <c r="W12" s="141">
        <f>Y5*70+Y6*75+Y7*25+Y8*45+Y9*60+Y10*120</f>
        <v>749</v>
      </c>
      <c r="X12" s="107"/>
      <c r="Y12" s="101"/>
      <c r="Z12" s="65">
        <f>SUM(Z5:Z11)</f>
        <v>730.6</v>
      </c>
      <c r="AA12" s="65">
        <f aca="true" t="shared" si="0" ref="AA12:AG12">SUM(AA5:AA11)</f>
        <v>0</v>
      </c>
      <c r="AB12" s="65">
        <f t="shared" si="0"/>
        <v>0</v>
      </c>
      <c r="AC12" s="65">
        <f t="shared" si="0"/>
        <v>0</v>
      </c>
      <c r="AD12" s="65">
        <f t="shared" si="0"/>
        <v>0</v>
      </c>
      <c r="AE12" s="65">
        <f t="shared" si="0"/>
        <v>0</v>
      </c>
      <c r="AF12" s="65">
        <f t="shared" si="0"/>
        <v>0</v>
      </c>
      <c r="AG12" s="65">
        <f t="shared" si="0"/>
        <v>100</v>
      </c>
    </row>
    <row r="13" spans="2:33" s="23" customFormat="1" ht="27.75" customHeight="1">
      <c r="B13" s="19">
        <v>5</v>
      </c>
      <c r="C13" s="201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2" t="s">
        <v>132</v>
      </c>
      <c r="W13" s="22" t="s">
        <v>7</v>
      </c>
      <c r="X13" s="86" t="s">
        <v>18</v>
      </c>
      <c r="Y13" s="87">
        <v>5.7</v>
      </c>
      <c r="Z13" s="125"/>
      <c r="AA13" s="67"/>
      <c r="AB13" s="68"/>
      <c r="AC13" s="67"/>
      <c r="AD13" s="67"/>
      <c r="AE13" s="67"/>
      <c r="AF13" s="67"/>
      <c r="AG13" s="147"/>
    </row>
    <row r="14" spans="2:33" ht="27.75" customHeight="1">
      <c r="B14" s="24" t="s">
        <v>8</v>
      </c>
      <c r="C14" s="201"/>
      <c r="D14" s="160"/>
      <c r="E14" s="160"/>
      <c r="F14" s="160"/>
      <c r="G14" s="158"/>
      <c r="H14" s="160"/>
      <c r="I14" s="158"/>
      <c r="J14" s="160"/>
      <c r="K14" s="160"/>
      <c r="L14" s="160"/>
      <c r="M14" s="160"/>
      <c r="N14" s="160"/>
      <c r="O14" s="160"/>
      <c r="P14" s="160"/>
      <c r="Q14" s="160"/>
      <c r="R14" s="160"/>
      <c r="S14" s="158"/>
      <c r="T14" s="166"/>
      <c r="U14" s="158"/>
      <c r="V14" s="203"/>
      <c r="W14" s="140">
        <f>Y13*15+Y15*5+Y17*15+Y18*12</f>
        <v>95.5</v>
      </c>
      <c r="X14" s="90" t="s">
        <v>19</v>
      </c>
      <c r="Y14" s="91">
        <v>2.5</v>
      </c>
      <c r="Z14" s="125">
        <f>W14*4</f>
        <v>382</v>
      </c>
      <c r="AA14" s="92"/>
      <c r="AB14" s="68"/>
      <c r="AC14" s="68"/>
      <c r="AD14" s="68"/>
      <c r="AE14" s="68"/>
      <c r="AF14" s="68"/>
      <c r="AG14" s="67">
        <f>Z14/Z20*100</f>
        <v>50.72367547470456</v>
      </c>
    </row>
    <row r="15" spans="2:33" ht="27.75" customHeight="1">
      <c r="B15" s="24">
        <v>30</v>
      </c>
      <c r="C15" s="201"/>
      <c r="D15" s="160"/>
      <c r="E15" s="160"/>
      <c r="F15" s="160"/>
      <c r="G15" s="158"/>
      <c r="H15" s="160"/>
      <c r="I15" s="158"/>
      <c r="J15" s="160"/>
      <c r="K15" s="160"/>
      <c r="L15" s="160"/>
      <c r="M15" s="160"/>
      <c r="N15" s="160"/>
      <c r="O15" s="160"/>
      <c r="P15" s="160"/>
      <c r="Q15" s="160"/>
      <c r="R15" s="160"/>
      <c r="S15" s="158"/>
      <c r="T15" s="158"/>
      <c r="U15" s="158"/>
      <c r="V15" s="203"/>
      <c r="W15" s="30" t="s">
        <v>9</v>
      </c>
      <c r="X15" s="95" t="s">
        <v>20</v>
      </c>
      <c r="Y15" s="91">
        <v>2</v>
      </c>
      <c r="Z15" s="125"/>
      <c r="AA15" s="96"/>
      <c r="AB15" s="68"/>
      <c r="AC15" s="97"/>
      <c r="AD15" s="68"/>
      <c r="AE15" s="68"/>
      <c r="AF15" s="98"/>
      <c r="AG15" s="67"/>
    </row>
    <row r="16" spans="2:33" ht="27.75" customHeight="1">
      <c r="B16" s="24" t="s">
        <v>10</v>
      </c>
      <c r="C16" s="201"/>
      <c r="D16" s="161"/>
      <c r="E16" s="161"/>
      <c r="F16" s="160"/>
      <c r="G16" s="160"/>
      <c r="H16" s="161"/>
      <c r="I16" s="160"/>
      <c r="J16" s="160"/>
      <c r="K16" s="160"/>
      <c r="L16" s="160"/>
      <c r="M16" s="160"/>
      <c r="N16" s="161"/>
      <c r="O16" s="160"/>
      <c r="P16" s="160"/>
      <c r="Q16" s="161"/>
      <c r="R16" s="160"/>
      <c r="S16" s="160"/>
      <c r="T16" s="161"/>
      <c r="U16" s="160"/>
      <c r="V16" s="203"/>
      <c r="W16" s="140">
        <f>Y14*5+Y16*5+Y18*4</f>
        <v>27.5</v>
      </c>
      <c r="X16" s="95" t="s">
        <v>22</v>
      </c>
      <c r="Y16" s="91">
        <v>3</v>
      </c>
      <c r="Z16" s="125">
        <f>W16*9</f>
        <v>247.5</v>
      </c>
      <c r="AA16" s="67"/>
      <c r="AB16" s="68"/>
      <c r="AC16" s="68"/>
      <c r="AD16" s="68"/>
      <c r="AE16" s="68"/>
      <c r="AF16" s="68"/>
      <c r="AG16" s="67">
        <f>Z16/Z20*100</f>
        <v>32.864161465940775</v>
      </c>
    </row>
    <row r="17" spans="2:33" ht="27.75" customHeight="1">
      <c r="B17" s="191" t="s">
        <v>50</v>
      </c>
      <c r="C17" s="201"/>
      <c r="D17" s="161"/>
      <c r="E17" s="161"/>
      <c r="F17" s="160"/>
      <c r="G17" s="160"/>
      <c r="H17" s="161"/>
      <c r="I17" s="160"/>
      <c r="J17" s="160"/>
      <c r="K17" s="161"/>
      <c r="L17" s="160"/>
      <c r="M17" s="158"/>
      <c r="N17" s="161"/>
      <c r="O17" s="158"/>
      <c r="P17" s="160"/>
      <c r="Q17" s="161"/>
      <c r="R17" s="160"/>
      <c r="S17" s="160"/>
      <c r="T17" s="161"/>
      <c r="U17" s="160"/>
      <c r="V17" s="203"/>
      <c r="W17" s="30" t="s">
        <v>11</v>
      </c>
      <c r="X17" s="95" t="s">
        <v>23</v>
      </c>
      <c r="Y17" s="91">
        <f>AB18</f>
        <v>0</v>
      </c>
      <c r="Z17" s="125"/>
      <c r="AA17" s="67"/>
      <c r="AB17" s="68"/>
      <c r="AC17" s="68"/>
      <c r="AD17" s="68"/>
      <c r="AE17" s="68"/>
      <c r="AF17" s="68"/>
      <c r="AG17" s="67"/>
    </row>
    <row r="18" spans="2:33" ht="27.75" customHeight="1">
      <c r="B18" s="191"/>
      <c r="C18" s="201"/>
      <c r="D18" s="161"/>
      <c r="E18" s="161"/>
      <c r="F18" s="160"/>
      <c r="G18" s="160"/>
      <c r="H18" s="161"/>
      <c r="I18" s="160"/>
      <c r="J18" s="160"/>
      <c r="K18" s="161"/>
      <c r="L18" s="160"/>
      <c r="M18" s="158"/>
      <c r="N18" s="161"/>
      <c r="O18" s="158"/>
      <c r="P18" s="160"/>
      <c r="Q18" s="161"/>
      <c r="R18" s="160"/>
      <c r="S18" s="160"/>
      <c r="T18" s="161"/>
      <c r="U18" s="160"/>
      <c r="V18" s="203"/>
      <c r="W18" s="140">
        <f>Y13*2+Y14*7+Y15*1+Y18*8</f>
        <v>30.9</v>
      </c>
      <c r="X18" s="128" t="s">
        <v>25</v>
      </c>
      <c r="Y18" s="101">
        <v>0</v>
      </c>
      <c r="Z18" s="65">
        <f>W18*4</f>
        <v>123.6</v>
      </c>
      <c r="AA18" s="67"/>
      <c r="AB18" s="68"/>
      <c r="AC18" s="67"/>
      <c r="AD18" s="67"/>
      <c r="AE18" s="67"/>
      <c r="AF18" s="67"/>
      <c r="AG18" s="67">
        <f>Z18/Z20*100</f>
        <v>16.41216305935467</v>
      </c>
    </row>
    <row r="19" spans="2:33" ht="27.75" customHeight="1">
      <c r="B19" s="32"/>
      <c r="C19" s="33"/>
      <c r="D19" s="161"/>
      <c r="E19" s="161"/>
      <c r="F19" s="160"/>
      <c r="G19" s="160"/>
      <c r="H19" s="161"/>
      <c r="I19" s="160"/>
      <c r="J19" s="160"/>
      <c r="K19" s="161"/>
      <c r="L19" s="160"/>
      <c r="M19" s="158"/>
      <c r="N19" s="161"/>
      <c r="O19" s="158"/>
      <c r="P19" s="160"/>
      <c r="Q19" s="161"/>
      <c r="R19" s="160"/>
      <c r="S19" s="160"/>
      <c r="T19" s="161"/>
      <c r="U19" s="160"/>
      <c r="V19" s="203"/>
      <c r="W19" s="30" t="s">
        <v>12</v>
      </c>
      <c r="X19" s="103"/>
      <c r="Y19" s="91"/>
      <c r="Z19" s="125"/>
      <c r="AA19" s="67"/>
      <c r="AB19" s="68"/>
      <c r="AC19" s="67"/>
      <c r="AD19" s="67"/>
      <c r="AE19" s="67"/>
      <c r="AF19" s="67"/>
      <c r="AG19" s="67"/>
    </row>
    <row r="20" spans="2:33" ht="27.75" customHeight="1">
      <c r="B20" s="34"/>
      <c r="C20" s="35"/>
      <c r="D20" s="161"/>
      <c r="E20" s="161"/>
      <c r="F20" s="160"/>
      <c r="G20" s="160"/>
      <c r="H20" s="161"/>
      <c r="I20" s="160"/>
      <c r="J20" s="160"/>
      <c r="K20" s="161"/>
      <c r="L20" s="160"/>
      <c r="M20" s="158"/>
      <c r="N20" s="161"/>
      <c r="O20" s="158"/>
      <c r="P20" s="160"/>
      <c r="Q20" s="161"/>
      <c r="R20" s="160"/>
      <c r="S20" s="160"/>
      <c r="T20" s="161"/>
      <c r="U20" s="160"/>
      <c r="V20" s="204"/>
      <c r="W20" s="141">
        <f>Y13*70+Y14*75+Y15*25+Y16*45+Y17*60+Y18*120</f>
        <v>771.5</v>
      </c>
      <c r="X20" s="107"/>
      <c r="Y20" s="101"/>
      <c r="Z20" s="65">
        <f>SUM(Z13:Z19)</f>
        <v>753.1</v>
      </c>
      <c r="AA20" s="65">
        <f aca="true" t="shared" si="1" ref="AA20:AG20">SUM(AA13:AA19)</f>
        <v>0</v>
      </c>
      <c r="AB20" s="65">
        <f t="shared" si="1"/>
        <v>0</v>
      </c>
      <c r="AC20" s="65">
        <f t="shared" si="1"/>
        <v>0</v>
      </c>
      <c r="AD20" s="65">
        <f t="shared" si="1"/>
        <v>0</v>
      </c>
      <c r="AE20" s="65">
        <f t="shared" si="1"/>
        <v>0</v>
      </c>
      <c r="AF20" s="65">
        <f t="shared" si="1"/>
        <v>0</v>
      </c>
      <c r="AG20" s="65">
        <f t="shared" si="1"/>
        <v>100</v>
      </c>
    </row>
    <row r="21" spans="2:33" s="23" customFormat="1" ht="27.75" customHeight="1">
      <c r="B21" s="19">
        <v>5</v>
      </c>
      <c r="C21" s="201"/>
      <c r="D21" s="20" t="str">
        <f>'2017年5月總表'!I40</f>
        <v>香Q白米飯</v>
      </c>
      <c r="E21" s="20" t="s">
        <v>68</v>
      </c>
      <c r="F21" s="20"/>
      <c r="G21" s="20" t="str">
        <f>'2017年5月總表'!I41</f>
        <v>卡拉雞排(炸)</v>
      </c>
      <c r="H21" s="20" t="s">
        <v>251</v>
      </c>
      <c r="I21" s="20"/>
      <c r="J21" s="20" t="str">
        <f>'2017年5月總表'!I42</f>
        <v>宮保雞丁</v>
      </c>
      <c r="K21" s="20" t="s">
        <v>271</v>
      </c>
      <c r="L21" s="20"/>
      <c r="M21" s="20" t="str">
        <f>'2017年5月總表'!I43</f>
        <v>起司焗烤(海)</v>
      </c>
      <c r="N21" s="20" t="s">
        <v>363</v>
      </c>
      <c r="O21" s="20"/>
      <c r="P21" s="20" t="str">
        <f>'2017年5月總表'!I44</f>
        <v>深色蔬菜</v>
      </c>
      <c r="Q21" s="20" t="s">
        <v>84</v>
      </c>
      <c r="R21" s="20"/>
      <c r="S21" s="20" t="str">
        <f>'2017年5月總表'!I45</f>
        <v>麵線湯(麵線切斷) </v>
      </c>
      <c r="T21" s="20" t="s">
        <v>70</v>
      </c>
      <c r="U21" s="20"/>
      <c r="V21" s="202" t="s">
        <v>374</v>
      </c>
      <c r="W21" s="22" t="s">
        <v>7</v>
      </c>
      <c r="X21" s="86" t="s">
        <v>18</v>
      </c>
      <c r="Y21" s="87">
        <v>5.7</v>
      </c>
      <c r="Z21" s="125"/>
      <c r="AA21" s="67"/>
      <c r="AB21" s="68"/>
      <c r="AC21" s="67"/>
      <c r="AD21" s="67"/>
      <c r="AE21" s="67"/>
      <c r="AF21" s="67"/>
      <c r="AG21" s="147"/>
    </row>
    <row r="22" spans="2:33" s="38" customFormat="1" ht="27.75" customHeight="1">
      <c r="B22" s="24" t="s">
        <v>8</v>
      </c>
      <c r="C22" s="201"/>
      <c r="D22" s="26" t="s">
        <v>129</v>
      </c>
      <c r="E22" s="26" t="s">
        <v>21</v>
      </c>
      <c r="F22" s="26">
        <v>114</v>
      </c>
      <c r="G22" s="26" t="s">
        <v>359</v>
      </c>
      <c r="H22" s="26" t="s">
        <v>311</v>
      </c>
      <c r="I22" s="26">
        <v>40</v>
      </c>
      <c r="J22" s="160" t="s">
        <v>328</v>
      </c>
      <c r="K22" s="161" t="s">
        <v>122</v>
      </c>
      <c r="L22" s="160">
        <v>40</v>
      </c>
      <c r="M22" s="160" t="s">
        <v>322</v>
      </c>
      <c r="N22" s="160" t="s">
        <v>111</v>
      </c>
      <c r="O22" s="160">
        <v>10</v>
      </c>
      <c r="P22" s="26" t="s">
        <v>115</v>
      </c>
      <c r="Q22" s="26" t="s">
        <v>21</v>
      </c>
      <c r="R22" s="26">
        <v>110</v>
      </c>
      <c r="S22" s="26" t="s">
        <v>293</v>
      </c>
      <c r="T22" s="26" t="s">
        <v>96</v>
      </c>
      <c r="U22" s="26">
        <v>5</v>
      </c>
      <c r="V22" s="203"/>
      <c r="W22" s="140">
        <f>Y21*15+Y23*5+Y25*15+Y26*12</f>
        <v>95.5</v>
      </c>
      <c r="X22" s="90" t="s">
        <v>19</v>
      </c>
      <c r="Y22" s="91">
        <v>2.5</v>
      </c>
      <c r="Z22" s="125">
        <f>W22*4</f>
        <v>382</v>
      </c>
      <c r="AA22" s="92"/>
      <c r="AB22" s="68"/>
      <c r="AC22" s="68"/>
      <c r="AD22" s="68"/>
      <c r="AE22" s="68"/>
      <c r="AF22" s="68"/>
      <c r="AG22" s="67">
        <f>Z22/Z28*100</f>
        <v>52.28579249931563</v>
      </c>
    </row>
    <row r="23" spans="2:33" s="38" customFormat="1" ht="27.75" customHeight="1">
      <c r="B23" s="24">
        <v>31</v>
      </c>
      <c r="C23" s="201"/>
      <c r="D23" s="26" t="s">
        <v>124</v>
      </c>
      <c r="E23" s="26" t="s">
        <v>21</v>
      </c>
      <c r="F23" s="26" t="s">
        <v>123</v>
      </c>
      <c r="G23" s="26"/>
      <c r="H23" s="26"/>
      <c r="I23" s="26"/>
      <c r="J23" s="160" t="s">
        <v>291</v>
      </c>
      <c r="K23" s="160" t="s">
        <v>105</v>
      </c>
      <c r="L23" s="160">
        <v>20</v>
      </c>
      <c r="M23" s="160" t="s">
        <v>360</v>
      </c>
      <c r="N23" s="160" t="s">
        <v>108</v>
      </c>
      <c r="O23" s="160">
        <v>10</v>
      </c>
      <c r="P23" s="26" t="s">
        <v>103</v>
      </c>
      <c r="Q23" s="26" t="s">
        <v>108</v>
      </c>
      <c r="R23" s="26"/>
      <c r="S23" s="26" t="s">
        <v>364</v>
      </c>
      <c r="T23" s="26" t="s">
        <v>249</v>
      </c>
      <c r="U23" s="26">
        <v>10</v>
      </c>
      <c r="V23" s="203"/>
      <c r="W23" s="30" t="s">
        <v>9</v>
      </c>
      <c r="X23" s="95" t="s">
        <v>20</v>
      </c>
      <c r="Y23" s="91">
        <v>2</v>
      </c>
      <c r="Z23" s="125"/>
      <c r="AA23" s="96"/>
      <c r="AB23" s="68"/>
      <c r="AC23" s="97"/>
      <c r="AD23" s="68"/>
      <c r="AE23" s="68"/>
      <c r="AF23" s="98"/>
      <c r="AG23" s="67"/>
    </row>
    <row r="24" spans="2:33" s="38" customFormat="1" ht="27.75" customHeight="1">
      <c r="B24" s="24" t="s">
        <v>10</v>
      </c>
      <c r="C24" s="201"/>
      <c r="D24" s="26" t="s">
        <v>124</v>
      </c>
      <c r="E24" s="31" t="s">
        <v>117</v>
      </c>
      <c r="F24" s="26" t="s">
        <v>21</v>
      </c>
      <c r="G24" s="26"/>
      <c r="H24" s="31"/>
      <c r="I24" s="26"/>
      <c r="J24" s="26" t="s">
        <v>292</v>
      </c>
      <c r="K24" s="31" t="s">
        <v>108</v>
      </c>
      <c r="L24" s="26">
        <v>10</v>
      </c>
      <c r="M24" s="160" t="s">
        <v>361</v>
      </c>
      <c r="N24" s="161" t="s">
        <v>108</v>
      </c>
      <c r="O24" s="160">
        <v>10</v>
      </c>
      <c r="P24" s="26" t="s">
        <v>21</v>
      </c>
      <c r="Q24" s="31"/>
      <c r="R24" s="26"/>
      <c r="S24" s="25" t="s">
        <v>329</v>
      </c>
      <c r="T24" s="31"/>
      <c r="U24" s="26">
        <v>10</v>
      </c>
      <c r="V24" s="203"/>
      <c r="W24" s="140">
        <f>Y22*5+Y24*5+Y26*4</f>
        <v>25</v>
      </c>
      <c r="X24" s="95" t="s">
        <v>22</v>
      </c>
      <c r="Y24" s="91">
        <v>2.5</v>
      </c>
      <c r="Z24" s="125">
        <f>W24*9</f>
        <v>225</v>
      </c>
      <c r="AA24" s="67"/>
      <c r="AB24" s="68"/>
      <c r="AC24" s="68"/>
      <c r="AD24" s="68"/>
      <c r="AE24" s="68"/>
      <c r="AF24" s="68"/>
      <c r="AG24" s="67">
        <f>Z24/Z28*100</f>
        <v>30.796605529701615</v>
      </c>
    </row>
    <row r="25" spans="2:33" s="38" customFormat="1" ht="27.75" customHeight="1">
      <c r="B25" s="191" t="s">
        <v>51</v>
      </c>
      <c r="C25" s="201"/>
      <c r="D25" s="26" t="s">
        <v>21</v>
      </c>
      <c r="E25" s="31" t="s">
        <v>21</v>
      </c>
      <c r="F25" s="26" t="s">
        <v>125</v>
      </c>
      <c r="G25" s="26"/>
      <c r="H25" s="31"/>
      <c r="I25" s="26"/>
      <c r="J25" s="26" t="s">
        <v>249</v>
      </c>
      <c r="K25" s="31"/>
      <c r="L25" s="26"/>
      <c r="M25" s="160" t="s">
        <v>362</v>
      </c>
      <c r="N25" s="161" t="s">
        <v>122</v>
      </c>
      <c r="O25" s="160">
        <v>10</v>
      </c>
      <c r="P25" s="26"/>
      <c r="Q25" s="31"/>
      <c r="R25" s="26"/>
      <c r="S25" s="26" t="s">
        <v>294</v>
      </c>
      <c r="T25" s="31"/>
      <c r="U25" s="26">
        <v>10</v>
      </c>
      <c r="V25" s="203"/>
      <c r="W25" s="30" t="s">
        <v>11</v>
      </c>
      <c r="X25" s="95" t="s">
        <v>23</v>
      </c>
      <c r="Y25" s="91">
        <f>AB26</f>
        <v>0</v>
      </c>
      <c r="Z25" s="125"/>
      <c r="AA25" s="67"/>
      <c r="AB25" s="68"/>
      <c r="AC25" s="68"/>
      <c r="AD25" s="68"/>
      <c r="AE25" s="68"/>
      <c r="AF25" s="68"/>
      <c r="AG25" s="67"/>
    </row>
    <row r="26" spans="2:33" s="38" customFormat="1" ht="27.75" customHeight="1">
      <c r="B26" s="191"/>
      <c r="C26" s="201"/>
      <c r="D26" s="26" t="s">
        <v>103</v>
      </c>
      <c r="E26" s="26" t="s">
        <v>21</v>
      </c>
      <c r="F26" s="26" t="s">
        <v>111</v>
      </c>
      <c r="G26" s="39"/>
      <c r="H26" s="31"/>
      <c r="I26" s="26"/>
      <c r="J26" s="26"/>
      <c r="K26" s="31"/>
      <c r="L26" s="26"/>
      <c r="M26" s="160" t="s">
        <v>329</v>
      </c>
      <c r="N26" s="161"/>
      <c r="O26" s="160">
        <v>10</v>
      </c>
      <c r="P26" s="26"/>
      <c r="Q26" s="31"/>
      <c r="R26" s="26"/>
      <c r="S26" s="26" t="s">
        <v>295</v>
      </c>
      <c r="T26" s="31"/>
      <c r="U26" s="26">
        <v>10</v>
      </c>
      <c r="V26" s="203"/>
      <c r="W26" s="140">
        <f>Y21*2+Y22*7+Y23*1+Y26*8</f>
        <v>30.9</v>
      </c>
      <c r="X26" s="128" t="s">
        <v>25</v>
      </c>
      <c r="Y26" s="101">
        <v>0</v>
      </c>
      <c r="Z26" s="65">
        <f>W26*4</f>
        <v>123.6</v>
      </c>
      <c r="AA26" s="67"/>
      <c r="AB26" s="68"/>
      <c r="AC26" s="67"/>
      <c r="AD26" s="67"/>
      <c r="AE26" s="67"/>
      <c r="AF26" s="67"/>
      <c r="AG26" s="67">
        <f>Z26/Z28*100</f>
        <v>16.91760197098275</v>
      </c>
    </row>
    <row r="27" spans="2:33" s="38" customFormat="1" ht="27.75" customHeight="1">
      <c r="B27" s="32"/>
      <c r="C27" s="40"/>
      <c r="D27" s="26"/>
      <c r="E27" s="31"/>
      <c r="F27" s="26"/>
      <c r="G27" s="26"/>
      <c r="H27" s="31"/>
      <c r="I27" s="26"/>
      <c r="J27" s="26"/>
      <c r="K27" s="31"/>
      <c r="L27" s="26"/>
      <c r="M27" s="26" t="s">
        <v>370</v>
      </c>
      <c r="N27" s="26" t="s">
        <v>371</v>
      </c>
      <c r="O27" s="26">
        <v>40</v>
      </c>
      <c r="P27" s="26"/>
      <c r="Q27" s="31"/>
      <c r="R27" s="26"/>
      <c r="S27" s="26"/>
      <c r="T27" s="31"/>
      <c r="U27" s="26"/>
      <c r="V27" s="203"/>
      <c r="W27" s="30" t="s">
        <v>12</v>
      </c>
      <c r="X27" s="103"/>
      <c r="Y27" s="91"/>
      <c r="Z27" s="125"/>
      <c r="AA27" s="67"/>
      <c r="AB27" s="68"/>
      <c r="AC27" s="67"/>
      <c r="AD27" s="67"/>
      <c r="AE27" s="67"/>
      <c r="AF27" s="67"/>
      <c r="AG27" s="67"/>
    </row>
    <row r="28" spans="2:33" s="38" customFormat="1" ht="27.75" customHeight="1" thickBot="1">
      <c r="B28" s="41"/>
      <c r="C28" s="42"/>
      <c r="D28" s="31"/>
      <c r="E28" s="31"/>
      <c r="F28" s="26"/>
      <c r="G28" s="26"/>
      <c r="H28" s="31"/>
      <c r="I28" s="26"/>
      <c r="J28" s="26"/>
      <c r="K28" s="31"/>
      <c r="L28" s="26"/>
      <c r="M28" s="26"/>
      <c r="N28" s="31"/>
      <c r="O28" s="26"/>
      <c r="P28" s="26"/>
      <c r="Q28" s="31"/>
      <c r="R28" s="26"/>
      <c r="S28" s="26"/>
      <c r="T28" s="31"/>
      <c r="U28" s="26"/>
      <c r="V28" s="204"/>
      <c r="W28" s="141">
        <f>Y21*70+Y22*75+Y23*25+Y24*45+Y25*60+Y26*120</f>
        <v>749</v>
      </c>
      <c r="X28" s="107"/>
      <c r="Y28" s="91"/>
      <c r="Z28" s="65">
        <f>SUM(Z21:Z27)</f>
        <v>730.6</v>
      </c>
      <c r="AA28" s="65">
        <f aca="true" t="shared" si="2" ref="AA28:AG28">SUM(AA21:AA27)</f>
        <v>0</v>
      </c>
      <c r="AB28" s="65">
        <f t="shared" si="2"/>
        <v>0</v>
      </c>
      <c r="AC28" s="65">
        <f t="shared" si="2"/>
        <v>0</v>
      </c>
      <c r="AD28" s="65">
        <f t="shared" si="2"/>
        <v>0</v>
      </c>
      <c r="AE28" s="65">
        <f t="shared" si="2"/>
        <v>0</v>
      </c>
      <c r="AF28" s="65">
        <f t="shared" si="2"/>
        <v>0</v>
      </c>
      <c r="AG28" s="65">
        <f t="shared" si="2"/>
        <v>100</v>
      </c>
    </row>
    <row r="29" spans="2:33" s="23" customFormat="1" ht="27.75" customHeight="1">
      <c r="B29" s="19">
        <v>6</v>
      </c>
      <c r="C29" s="201"/>
      <c r="D29" s="20">
        <f>'2017年5月總表'!M40</f>
        <v>0</v>
      </c>
      <c r="E29" s="20" t="s">
        <v>171</v>
      </c>
      <c r="F29" s="20"/>
      <c r="G29" s="20">
        <f>'2017年5月總表'!M41</f>
        <v>0</v>
      </c>
      <c r="H29" s="20" t="s">
        <v>172</v>
      </c>
      <c r="I29" s="20"/>
      <c r="J29" s="20">
        <f>'2017年5月總表'!M42</f>
        <v>0</v>
      </c>
      <c r="K29" s="20" t="s">
        <v>171</v>
      </c>
      <c r="L29" s="20"/>
      <c r="M29" s="20">
        <f>'2017年5月總表'!M43</f>
        <v>0</v>
      </c>
      <c r="N29" s="20" t="s">
        <v>172</v>
      </c>
      <c r="O29" s="20"/>
      <c r="P29" s="20">
        <f>'2017年5月總表'!M44</f>
        <v>0</v>
      </c>
      <c r="Q29" s="20" t="s">
        <v>171</v>
      </c>
      <c r="R29" s="20"/>
      <c r="S29" s="20">
        <f>'2017年5月總表'!M45</f>
        <v>0</v>
      </c>
      <c r="T29" s="20" t="s">
        <v>172</v>
      </c>
      <c r="U29" s="20"/>
      <c r="V29" s="202"/>
      <c r="W29" s="22" t="s">
        <v>7</v>
      </c>
      <c r="X29" s="86" t="s">
        <v>18</v>
      </c>
      <c r="Y29" s="87"/>
      <c r="Z29" s="125"/>
      <c r="AA29" s="67"/>
      <c r="AB29" s="68"/>
      <c r="AC29" s="67"/>
      <c r="AD29" s="67"/>
      <c r="AE29" s="67"/>
      <c r="AF29" s="67"/>
      <c r="AG29" s="147"/>
    </row>
    <row r="30" spans="2:33" ht="27.75" customHeight="1">
      <c r="B30" s="24" t="s">
        <v>8</v>
      </c>
      <c r="C30" s="201"/>
      <c r="D30" s="160"/>
      <c r="E30" s="160"/>
      <c r="F30" s="160"/>
      <c r="G30" s="160"/>
      <c r="H30" s="160"/>
      <c r="I30" s="160"/>
      <c r="J30" s="160"/>
      <c r="K30" s="160"/>
      <c r="L30" s="160"/>
      <c r="M30" s="158"/>
      <c r="N30" s="160"/>
      <c r="O30" s="158"/>
      <c r="P30" s="160"/>
      <c r="Q30" s="160"/>
      <c r="R30" s="160"/>
      <c r="S30" s="160"/>
      <c r="T30" s="160"/>
      <c r="U30" s="160"/>
      <c r="V30" s="203"/>
      <c r="W30" s="140">
        <f>Y29*15+Y31*5+Y33*15+Y34*12</f>
        <v>0</v>
      </c>
      <c r="X30" s="90" t="s">
        <v>19</v>
      </c>
      <c r="Y30" s="91"/>
      <c r="Z30" s="125">
        <f>W30*4</f>
        <v>0</v>
      </c>
      <c r="AA30" s="92"/>
      <c r="AB30" s="68"/>
      <c r="AC30" s="68"/>
      <c r="AD30" s="68"/>
      <c r="AE30" s="68"/>
      <c r="AF30" s="68"/>
      <c r="AG30" s="67" t="e">
        <f>Z30/Z36*100</f>
        <v>#DIV/0!</v>
      </c>
    </row>
    <row r="31" spans="2:33" ht="27.75" customHeight="1">
      <c r="B31" s="24">
        <v>1</v>
      </c>
      <c r="C31" s="201"/>
      <c r="D31" s="160"/>
      <c r="E31" s="160"/>
      <c r="F31" s="160"/>
      <c r="G31" s="160"/>
      <c r="H31" s="160"/>
      <c r="I31" s="160"/>
      <c r="J31" s="160"/>
      <c r="K31" s="160"/>
      <c r="L31" s="160"/>
      <c r="M31" s="158"/>
      <c r="N31" s="160"/>
      <c r="O31" s="158"/>
      <c r="P31" s="158"/>
      <c r="Q31" s="159"/>
      <c r="R31" s="158"/>
      <c r="S31" s="160"/>
      <c r="T31" s="160"/>
      <c r="U31" s="160"/>
      <c r="V31" s="203"/>
      <c r="W31" s="30" t="s">
        <v>9</v>
      </c>
      <c r="X31" s="95" t="s">
        <v>20</v>
      </c>
      <c r="Y31" s="91"/>
      <c r="Z31" s="125"/>
      <c r="AA31" s="96"/>
      <c r="AB31" s="68"/>
      <c r="AC31" s="97"/>
      <c r="AD31" s="68"/>
      <c r="AE31" s="68"/>
      <c r="AF31" s="98"/>
      <c r="AG31" s="67"/>
    </row>
    <row r="32" spans="2:33" ht="27.75" customHeight="1">
      <c r="B32" s="24" t="s">
        <v>10</v>
      </c>
      <c r="C32" s="201"/>
      <c r="D32" s="161"/>
      <c r="E32" s="161"/>
      <c r="F32" s="160"/>
      <c r="G32" s="160"/>
      <c r="H32" s="161"/>
      <c r="I32" s="160"/>
      <c r="J32" s="158"/>
      <c r="K32" s="161"/>
      <c r="L32" s="158"/>
      <c r="M32" s="158"/>
      <c r="N32" s="161"/>
      <c r="O32" s="158"/>
      <c r="P32" s="158"/>
      <c r="Q32" s="159"/>
      <c r="R32" s="158"/>
      <c r="S32" s="160"/>
      <c r="T32" s="160"/>
      <c r="U32" s="160"/>
      <c r="V32" s="203"/>
      <c r="W32" s="140">
        <f>Y30*5+Y32*5+Y34*4</f>
        <v>0</v>
      </c>
      <c r="X32" s="95" t="s">
        <v>22</v>
      </c>
      <c r="Y32" s="91"/>
      <c r="Z32" s="125">
        <f>W32*9</f>
        <v>0</v>
      </c>
      <c r="AA32" s="67"/>
      <c r="AB32" s="68"/>
      <c r="AC32" s="68"/>
      <c r="AD32" s="68"/>
      <c r="AE32" s="68"/>
      <c r="AF32" s="68"/>
      <c r="AG32" s="67" t="e">
        <f>Z32/Z36*100</f>
        <v>#DIV/0!</v>
      </c>
    </row>
    <row r="33" spans="2:33" ht="27.75" customHeight="1">
      <c r="B33" s="191" t="s">
        <v>52</v>
      </c>
      <c r="C33" s="201"/>
      <c r="D33" s="161"/>
      <c r="E33" s="161"/>
      <c r="F33" s="160"/>
      <c r="G33" s="160"/>
      <c r="H33" s="161"/>
      <c r="I33" s="160"/>
      <c r="J33" s="160"/>
      <c r="K33" s="160"/>
      <c r="L33" s="160"/>
      <c r="M33" s="158"/>
      <c r="N33" s="161"/>
      <c r="O33" s="158"/>
      <c r="P33" s="160"/>
      <c r="Q33" s="161"/>
      <c r="R33" s="160"/>
      <c r="S33" s="160"/>
      <c r="T33" s="160"/>
      <c r="U33" s="160"/>
      <c r="V33" s="203"/>
      <c r="W33" s="30" t="s">
        <v>11</v>
      </c>
      <c r="X33" s="95" t="s">
        <v>23</v>
      </c>
      <c r="Y33" s="91"/>
      <c r="Z33" s="125"/>
      <c r="AA33" s="67"/>
      <c r="AB33" s="68"/>
      <c r="AC33" s="68"/>
      <c r="AD33" s="68"/>
      <c r="AE33" s="68"/>
      <c r="AF33" s="68"/>
      <c r="AG33" s="67"/>
    </row>
    <row r="34" spans="2:33" ht="27.75" customHeight="1">
      <c r="B34" s="191"/>
      <c r="C34" s="201"/>
      <c r="D34" s="161"/>
      <c r="E34" s="161"/>
      <c r="F34" s="160"/>
      <c r="G34" s="160"/>
      <c r="H34" s="161"/>
      <c r="I34" s="160"/>
      <c r="J34" s="160"/>
      <c r="K34" s="161"/>
      <c r="L34" s="160"/>
      <c r="M34" s="158"/>
      <c r="N34" s="161"/>
      <c r="O34" s="158"/>
      <c r="P34" s="160"/>
      <c r="Q34" s="161"/>
      <c r="R34" s="160"/>
      <c r="S34" s="160"/>
      <c r="T34" s="161"/>
      <c r="U34" s="160"/>
      <c r="V34" s="203"/>
      <c r="W34" s="140">
        <f>Y29*2+Y30*7+Y31*1+Y34*8</f>
        <v>0</v>
      </c>
      <c r="X34" s="128" t="s">
        <v>25</v>
      </c>
      <c r="Y34" s="101"/>
      <c r="Z34" s="65">
        <f>W34*4</f>
        <v>0</v>
      </c>
      <c r="AA34" s="67"/>
      <c r="AB34" s="68"/>
      <c r="AC34" s="67"/>
      <c r="AD34" s="67"/>
      <c r="AE34" s="67"/>
      <c r="AF34" s="67"/>
      <c r="AG34" s="67" t="e">
        <f>Z34/Z36*100</f>
        <v>#DIV/0!</v>
      </c>
    </row>
    <row r="35" spans="2:33" ht="27.75" customHeight="1">
      <c r="B35" s="32"/>
      <c r="C35" s="33"/>
      <c r="D35" s="161"/>
      <c r="E35" s="161"/>
      <c r="F35" s="160"/>
      <c r="G35" s="160"/>
      <c r="H35" s="161"/>
      <c r="I35" s="160"/>
      <c r="J35" s="160"/>
      <c r="K35" s="161"/>
      <c r="L35" s="160"/>
      <c r="M35" s="158"/>
      <c r="N35" s="161"/>
      <c r="O35" s="158"/>
      <c r="P35" s="160"/>
      <c r="Q35" s="161"/>
      <c r="R35" s="160"/>
      <c r="S35" s="160"/>
      <c r="T35" s="160"/>
      <c r="U35" s="160"/>
      <c r="V35" s="203"/>
      <c r="W35" s="30" t="s">
        <v>12</v>
      </c>
      <c r="X35" s="103"/>
      <c r="Y35" s="91"/>
      <c r="Z35" s="125"/>
      <c r="AA35" s="67"/>
      <c r="AB35" s="68"/>
      <c r="AC35" s="67"/>
      <c r="AD35" s="67"/>
      <c r="AE35" s="67"/>
      <c r="AF35" s="67"/>
      <c r="AG35" s="67"/>
    </row>
    <row r="36" spans="2:33" ht="27.75" customHeight="1">
      <c r="B36" s="34"/>
      <c r="C36" s="35"/>
      <c r="D36" s="161"/>
      <c r="E36" s="161"/>
      <c r="F36" s="160"/>
      <c r="G36" s="160"/>
      <c r="H36" s="161"/>
      <c r="I36" s="160"/>
      <c r="J36" s="160"/>
      <c r="K36" s="161"/>
      <c r="L36" s="160"/>
      <c r="M36" s="160"/>
      <c r="N36" s="161"/>
      <c r="O36" s="160"/>
      <c r="P36" s="160"/>
      <c r="Q36" s="161"/>
      <c r="R36" s="160"/>
      <c r="S36" s="160"/>
      <c r="T36" s="161"/>
      <c r="U36" s="160"/>
      <c r="V36" s="204"/>
      <c r="W36" s="141">
        <f>Y29*70+Y30*75+Y31*25+Y32*45+Y33*60+Y34*120</f>
        <v>0</v>
      </c>
      <c r="X36" s="107"/>
      <c r="Y36" s="91"/>
      <c r="Z36" s="65">
        <f>SUM(Z29:Z35)</f>
        <v>0</v>
      </c>
      <c r="AA36" s="65">
        <f aca="true" t="shared" si="3" ref="AA36:AG36">SUM(AA29:AA35)</f>
        <v>0</v>
      </c>
      <c r="AB36" s="65">
        <f t="shared" si="3"/>
        <v>0</v>
      </c>
      <c r="AC36" s="65">
        <f t="shared" si="3"/>
        <v>0</v>
      </c>
      <c r="AD36" s="65">
        <f t="shared" si="3"/>
        <v>0</v>
      </c>
      <c r="AE36" s="65">
        <f t="shared" si="3"/>
        <v>0</v>
      </c>
      <c r="AF36" s="65">
        <f t="shared" si="3"/>
        <v>0</v>
      </c>
      <c r="AG36" s="65" t="e">
        <f t="shared" si="3"/>
        <v>#DIV/0!</v>
      </c>
    </row>
    <row r="37" spans="2:33" s="23" customFormat="1" ht="27.75" customHeight="1">
      <c r="B37" s="19">
        <v>6</v>
      </c>
      <c r="C37" s="201"/>
      <c r="D37" s="20">
        <f>'2017年5月總表'!Q40</f>
        <v>0</v>
      </c>
      <c r="E37" s="20" t="s">
        <v>171</v>
      </c>
      <c r="F37" s="20"/>
      <c r="G37" s="20">
        <f>'2017年5月總表'!Q41</f>
        <v>0</v>
      </c>
      <c r="H37" s="20" t="s">
        <v>171</v>
      </c>
      <c r="I37" s="20"/>
      <c r="J37" s="20">
        <f>'2017年5月總表'!Q42</f>
        <v>0</v>
      </c>
      <c r="K37" s="20" t="s">
        <v>173</v>
      </c>
      <c r="L37" s="20"/>
      <c r="M37" s="20">
        <f>'2017年5月總表'!Q43</f>
        <v>0</v>
      </c>
      <c r="N37" s="20" t="s">
        <v>171</v>
      </c>
      <c r="O37" s="20"/>
      <c r="P37" s="20">
        <f>'2017年5月總表'!Q44</f>
        <v>0</v>
      </c>
      <c r="Q37" s="20" t="s">
        <v>173</v>
      </c>
      <c r="R37" s="20"/>
      <c r="S37" s="20">
        <f>'2017年5月總表'!Q45</f>
        <v>0</v>
      </c>
      <c r="T37" s="20" t="s">
        <v>171</v>
      </c>
      <c r="U37" s="20"/>
      <c r="V37" s="202"/>
      <c r="W37" s="22" t="s">
        <v>7</v>
      </c>
      <c r="X37" s="86" t="s">
        <v>18</v>
      </c>
      <c r="Y37" s="87"/>
      <c r="Z37" s="125"/>
      <c r="AA37" s="67"/>
      <c r="AB37" s="68"/>
      <c r="AC37" s="67"/>
      <c r="AD37" s="67"/>
      <c r="AE37" s="67"/>
      <c r="AF37" s="67"/>
      <c r="AG37" s="147"/>
    </row>
    <row r="38" spans="2:33" ht="27.75" customHeight="1">
      <c r="B38" s="24" t="s">
        <v>8</v>
      </c>
      <c r="C38" s="201"/>
      <c r="D38" s="158"/>
      <c r="E38" s="158"/>
      <c r="F38" s="158"/>
      <c r="G38" s="160"/>
      <c r="H38" s="160"/>
      <c r="I38" s="160"/>
      <c r="J38" s="160"/>
      <c r="K38" s="160"/>
      <c r="L38" s="160"/>
      <c r="M38" s="160"/>
      <c r="N38" s="160"/>
      <c r="O38" s="160"/>
      <c r="P38" s="26"/>
      <c r="Q38" s="26"/>
      <c r="R38" s="26"/>
      <c r="S38" s="160"/>
      <c r="T38" s="160"/>
      <c r="U38" s="160"/>
      <c r="V38" s="203"/>
      <c r="W38" s="140">
        <f>Y37*15+Y39*5+Y41*15+Y42*12</f>
        <v>0</v>
      </c>
      <c r="X38" s="90" t="s">
        <v>19</v>
      </c>
      <c r="Y38" s="91"/>
      <c r="Z38" s="125">
        <f>W38*4</f>
        <v>0</v>
      </c>
      <c r="AA38" s="92"/>
      <c r="AB38" s="68"/>
      <c r="AC38" s="68"/>
      <c r="AD38" s="68"/>
      <c r="AE38" s="68"/>
      <c r="AF38" s="68"/>
      <c r="AG38" s="67" t="e">
        <f>Z38/Z44*100</f>
        <v>#DIV/0!</v>
      </c>
    </row>
    <row r="39" spans="2:33" ht="27.75" customHeight="1">
      <c r="B39" s="24">
        <v>2</v>
      </c>
      <c r="C39" s="201"/>
      <c r="D39" s="158"/>
      <c r="E39" s="158"/>
      <c r="F39" s="158"/>
      <c r="G39" s="160"/>
      <c r="H39" s="160"/>
      <c r="I39" s="160"/>
      <c r="J39" s="175"/>
      <c r="K39" s="176"/>
      <c r="L39" s="175"/>
      <c r="M39" s="160"/>
      <c r="N39" s="160"/>
      <c r="O39" s="160"/>
      <c r="P39" s="27"/>
      <c r="Q39" s="99"/>
      <c r="R39" s="27"/>
      <c r="S39" s="160"/>
      <c r="T39" s="160"/>
      <c r="U39" s="160"/>
      <c r="V39" s="203"/>
      <c r="W39" s="30" t="s">
        <v>9</v>
      </c>
      <c r="X39" s="95" t="s">
        <v>20</v>
      </c>
      <c r="Y39" s="91"/>
      <c r="Z39" s="125"/>
      <c r="AA39" s="96"/>
      <c r="AB39" s="68"/>
      <c r="AC39" s="97"/>
      <c r="AD39" s="68"/>
      <c r="AE39" s="68"/>
      <c r="AF39" s="98"/>
      <c r="AG39" s="67"/>
    </row>
    <row r="40" spans="2:33" ht="27.75" customHeight="1">
      <c r="B40" s="24" t="s">
        <v>10</v>
      </c>
      <c r="C40" s="201"/>
      <c r="D40" s="158"/>
      <c r="E40" s="158"/>
      <c r="F40" s="158"/>
      <c r="G40" s="160"/>
      <c r="H40" s="160"/>
      <c r="I40" s="160"/>
      <c r="J40" s="160"/>
      <c r="K40" s="160"/>
      <c r="L40" s="160"/>
      <c r="M40" s="160"/>
      <c r="N40" s="160"/>
      <c r="O40" s="160"/>
      <c r="P40" s="27"/>
      <c r="Q40" s="99"/>
      <c r="R40" s="27"/>
      <c r="S40" s="160"/>
      <c r="T40" s="160"/>
      <c r="U40" s="160"/>
      <c r="V40" s="203"/>
      <c r="W40" s="140">
        <f>Y38*5+Y40*5+Y42*4</f>
        <v>0</v>
      </c>
      <c r="X40" s="95" t="s">
        <v>22</v>
      </c>
      <c r="Y40" s="91"/>
      <c r="Z40" s="125">
        <f>W40*9</f>
        <v>0</v>
      </c>
      <c r="AA40" s="67"/>
      <c r="AB40" s="68"/>
      <c r="AC40" s="68"/>
      <c r="AD40" s="68"/>
      <c r="AE40" s="68"/>
      <c r="AF40" s="68"/>
      <c r="AG40" s="67" t="e">
        <f>Z40/Z44*100</f>
        <v>#DIV/0!</v>
      </c>
    </row>
    <row r="41" spans="2:33" ht="27.75" customHeight="1">
      <c r="B41" s="191" t="s">
        <v>53</v>
      </c>
      <c r="C41" s="201"/>
      <c r="D41" s="158"/>
      <c r="E41" s="159"/>
      <c r="F41" s="158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203"/>
      <c r="W41" s="30" t="s">
        <v>11</v>
      </c>
      <c r="X41" s="95" t="s">
        <v>23</v>
      </c>
      <c r="Y41" s="91"/>
      <c r="Z41" s="125"/>
      <c r="AA41" s="67"/>
      <c r="AB41" s="68"/>
      <c r="AC41" s="68"/>
      <c r="AD41" s="68"/>
      <c r="AE41" s="68"/>
      <c r="AF41" s="68"/>
      <c r="AG41" s="67"/>
    </row>
    <row r="42" spans="2:33" ht="27.75" customHeight="1">
      <c r="B42" s="191"/>
      <c r="C42" s="201"/>
      <c r="D42" s="161"/>
      <c r="E42" s="161"/>
      <c r="F42" s="160"/>
      <c r="G42" s="160"/>
      <c r="H42" s="161"/>
      <c r="I42" s="160"/>
      <c r="J42" s="160"/>
      <c r="K42" s="161"/>
      <c r="L42" s="160"/>
      <c r="M42" s="160"/>
      <c r="N42" s="161"/>
      <c r="O42" s="160"/>
      <c r="P42" s="160"/>
      <c r="Q42" s="161"/>
      <c r="R42" s="160"/>
      <c r="S42" s="160"/>
      <c r="T42" s="161"/>
      <c r="U42" s="160"/>
      <c r="V42" s="203"/>
      <c r="W42" s="140">
        <f>Y37*2+Y38*7+Y39*1+Y42*8</f>
        <v>0</v>
      </c>
      <c r="X42" s="128" t="s">
        <v>25</v>
      </c>
      <c r="Y42" s="101"/>
      <c r="Z42" s="65">
        <f>W42*4</f>
        <v>0</v>
      </c>
      <c r="AA42" s="67"/>
      <c r="AB42" s="68"/>
      <c r="AC42" s="67"/>
      <c r="AD42" s="67"/>
      <c r="AE42" s="67"/>
      <c r="AF42" s="67"/>
      <c r="AG42" s="67" t="e">
        <f>Z42/Z44*100</f>
        <v>#DIV/0!</v>
      </c>
    </row>
    <row r="43" spans="2:33" ht="27.75" customHeight="1">
      <c r="B43" s="32"/>
      <c r="C43" s="33"/>
      <c r="D43" s="161"/>
      <c r="E43" s="161"/>
      <c r="F43" s="160"/>
      <c r="G43" s="160"/>
      <c r="H43" s="161"/>
      <c r="I43" s="160"/>
      <c r="J43" s="160"/>
      <c r="K43" s="161"/>
      <c r="L43" s="160"/>
      <c r="M43" s="160"/>
      <c r="N43" s="161"/>
      <c r="O43" s="160"/>
      <c r="P43" s="160"/>
      <c r="Q43" s="161"/>
      <c r="R43" s="160"/>
      <c r="S43" s="160"/>
      <c r="T43" s="161"/>
      <c r="U43" s="160"/>
      <c r="V43" s="203"/>
      <c r="W43" s="30" t="s">
        <v>12</v>
      </c>
      <c r="X43" s="103"/>
      <c r="Y43" s="172"/>
      <c r="Z43" s="125"/>
      <c r="AA43" s="67"/>
      <c r="AB43" s="68"/>
      <c r="AC43" s="67"/>
      <c r="AD43" s="67"/>
      <c r="AE43" s="67"/>
      <c r="AF43" s="67"/>
      <c r="AG43" s="67"/>
    </row>
    <row r="44" spans="2:33" ht="27.75" customHeight="1" thickBot="1">
      <c r="B44" s="43"/>
      <c r="C44" s="35"/>
      <c r="D44" s="44"/>
      <c r="E44" s="44"/>
      <c r="F44" s="45"/>
      <c r="G44" s="45"/>
      <c r="H44" s="44"/>
      <c r="I44" s="45"/>
      <c r="J44" s="45"/>
      <c r="K44" s="44"/>
      <c r="L44" s="45"/>
      <c r="M44" s="45"/>
      <c r="N44" s="44"/>
      <c r="O44" s="45"/>
      <c r="P44" s="45"/>
      <c r="Q44" s="44"/>
      <c r="R44" s="45"/>
      <c r="S44" s="45"/>
      <c r="T44" s="44"/>
      <c r="U44" s="45"/>
      <c r="V44" s="204"/>
      <c r="W44" s="142">
        <f>Y37*70+Y38*75+Y39*25+Y40*45+Y41*60+Y42*120</f>
        <v>0</v>
      </c>
      <c r="X44" s="116"/>
      <c r="Y44" s="173"/>
      <c r="Z44" s="65">
        <f>SUM(Z37:Z43)</f>
        <v>0</v>
      </c>
      <c r="AA44" s="65">
        <f aca="true" t="shared" si="4" ref="AA44:AG44">SUM(AA37:AA43)</f>
        <v>0</v>
      </c>
      <c r="AB44" s="65">
        <f t="shared" si="4"/>
        <v>0</v>
      </c>
      <c r="AC44" s="65">
        <f t="shared" si="4"/>
        <v>0</v>
      </c>
      <c r="AD44" s="65">
        <f t="shared" si="4"/>
        <v>0</v>
      </c>
      <c r="AE44" s="65">
        <f t="shared" si="4"/>
        <v>0</v>
      </c>
      <c r="AF44" s="65">
        <f t="shared" si="4"/>
        <v>0</v>
      </c>
      <c r="AG44" s="65" t="e">
        <f t="shared" si="4"/>
        <v>#DIV/0!</v>
      </c>
    </row>
    <row r="45" spans="3:26" ht="21.75" customHeight="1">
      <c r="C45" s="2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48"/>
    </row>
    <row r="46" spans="2:25" ht="20.25">
      <c r="B46" s="3"/>
      <c r="D46" s="199"/>
      <c r="E46" s="199"/>
      <c r="F46" s="200"/>
      <c r="G46" s="200"/>
      <c r="H46" s="49"/>
      <c r="I46" s="2"/>
      <c r="J46" s="2"/>
      <c r="K46" s="49"/>
      <c r="L46" s="2"/>
      <c r="N46" s="49"/>
      <c r="O46" s="2"/>
      <c r="Q46" s="49"/>
      <c r="R46" s="2"/>
      <c r="T46" s="49"/>
      <c r="U46" s="2"/>
      <c r="V46" s="50"/>
      <c r="Y46" s="125"/>
    </row>
    <row r="47" ht="20.25">
      <c r="Y47" s="125"/>
    </row>
    <row r="48" ht="20.25">
      <c r="Y48" s="125"/>
    </row>
    <row r="49" ht="20.25">
      <c r="Y49" s="125"/>
    </row>
    <row r="50" ht="20.25">
      <c r="Y50" s="125"/>
    </row>
    <row r="51" ht="20.25">
      <c r="Y51" s="125"/>
    </row>
    <row r="52" ht="20.25">
      <c r="Y52" s="125"/>
    </row>
  </sheetData>
  <sheetProtection/>
  <mergeCells count="19">
    <mergeCell ref="D46:G46"/>
    <mergeCell ref="C21:C26"/>
    <mergeCell ref="V21:V28"/>
    <mergeCell ref="B25:B26"/>
    <mergeCell ref="C29:C34"/>
    <mergeCell ref="V29:V36"/>
    <mergeCell ref="C37:C42"/>
    <mergeCell ref="V37:V44"/>
    <mergeCell ref="B41:B42"/>
    <mergeCell ref="J45:Y45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2" sqref="A2:E14"/>
    </sheetView>
  </sheetViews>
  <sheetFormatPr defaultColWidth="9.00390625" defaultRowHeight="16.5"/>
  <cols>
    <col min="1" max="1" width="9.50390625" style="0" bestFit="1" customWidth="1"/>
  </cols>
  <sheetData>
    <row r="1" spans="1:2" ht="16.5">
      <c r="A1" s="155" t="s">
        <v>21</v>
      </c>
      <c r="B1" t="s">
        <v>76</v>
      </c>
    </row>
    <row r="2" ht="16.5">
      <c r="A2" s="155"/>
    </row>
    <row r="3" ht="16.5">
      <c r="A3" s="155"/>
    </row>
    <row r="4" ht="16.5">
      <c r="A4" s="155"/>
    </row>
    <row r="5" ht="16.5">
      <c r="A5" s="155"/>
    </row>
    <row r="7" ht="16.5">
      <c r="A7" s="155"/>
    </row>
    <row r="8" ht="16.5">
      <c r="A8" s="155"/>
    </row>
    <row r="9" ht="16.5">
      <c r="A9" s="1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2017-04-10T04:12:12Z</cp:lastPrinted>
  <dcterms:created xsi:type="dcterms:W3CDTF">2013-10-17T10:44:48Z</dcterms:created>
  <dcterms:modified xsi:type="dcterms:W3CDTF">2017-04-11T00:49:05Z</dcterms:modified>
  <cp:category/>
  <cp:version/>
  <cp:contentType/>
  <cp:contentStatus/>
</cp:coreProperties>
</file>