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9330"/>
  </bookViews>
  <sheets>
    <sheet name="106.11月菜單" sheetId="20" r:id="rId1"/>
    <sheet name="第一週明細)" sheetId="2" r:id="rId2"/>
    <sheet name="第二週明細" sheetId="3" r:id="rId3"/>
    <sheet name="第三週明細" sheetId="4" r:id="rId4"/>
    <sheet name="第四週明細" sheetId="7" r:id="rId5"/>
    <sheet name="第五週明細 " sheetId="8" r:id="rId6"/>
    <sheet name="106.11月菜單 (11.1-3)" sheetId="9" r:id="rId7"/>
    <sheet name="106.11月菜單(11.6-10)" sheetId="10" r:id="rId8"/>
    <sheet name="106.11月菜單(11.13-17" sheetId="11" r:id="rId9"/>
    <sheet name="106.11月菜單(11.20-24)" sheetId="12" r:id="rId10"/>
    <sheet name="106.11月菜單(11.27-30)" sheetId="13" r:id="rId11"/>
    <sheet name="第一週" sheetId="14" r:id="rId12"/>
    <sheet name="第二週" sheetId="15" r:id="rId13"/>
    <sheet name="第三週 " sheetId="16" r:id="rId14"/>
    <sheet name="第四週 " sheetId="17" r:id="rId15"/>
    <sheet name="第五週  " sheetId="18" r:id="rId16"/>
  </sheets>
  <calcPr calcId="152511"/>
</workbook>
</file>

<file path=xl/calcChain.xml><?xml version="1.0" encoding="utf-8"?>
<calcChain xmlns="http://schemas.openxmlformats.org/spreadsheetml/2006/main">
  <c r="M10" i="20" l="1"/>
  <c r="S13" i="4" l="1"/>
  <c r="R36" i="13" l="1"/>
  <c r="R32" i="13"/>
  <c r="R25" i="13"/>
  <c r="R18" i="13"/>
  <c r="R11" i="13"/>
  <c r="R5" i="13"/>
  <c r="R3" i="13"/>
  <c r="F3" i="13"/>
  <c r="J3" i="13"/>
  <c r="N3" i="13"/>
  <c r="B3" i="13"/>
  <c r="R3" i="12"/>
  <c r="F3" i="12"/>
  <c r="J3" i="12"/>
  <c r="N3" i="12"/>
  <c r="B3" i="12"/>
  <c r="F3" i="11"/>
  <c r="J3" i="11"/>
  <c r="N3" i="11"/>
  <c r="R3" i="11"/>
  <c r="B3" i="11"/>
  <c r="F3" i="10"/>
  <c r="J3" i="10"/>
  <c r="N3" i="10"/>
  <c r="R3" i="10"/>
  <c r="B3" i="10"/>
  <c r="R3" i="9"/>
  <c r="F3" i="9"/>
  <c r="J3" i="9"/>
  <c r="N3" i="9"/>
  <c r="B3" i="9"/>
  <c r="AQ15" i="18" l="1"/>
  <c r="AQ14" i="18"/>
  <c r="AL14" i="18"/>
  <c r="AM15" i="18"/>
  <c r="P14" i="14"/>
  <c r="P15" i="14"/>
  <c r="L15" i="14"/>
  <c r="K14" i="14"/>
  <c r="G14" i="14"/>
  <c r="G15" i="14"/>
  <c r="B14" i="14"/>
  <c r="C15" i="14"/>
  <c r="AK9" i="18" l="1"/>
  <c r="AK10" i="18"/>
  <c r="AK11" i="18"/>
  <c r="AK12" i="18"/>
  <c r="AK13" i="18"/>
  <c r="AK8" i="18"/>
  <c r="AB9" i="18"/>
  <c r="AB10" i="18"/>
  <c r="AB11" i="18"/>
  <c r="AB12" i="18"/>
  <c r="AB13" i="18"/>
  <c r="AB8" i="18"/>
  <c r="S9" i="18"/>
  <c r="S10" i="18"/>
  <c r="S11" i="18"/>
  <c r="S12" i="18"/>
  <c r="S13" i="18"/>
  <c r="S8" i="18"/>
  <c r="J9" i="18"/>
  <c r="J10" i="18"/>
  <c r="J11" i="18"/>
  <c r="J12" i="18"/>
  <c r="J13" i="18"/>
  <c r="J8" i="18"/>
  <c r="A9" i="18"/>
  <c r="A10" i="18"/>
  <c r="A11" i="18"/>
  <c r="A12" i="18"/>
  <c r="A13" i="18"/>
  <c r="A8" i="18"/>
  <c r="AK9" i="17"/>
  <c r="AK10" i="17"/>
  <c r="AK11" i="17"/>
  <c r="AK12" i="17"/>
  <c r="AK13" i="17"/>
  <c r="AK8" i="17"/>
  <c r="AB9" i="17"/>
  <c r="AB10" i="17"/>
  <c r="AB11" i="17"/>
  <c r="AB12" i="17"/>
  <c r="AB13" i="17"/>
  <c r="AB8" i="17"/>
  <c r="S9" i="17"/>
  <c r="S10" i="17"/>
  <c r="S11" i="17"/>
  <c r="S12" i="17"/>
  <c r="S13" i="17"/>
  <c r="S8" i="17"/>
  <c r="J9" i="17"/>
  <c r="J10" i="17"/>
  <c r="J11" i="17"/>
  <c r="J12" i="17"/>
  <c r="J13" i="17"/>
  <c r="J8" i="17"/>
  <c r="A13" i="17"/>
  <c r="A9" i="17"/>
  <c r="A10" i="17"/>
  <c r="A11" i="17"/>
  <c r="A12" i="17"/>
  <c r="A8" i="17"/>
  <c r="AK9" i="16"/>
  <c r="AK10" i="16"/>
  <c r="AK11" i="16"/>
  <c r="AK12" i="16"/>
  <c r="AK13" i="16"/>
  <c r="AK8" i="16"/>
  <c r="AB9" i="16"/>
  <c r="AB10" i="16"/>
  <c r="AB11" i="16"/>
  <c r="AB12" i="16"/>
  <c r="AB13" i="16"/>
  <c r="AB8" i="16"/>
  <c r="S9" i="16"/>
  <c r="S10" i="16"/>
  <c r="S11" i="16"/>
  <c r="S12" i="16"/>
  <c r="S13" i="16"/>
  <c r="S8" i="16"/>
  <c r="J9" i="16"/>
  <c r="J10" i="16"/>
  <c r="J11" i="16"/>
  <c r="J12" i="16"/>
  <c r="J13" i="16"/>
  <c r="J8" i="16"/>
  <c r="A9" i="16"/>
  <c r="A10" i="16"/>
  <c r="A11" i="16"/>
  <c r="A12" i="16"/>
  <c r="A13" i="16"/>
  <c r="A8" i="16"/>
  <c r="AK9" i="15"/>
  <c r="AK10" i="15"/>
  <c r="AK11" i="15"/>
  <c r="AK12" i="15"/>
  <c r="AK13" i="15"/>
  <c r="AK8" i="15"/>
  <c r="AB9" i="15"/>
  <c r="AB10" i="15"/>
  <c r="AB11" i="15"/>
  <c r="AB12" i="15"/>
  <c r="AB13" i="15"/>
  <c r="AB8" i="15"/>
  <c r="S9" i="15"/>
  <c r="S10" i="15"/>
  <c r="S11" i="15"/>
  <c r="S12" i="15"/>
  <c r="S13" i="15"/>
  <c r="S8" i="15"/>
  <c r="J13" i="15"/>
  <c r="J9" i="15"/>
  <c r="J10" i="15"/>
  <c r="J11" i="15"/>
  <c r="J12" i="15"/>
  <c r="J8" i="15"/>
  <c r="A13" i="15"/>
  <c r="A9" i="15"/>
  <c r="A10" i="15"/>
  <c r="A11" i="15"/>
  <c r="A12" i="15"/>
  <c r="A8" i="15"/>
  <c r="AK9" i="14"/>
  <c r="AK10" i="14"/>
  <c r="AK11" i="14"/>
  <c r="AK12" i="14"/>
  <c r="AK13" i="14"/>
  <c r="AK8" i="14"/>
  <c r="AB9" i="14"/>
  <c r="AB10" i="14"/>
  <c r="AB11" i="14"/>
  <c r="AB12" i="14"/>
  <c r="AB13" i="14"/>
  <c r="AB8" i="14"/>
  <c r="S9" i="14"/>
  <c r="S10" i="14"/>
  <c r="S11" i="14"/>
  <c r="S12" i="14"/>
  <c r="S13" i="14"/>
  <c r="S8" i="14"/>
  <c r="J9" i="14"/>
  <c r="J10" i="14"/>
  <c r="J11" i="14"/>
  <c r="J12" i="14"/>
  <c r="J13" i="14"/>
  <c r="J8" i="14"/>
  <c r="A9" i="14"/>
  <c r="A10" i="14"/>
  <c r="A11" i="14"/>
  <c r="A12" i="14"/>
  <c r="A13" i="14"/>
  <c r="A8" i="14"/>
  <c r="N36" i="13" l="1"/>
  <c r="N32" i="13"/>
  <c r="N25" i="13"/>
  <c r="N18" i="13"/>
  <c r="N11" i="13"/>
  <c r="N5" i="13"/>
  <c r="J36" i="13"/>
  <c r="J32" i="13"/>
  <c r="J25" i="13"/>
  <c r="J18" i="13"/>
  <c r="J11" i="13"/>
  <c r="J5" i="13"/>
  <c r="F36" i="13"/>
  <c r="F32" i="13"/>
  <c r="F25" i="13"/>
  <c r="F18" i="13"/>
  <c r="F11" i="13"/>
  <c r="F5" i="13"/>
  <c r="B36" i="13"/>
  <c r="B32" i="13"/>
  <c r="B25" i="13"/>
  <c r="B18" i="13"/>
  <c r="B11" i="13"/>
  <c r="B5" i="13"/>
  <c r="R36" i="12"/>
  <c r="R32" i="12"/>
  <c r="R25" i="12"/>
  <c r="R18" i="12"/>
  <c r="R11" i="12"/>
  <c r="R5" i="12"/>
  <c r="N36" i="12"/>
  <c r="N32" i="12"/>
  <c r="N25" i="12"/>
  <c r="N18" i="12"/>
  <c r="N11" i="12"/>
  <c r="N5" i="12"/>
  <c r="J36" i="12"/>
  <c r="J32" i="12"/>
  <c r="J25" i="12"/>
  <c r="J18" i="12"/>
  <c r="J11" i="12"/>
  <c r="J5" i="12"/>
  <c r="F36" i="12"/>
  <c r="F32" i="12"/>
  <c r="F25" i="12"/>
  <c r="F18" i="12"/>
  <c r="F11" i="12"/>
  <c r="F5" i="12"/>
  <c r="B36" i="12"/>
  <c r="B32" i="12"/>
  <c r="B25" i="12"/>
  <c r="B18" i="12"/>
  <c r="B11" i="12"/>
  <c r="B5" i="12"/>
  <c r="R36" i="11"/>
  <c r="R32" i="11"/>
  <c r="R25" i="11"/>
  <c r="R18" i="11"/>
  <c r="R11" i="11"/>
  <c r="R5" i="11"/>
  <c r="N36" i="11"/>
  <c r="N32" i="11"/>
  <c r="N25" i="11"/>
  <c r="N18" i="11"/>
  <c r="N11" i="11"/>
  <c r="N5" i="11"/>
  <c r="J36" i="11"/>
  <c r="J32" i="11"/>
  <c r="J25" i="11"/>
  <c r="J18" i="11"/>
  <c r="J11" i="11"/>
  <c r="J5" i="11"/>
  <c r="F36" i="11"/>
  <c r="F32" i="11"/>
  <c r="F25" i="11"/>
  <c r="F5" i="11"/>
  <c r="F11" i="11"/>
  <c r="F18" i="11"/>
  <c r="B36" i="11"/>
  <c r="B32" i="11"/>
  <c r="B18" i="11"/>
  <c r="B25" i="11"/>
  <c r="B11" i="11"/>
  <c r="B5" i="11"/>
  <c r="R36" i="10"/>
  <c r="R32" i="10"/>
  <c r="R25" i="10"/>
  <c r="R18" i="10"/>
  <c r="R11" i="10"/>
  <c r="R5" i="10"/>
  <c r="N36" i="10"/>
  <c r="N32" i="10"/>
  <c r="N25" i="10"/>
  <c r="N18" i="10"/>
  <c r="N11" i="10"/>
  <c r="N5" i="10"/>
  <c r="J36" i="10"/>
  <c r="J32" i="10"/>
  <c r="J25" i="10"/>
  <c r="J18" i="10"/>
  <c r="J11" i="10"/>
  <c r="J5" i="10"/>
  <c r="F36" i="10"/>
  <c r="F32" i="10"/>
  <c r="F25" i="10"/>
  <c r="F18" i="10"/>
  <c r="F11" i="10"/>
  <c r="F5" i="10"/>
  <c r="B36" i="10"/>
  <c r="B32" i="10"/>
  <c r="B25" i="10"/>
  <c r="B18" i="10"/>
  <c r="B11" i="10"/>
  <c r="B5" i="10"/>
  <c r="R36" i="9"/>
  <c r="R32" i="9"/>
  <c r="R25" i="9"/>
  <c r="R18" i="9"/>
  <c r="R11" i="9"/>
  <c r="R5" i="9"/>
  <c r="N5" i="9"/>
  <c r="N11" i="9"/>
  <c r="N18" i="9"/>
  <c r="N25" i="9"/>
  <c r="N32" i="9"/>
  <c r="N36" i="9"/>
  <c r="J36" i="9"/>
  <c r="J32" i="9"/>
  <c r="J25" i="9"/>
  <c r="J18" i="9"/>
  <c r="J11" i="9"/>
  <c r="J5" i="9"/>
  <c r="F36" i="9"/>
  <c r="F32" i="9"/>
  <c r="F25" i="9"/>
  <c r="F18" i="9"/>
  <c r="F11" i="9"/>
  <c r="F5" i="9"/>
  <c r="B36" i="9"/>
  <c r="B32" i="9"/>
  <c r="B25" i="9"/>
  <c r="B18" i="9"/>
  <c r="B11" i="9"/>
  <c r="B5" i="9"/>
  <c r="S29" i="8" l="1"/>
  <c r="P29" i="8"/>
  <c r="M29" i="8"/>
  <c r="J29" i="8"/>
  <c r="G29" i="8"/>
  <c r="D29" i="8"/>
  <c r="S21" i="8"/>
  <c r="P21" i="8"/>
  <c r="M21" i="8"/>
  <c r="J21" i="8"/>
  <c r="G21" i="8"/>
  <c r="D21" i="8"/>
  <c r="S13" i="8"/>
  <c r="P13" i="8"/>
  <c r="M13" i="8"/>
  <c r="J13" i="8"/>
  <c r="G13" i="8"/>
  <c r="D13" i="8"/>
  <c r="S5" i="8"/>
  <c r="P5" i="8"/>
  <c r="M5" i="8"/>
  <c r="J5" i="8"/>
  <c r="G5" i="8"/>
  <c r="D5" i="8"/>
  <c r="S37" i="7"/>
  <c r="P37" i="7"/>
  <c r="M37" i="7"/>
  <c r="J37" i="7"/>
  <c r="G37" i="7"/>
  <c r="D37" i="7"/>
  <c r="S29" i="7"/>
  <c r="P29" i="7"/>
  <c r="M29" i="7"/>
  <c r="J29" i="7"/>
  <c r="G29" i="7"/>
  <c r="D29" i="7"/>
  <c r="M21" i="7"/>
  <c r="S21" i="7"/>
  <c r="P21" i="7"/>
  <c r="J21" i="7"/>
  <c r="G21" i="7"/>
  <c r="D21" i="7"/>
  <c r="S13" i="7"/>
  <c r="P13" i="7"/>
  <c r="M13" i="7"/>
  <c r="J13" i="7"/>
  <c r="G13" i="7"/>
  <c r="D13" i="7"/>
  <c r="S5" i="7"/>
  <c r="P5" i="7"/>
  <c r="M5" i="7"/>
  <c r="J5" i="7"/>
  <c r="G5" i="7"/>
  <c r="D5" i="7"/>
  <c r="S37" i="4"/>
  <c r="P37" i="4"/>
  <c r="M37" i="4"/>
  <c r="J37" i="4"/>
  <c r="G37" i="4"/>
  <c r="D37" i="4"/>
  <c r="S29" i="4"/>
  <c r="P29" i="4"/>
  <c r="M29" i="4"/>
  <c r="J29" i="4"/>
  <c r="G29" i="4"/>
  <c r="D29" i="4"/>
  <c r="S21" i="4"/>
  <c r="P21" i="4"/>
  <c r="M21" i="4"/>
  <c r="J21" i="4"/>
  <c r="G21" i="4"/>
  <c r="D21" i="4"/>
  <c r="P13" i="4"/>
  <c r="M13" i="4"/>
  <c r="J13" i="4"/>
  <c r="D13" i="4"/>
  <c r="G13" i="4"/>
  <c r="S5" i="4"/>
  <c r="M5" i="4"/>
  <c r="P5" i="4"/>
  <c r="J5" i="4"/>
  <c r="G5" i="4"/>
  <c r="D5" i="4"/>
  <c r="J29" i="3"/>
  <c r="J21" i="3"/>
  <c r="S37" i="3"/>
  <c r="P37" i="3"/>
  <c r="M37" i="3"/>
  <c r="J37" i="3"/>
  <c r="G37" i="3"/>
  <c r="D37" i="3"/>
  <c r="S29" i="3"/>
  <c r="P29" i="3"/>
  <c r="M29" i="3"/>
  <c r="G29" i="3"/>
  <c r="D29" i="3"/>
  <c r="D21" i="3"/>
  <c r="G21" i="3"/>
  <c r="M21" i="3"/>
  <c r="P21" i="3"/>
  <c r="S21" i="3"/>
  <c r="S13" i="3"/>
  <c r="P13" i="3"/>
  <c r="M13" i="3"/>
  <c r="J13" i="3"/>
  <c r="G13" i="3"/>
  <c r="D13" i="3"/>
  <c r="J5" i="3"/>
  <c r="G5" i="3"/>
  <c r="W8" i="8"/>
  <c r="W34" i="4"/>
  <c r="I19" i="20"/>
  <c r="I18" i="20"/>
  <c r="G19" i="20"/>
  <c r="E19" i="20"/>
  <c r="E18" i="20"/>
  <c r="C19" i="20"/>
  <c r="S37" i="2"/>
  <c r="P37" i="2"/>
  <c r="M37" i="2"/>
  <c r="J37" i="2"/>
  <c r="G37" i="2"/>
  <c r="D37" i="2"/>
  <c r="S29" i="2"/>
  <c r="P29" i="2"/>
  <c r="M29" i="2"/>
  <c r="J29" i="2"/>
  <c r="G29" i="2"/>
  <c r="D29" i="2"/>
  <c r="D21" i="2"/>
  <c r="S5" i="3"/>
  <c r="P5" i="3"/>
  <c r="M5" i="3"/>
  <c r="D5" i="3"/>
  <c r="S21" i="2"/>
  <c r="P21" i="2"/>
  <c r="M21" i="2"/>
  <c r="J21" i="2"/>
  <c r="G21" i="2"/>
  <c r="W36" i="8" l="1"/>
  <c r="W20" i="7"/>
  <c r="G15" i="15"/>
  <c r="L15" i="15"/>
  <c r="C15" i="15"/>
  <c r="P14" i="15"/>
  <c r="G14" i="15"/>
  <c r="P15" i="15"/>
  <c r="W36" i="7"/>
  <c r="W20" i="8"/>
  <c r="W28" i="8"/>
  <c r="W12" i="8"/>
  <c r="W44" i="7"/>
  <c r="W28" i="7"/>
  <c r="W12" i="7"/>
  <c r="W44" i="4"/>
  <c r="W36" i="4"/>
  <c r="W28" i="4"/>
  <c r="W20" i="4"/>
  <c r="W12" i="4"/>
  <c r="W20" i="3"/>
  <c r="G18" i="20" s="1"/>
  <c r="W12" i="3"/>
  <c r="C18" i="20" s="1"/>
  <c r="B14" i="15" l="1"/>
  <c r="K14" i="15"/>
  <c r="Q46" i="20"/>
  <c r="Q45" i="20"/>
  <c r="M45" i="20"/>
  <c r="M46" i="20"/>
  <c r="O46" i="20"/>
  <c r="K45" i="20"/>
  <c r="Y15" i="14"/>
  <c r="K10" i="20"/>
  <c r="U15" i="14" s="1"/>
  <c r="M9" i="20"/>
  <c r="Y14" i="14" s="1"/>
  <c r="Y15" i="18" l="1"/>
  <c r="Y14" i="18"/>
  <c r="T14" i="18"/>
  <c r="AH14" i="18"/>
  <c r="AD15" i="18"/>
  <c r="AH15" i="18"/>
  <c r="O45" i="20"/>
  <c r="K46" i="20"/>
  <c r="W28" i="2"/>
  <c r="K9" i="20" l="1"/>
  <c r="U15" i="18"/>
  <c r="AC14" i="18"/>
  <c r="T14" i="14" l="1"/>
  <c r="K28" i="20" l="1"/>
  <c r="U15" i="16" l="1"/>
  <c r="U10" i="20" l="1"/>
  <c r="S10" i="20"/>
  <c r="AQ15" i="14" l="1"/>
  <c r="AM15" i="14"/>
  <c r="AK6" i="18"/>
  <c r="AB6" i="18"/>
  <c r="S6" i="18"/>
  <c r="J6" i="18"/>
  <c r="A6" i="18"/>
  <c r="AK6" i="17" l="1"/>
  <c r="AB6" i="17"/>
  <c r="S6" i="17"/>
  <c r="J6" i="17"/>
  <c r="A6" i="17"/>
  <c r="AK6" i="16"/>
  <c r="AB6" i="16"/>
  <c r="S6" i="16"/>
  <c r="J6" i="16"/>
  <c r="A6" i="16"/>
  <c r="AK6" i="15" l="1"/>
  <c r="AB6" i="15"/>
  <c r="S6" i="15"/>
  <c r="J6" i="15"/>
  <c r="A6" i="15"/>
  <c r="D24" i="13" l="1"/>
  <c r="D23" i="13"/>
  <c r="D22" i="13"/>
  <c r="D21" i="13"/>
  <c r="D20" i="13"/>
  <c r="D19" i="13"/>
  <c r="C18" i="13"/>
  <c r="G25" i="12"/>
  <c r="Q24" i="11"/>
  <c r="P10" i="11"/>
  <c r="E42" i="10"/>
  <c r="E41" i="10"/>
  <c r="E40" i="10"/>
  <c r="E39" i="10"/>
  <c r="E38" i="10"/>
  <c r="E37" i="10"/>
  <c r="Q24" i="9"/>
  <c r="Q23" i="9"/>
  <c r="Q22" i="9"/>
  <c r="Q21" i="9"/>
  <c r="Q20" i="9"/>
  <c r="Q19" i="9"/>
  <c r="Q18" i="9"/>
  <c r="S6" i="14" l="1"/>
  <c r="AK6" i="14"/>
  <c r="AB6" i="14"/>
  <c r="J6" i="14"/>
  <c r="A6" i="14"/>
  <c r="T37" i="13" l="1"/>
  <c r="T38" i="13"/>
  <c r="T39" i="13"/>
  <c r="T40" i="13"/>
  <c r="T41" i="13"/>
  <c r="T42" i="13"/>
  <c r="T36" i="13"/>
  <c r="U37" i="13"/>
  <c r="U38" i="13"/>
  <c r="U39" i="13"/>
  <c r="U40" i="13"/>
  <c r="U41" i="13"/>
  <c r="U42" i="13"/>
  <c r="U36" i="13"/>
  <c r="U33" i="13"/>
  <c r="U34" i="13"/>
  <c r="U35" i="13"/>
  <c r="U32" i="13"/>
  <c r="T33" i="13"/>
  <c r="T34" i="13"/>
  <c r="T35" i="13"/>
  <c r="T32" i="13"/>
  <c r="U26" i="13"/>
  <c r="U27" i="13"/>
  <c r="U28" i="13"/>
  <c r="U29" i="13"/>
  <c r="U30" i="13"/>
  <c r="U31" i="13"/>
  <c r="U25" i="13"/>
  <c r="T26" i="13"/>
  <c r="T27" i="13"/>
  <c r="T28" i="13"/>
  <c r="T29" i="13"/>
  <c r="T30" i="13"/>
  <c r="T31" i="13"/>
  <c r="T25" i="13"/>
  <c r="U19" i="13"/>
  <c r="U20" i="13"/>
  <c r="U21" i="13"/>
  <c r="U22" i="13"/>
  <c r="U23" i="13"/>
  <c r="U24" i="13"/>
  <c r="U18" i="13"/>
  <c r="T19" i="13"/>
  <c r="T20" i="13"/>
  <c r="T21" i="13"/>
  <c r="T22" i="13"/>
  <c r="T23" i="13"/>
  <c r="T24" i="13"/>
  <c r="T18" i="13"/>
  <c r="U12" i="13"/>
  <c r="U13" i="13"/>
  <c r="U14" i="13"/>
  <c r="U15" i="13"/>
  <c r="U16" i="13"/>
  <c r="U17" i="13"/>
  <c r="U11" i="13"/>
  <c r="T12" i="13"/>
  <c r="T13" i="13"/>
  <c r="T14" i="13"/>
  <c r="T15" i="13"/>
  <c r="T16" i="13"/>
  <c r="T17" i="13"/>
  <c r="T11" i="13"/>
  <c r="U6" i="13"/>
  <c r="U7" i="13"/>
  <c r="U8" i="13"/>
  <c r="U9" i="13"/>
  <c r="U10" i="13"/>
  <c r="U5" i="13"/>
  <c r="T6" i="13"/>
  <c r="T7" i="13"/>
  <c r="T8" i="13"/>
  <c r="T9" i="13"/>
  <c r="T10" i="13"/>
  <c r="T5" i="13"/>
  <c r="Q37" i="13"/>
  <c r="Q38" i="13"/>
  <c r="Q39" i="13"/>
  <c r="Q40" i="13"/>
  <c r="Q41" i="13"/>
  <c r="Q42" i="13"/>
  <c r="Q36" i="13"/>
  <c r="P37" i="13"/>
  <c r="P38" i="13"/>
  <c r="P39" i="13"/>
  <c r="P40" i="13"/>
  <c r="P41" i="13"/>
  <c r="P42" i="13"/>
  <c r="P36" i="13"/>
  <c r="Q33" i="13"/>
  <c r="Q34" i="13"/>
  <c r="Q35" i="13"/>
  <c r="Q32" i="13"/>
  <c r="P33" i="13"/>
  <c r="P34" i="13"/>
  <c r="P35" i="13"/>
  <c r="P32" i="13"/>
  <c r="Q26" i="13"/>
  <c r="Q27" i="13"/>
  <c r="Q28" i="13"/>
  <c r="Q29" i="13"/>
  <c r="Q30" i="13"/>
  <c r="Q31" i="13"/>
  <c r="Q25" i="13"/>
  <c r="P26" i="13"/>
  <c r="P27" i="13"/>
  <c r="P28" i="13"/>
  <c r="P29" i="13"/>
  <c r="P30" i="13"/>
  <c r="P31" i="13"/>
  <c r="P25" i="13"/>
  <c r="Q19" i="13"/>
  <c r="Q20" i="13"/>
  <c r="Q21" i="13"/>
  <c r="Q22" i="13"/>
  <c r="Q23" i="13"/>
  <c r="Q24" i="13"/>
  <c r="P19" i="13"/>
  <c r="P20" i="13"/>
  <c r="P21" i="13"/>
  <c r="P22" i="13"/>
  <c r="P23" i="13"/>
  <c r="P24" i="13"/>
  <c r="Q18" i="13"/>
  <c r="P18" i="13"/>
  <c r="Q12" i="13"/>
  <c r="Q13" i="13"/>
  <c r="Q14" i="13"/>
  <c r="Q15" i="13"/>
  <c r="Q16" i="13"/>
  <c r="Q17" i="13"/>
  <c r="Q11" i="13"/>
  <c r="P12" i="13"/>
  <c r="P13" i="13"/>
  <c r="P14" i="13"/>
  <c r="P15" i="13"/>
  <c r="P16" i="13"/>
  <c r="P17" i="13"/>
  <c r="P11" i="13"/>
  <c r="Q6" i="13"/>
  <c r="Q7" i="13"/>
  <c r="Q8" i="13"/>
  <c r="Q9" i="13"/>
  <c r="Q10" i="13"/>
  <c r="Q5" i="13"/>
  <c r="P6" i="13"/>
  <c r="P7" i="13"/>
  <c r="P8" i="13"/>
  <c r="P9" i="13"/>
  <c r="P10" i="13"/>
  <c r="P5" i="13"/>
  <c r="M37" i="13"/>
  <c r="M38" i="13"/>
  <c r="M39" i="13"/>
  <c r="M40" i="13"/>
  <c r="M41" i="13"/>
  <c r="M42" i="13"/>
  <c r="M36" i="13"/>
  <c r="M33" i="13"/>
  <c r="M34" i="13"/>
  <c r="M35" i="13"/>
  <c r="M32" i="13"/>
  <c r="L37" i="13"/>
  <c r="L38" i="13"/>
  <c r="L39" i="13"/>
  <c r="L40" i="13"/>
  <c r="L41" i="13"/>
  <c r="L42" i="13"/>
  <c r="L36" i="13"/>
  <c r="L33" i="13"/>
  <c r="L34" i="13"/>
  <c r="L35" i="13"/>
  <c r="L32" i="13"/>
  <c r="L26" i="13"/>
  <c r="L27" i="13"/>
  <c r="L28" i="13"/>
  <c r="L29" i="13"/>
  <c r="L30" i="13"/>
  <c r="L31" i="13"/>
  <c r="L25" i="13"/>
  <c r="M19" i="13"/>
  <c r="M20" i="13"/>
  <c r="M21" i="13"/>
  <c r="M22" i="13"/>
  <c r="M23" i="13"/>
  <c r="M24" i="13"/>
  <c r="M18" i="13"/>
  <c r="L19" i="13"/>
  <c r="L20" i="13"/>
  <c r="L21" i="13"/>
  <c r="L22" i="13"/>
  <c r="L23" i="13"/>
  <c r="L24" i="13"/>
  <c r="L18" i="13"/>
  <c r="L12" i="13"/>
  <c r="L13" i="13"/>
  <c r="L14" i="13"/>
  <c r="L15" i="13"/>
  <c r="L16" i="13"/>
  <c r="L17" i="13"/>
  <c r="L11" i="13"/>
  <c r="M12" i="13"/>
  <c r="M13" i="13"/>
  <c r="M14" i="13"/>
  <c r="M15" i="13"/>
  <c r="M16" i="13"/>
  <c r="M17" i="13"/>
  <c r="M11" i="13"/>
  <c r="M6" i="13"/>
  <c r="M7" i="13"/>
  <c r="M8" i="13"/>
  <c r="M9" i="13"/>
  <c r="M10" i="13"/>
  <c r="M5" i="13"/>
  <c r="L6" i="13"/>
  <c r="L7" i="13"/>
  <c r="L8" i="13"/>
  <c r="L9" i="13"/>
  <c r="L10" i="13"/>
  <c r="L5" i="13"/>
  <c r="S25" i="13"/>
  <c r="S18" i="13"/>
  <c r="S11" i="13"/>
  <c r="S5" i="13"/>
  <c r="S36" i="13"/>
  <c r="S32" i="13"/>
  <c r="O36" i="13"/>
  <c r="O25" i="13"/>
  <c r="O32" i="13"/>
  <c r="O18" i="13"/>
  <c r="O11" i="13"/>
  <c r="K36" i="13"/>
  <c r="K32" i="13"/>
  <c r="K18" i="13"/>
  <c r="K25" i="13"/>
  <c r="K11" i="13"/>
  <c r="K5" i="13"/>
  <c r="O5" i="13"/>
  <c r="H37" i="13"/>
  <c r="H38" i="13"/>
  <c r="H39" i="13"/>
  <c r="H40" i="13"/>
  <c r="H41" i="13"/>
  <c r="H42" i="13"/>
  <c r="H36" i="13"/>
  <c r="I37" i="13"/>
  <c r="I38" i="13"/>
  <c r="I39" i="13"/>
  <c r="I40" i="13"/>
  <c r="I41" i="13"/>
  <c r="I42" i="13"/>
  <c r="I36" i="13"/>
  <c r="I33" i="13"/>
  <c r="I34" i="13"/>
  <c r="I35" i="13"/>
  <c r="I32" i="13"/>
  <c r="H33" i="13"/>
  <c r="H34" i="13"/>
  <c r="H35" i="13"/>
  <c r="H32" i="13"/>
  <c r="I26" i="13"/>
  <c r="I27" i="13"/>
  <c r="I28" i="13"/>
  <c r="I29" i="13"/>
  <c r="I30" i="13"/>
  <c r="I31" i="13"/>
  <c r="I25" i="13"/>
  <c r="H26" i="13"/>
  <c r="H27" i="13"/>
  <c r="H28" i="13"/>
  <c r="H29" i="13"/>
  <c r="H30" i="13"/>
  <c r="H31" i="13"/>
  <c r="H25" i="13"/>
  <c r="H19" i="13"/>
  <c r="H20" i="13"/>
  <c r="H21" i="13"/>
  <c r="H22" i="13"/>
  <c r="H23" i="13"/>
  <c r="H24" i="13"/>
  <c r="H18" i="13"/>
  <c r="I19" i="13"/>
  <c r="I20" i="13"/>
  <c r="I21" i="13"/>
  <c r="I22" i="13"/>
  <c r="I23" i="13"/>
  <c r="I24" i="13"/>
  <c r="I18" i="13"/>
  <c r="I12" i="13"/>
  <c r="I13" i="13"/>
  <c r="I14" i="13"/>
  <c r="I15" i="13"/>
  <c r="I16" i="13"/>
  <c r="I17" i="13"/>
  <c r="I11" i="13"/>
  <c r="H12" i="13"/>
  <c r="H13" i="13"/>
  <c r="H14" i="13"/>
  <c r="H15" i="13"/>
  <c r="H16" i="13"/>
  <c r="H17" i="13"/>
  <c r="H11" i="13"/>
  <c r="I6" i="13"/>
  <c r="I7" i="13"/>
  <c r="I8" i="13"/>
  <c r="I9" i="13"/>
  <c r="I10" i="13"/>
  <c r="I5" i="13"/>
  <c r="H6" i="13"/>
  <c r="H7" i="13"/>
  <c r="H8" i="13"/>
  <c r="H9" i="13"/>
  <c r="H10" i="13"/>
  <c r="H5" i="13"/>
  <c r="G11" i="13"/>
  <c r="G5" i="13"/>
  <c r="G18" i="13"/>
  <c r="G25" i="13"/>
  <c r="G32" i="13"/>
  <c r="G36" i="13"/>
  <c r="E37" i="13"/>
  <c r="E38" i="13"/>
  <c r="E39" i="13"/>
  <c r="E40" i="13"/>
  <c r="E41" i="13"/>
  <c r="E42" i="13"/>
  <c r="E36" i="13"/>
  <c r="D37" i="13"/>
  <c r="D38" i="13"/>
  <c r="D39" i="13"/>
  <c r="D40" i="13"/>
  <c r="D41" i="13"/>
  <c r="D42" i="13"/>
  <c r="D36" i="13"/>
  <c r="E33" i="13"/>
  <c r="E34" i="13"/>
  <c r="E35" i="13"/>
  <c r="E32" i="13"/>
  <c r="D33" i="13"/>
  <c r="D34" i="13"/>
  <c r="D35" i="13"/>
  <c r="D32" i="13"/>
  <c r="E26" i="13"/>
  <c r="E27" i="13"/>
  <c r="E28" i="13"/>
  <c r="E29" i="13"/>
  <c r="E30" i="13"/>
  <c r="E31" i="13"/>
  <c r="E25" i="13"/>
  <c r="D26" i="13"/>
  <c r="D27" i="13"/>
  <c r="D28" i="13"/>
  <c r="D29" i="13"/>
  <c r="D30" i="13"/>
  <c r="D31" i="13"/>
  <c r="D25" i="13"/>
  <c r="E19" i="13"/>
  <c r="E20" i="13"/>
  <c r="E21" i="13"/>
  <c r="E22" i="13"/>
  <c r="E23" i="13"/>
  <c r="E24" i="13"/>
  <c r="E18" i="13"/>
  <c r="D18" i="13"/>
  <c r="E12" i="13"/>
  <c r="E13" i="13"/>
  <c r="E14" i="13"/>
  <c r="E15" i="13"/>
  <c r="E16" i="13"/>
  <c r="E17" i="13"/>
  <c r="E11" i="13"/>
  <c r="E6" i="13"/>
  <c r="E7" i="13"/>
  <c r="E8" i="13"/>
  <c r="E9" i="13"/>
  <c r="E10" i="13"/>
  <c r="E5" i="13"/>
  <c r="D12" i="13"/>
  <c r="D13" i="13"/>
  <c r="D14" i="13"/>
  <c r="D15" i="13"/>
  <c r="D16" i="13"/>
  <c r="D17" i="13"/>
  <c r="D11" i="13"/>
  <c r="D6" i="13"/>
  <c r="D7" i="13"/>
  <c r="D8" i="13"/>
  <c r="D9" i="13"/>
  <c r="D10" i="13"/>
  <c r="D5" i="13"/>
  <c r="U47" i="13"/>
  <c r="U48" i="13"/>
  <c r="U49" i="13"/>
  <c r="U50" i="13"/>
  <c r="U51" i="13"/>
  <c r="U46" i="13"/>
  <c r="U45" i="13"/>
  <c r="Q51" i="13"/>
  <c r="Q47" i="13"/>
  <c r="Q48" i="13"/>
  <c r="Q49" i="13"/>
  <c r="Q50" i="13"/>
  <c r="Q46" i="13"/>
  <c r="Q45" i="13"/>
  <c r="M47" i="13"/>
  <c r="M48" i="13"/>
  <c r="M49" i="13"/>
  <c r="M50" i="13"/>
  <c r="M51" i="13"/>
  <c r="M46" i="13"/>
  <c r="M45" i="13"/>
  <c r="I47" i="13"/>
  <c r="I48" i="13"/>
  <c r="I49" i="13"/>
  <c r="I50" i="13"/>
  <c r="I51" i="13"/>
  <c r="I46" i="13"/>
  <c r="E47" i="13"/>
  <c r="E48" i="13"/>
  <c r="E49" i="13"/>
  <c r="E50" i="13"/>
  <c r="E51" i="13"/>
  <c r="E46" i="13"/>
  <c r="C36" i="13"/>
  <c r="C32" i="13"/>
  <c r="C25" i="13"/>
  <c r="C11" i="13"/>
  <c r="C5" i="13"/>
  <c r="U37" i="12"/>
  <c r="U38" i="12"/>
  <c r="U39" i="12"/>
  <c r="U40" i="12"/>
  <c r="U41" i="12"/>
  <c r="U42" i="12"/>
  <c r="U33" i="12"/>
  <c r="U34" i="12"/>
  <c r="U35" i="12"/>
  <c r="U32" i="12"/>
  <c r="U26" i="12"/>
  <c r="U27" i="12"/>
  <c r="U28" i="12"/>
  <c r="U29" i="12"/>
  <c r="U30" i="12"/>
  <c r="U31" i="12"/>
  <c r="U19" i="12"/>
  <c r="U20" i="12"/>
  <c r="U21" i="12"/>
  <c r="U22" i="12"/>
  <c r="U23" i="12"/>
  <c r="U24" i="12"/>
  <c r="U12" i="12"/>
  <c r="U13" i="12"/>
  <c r="U14" i="12"/>
  <c r="U15" i="12"/>
  <c r="U16" i="12"/>
  <c r="U17" i="12"/>
  <c r="U6" i="12"/>
  <c r="U7" i="12"/>
  <c r="U8" i="12"/>
  <c r="U9" i="12"/>
  <c r="U10" i="12"/>
  <c r="T33" i="12"/>
  <c r="T34" i="12"/>
  <c r="T35" i="12"/>
  <c r="T32" i="12"/>
  <c r="U25" i="12"/>
  <c r="T26" i="12"/>
  <c r="T27" i="12"/>
  <c r="T28" i="12"/>
  <c r="T29" i="12"/>
  <c r="T30" i="12"/>
  <c r="T31" i="12"/>
  <c r="T25" i="12"/>
  <c r="T19" i="12"/>
  <c r="T20" i="12"/>
  <c r="T21" i="12"/>
  <c r="T22" i="12"/>
  <c r="T23" i="12"/>
  <c r="T24" i="12"/>
  <c r="T18" i="12"/>
  <c r="U18" i="12"/>
  <c r="U11" i="12"/>
  <c r="U5" i="12"/>
  <c r="T6" i="12"/>
  <c r="T7" i="12"/>
  <c r="T8" i="12"/>
  <c r="T9" i="12"/>
  <c r="T10" i="12"/>
  <c r="T12" i="12"/>
  <c r="T13" i="12"/>
  <c r="T14" i="12"/>
  <c r="T15" i="12"/>
  <c r="T16" i="12"/>
  <c r="T17" i="12"/>
  <c r="T11" i="12"/>
  <c r="T5" i="12"/>
  <c r="U36" i="12"/>
  <c r="T37" i="12"/>
  <c r="T38" i="12"/>
  <c r="T39" i="12"/>
  <c r="T40" i="12"/>
  <c r="T41" i="12"/>
  <c r="T42" i="12"/>
  <c r="T36" i="12"/>
  <c r="S36" i="12"/>
  <c r="S32" i="12"/>
  <c r="S25" i="12"/>
  <c r="S18" i="12"/>
  <c r="S11" i="12"/>
  <c r="S5" i="12"/>
  <c r="P37" i="12"/>
  <c r="P38" i="12"/>
  <c r="P39" i="12"/>
  <c r="P40" i="12"/>
  <c r="P41" i="12"/>
  <c r="P42" i="12"/>
  <c r="P36" i="12"/>
  <c r="Q37" i="12"/>
  <c r="Q38" i="12"/>
  <c r="Q39" i="12"/>
  <c r="Q40" i="12"/>
  <c r="Q41" i="12"/>
  <c r="Q42" i="12"/>
  <c r="Q36" i="12"/>
  <c r="Q33" i="12"/>
  <c r="Q34" i="12"/>
  <c r="Q35" i="12"/>
  <c r="P33" i="12"/>
  <c r="P34" i="12"/>
  <c r="P35" i="12"/>
  <c r="P32" i="12"/>
  <c r="Q32" i="12"/>
  <c r="Q26" i="12"/>
  <c r="Q27" i="12"/>
  <c r="Q28" i="12"/>
  <c r="Q29" i="12"/>
  <c r="Q30" i="12"/>
  <c r="Q31" i="12"/>
  <c r="Q25" i="12"/>
  <c r="P26" i="12"/>
  <c r="P27" i="12"/>
  <c r="P28" i="12"/>
  <c r="P29" i="12"/>
  <c r="P30" i="12"/>
  <c r="P31" i="12"/>
  <c r="P25" i="12"/>
  <c r="Q19" i="12"/>
  <c r="Q20" i="12"/>
  <c r="Q21" i="12"/>
  <c r="Q22" i="12"/>
  <c r="Q23" i="12"/>
  <c r="Q24" i="12"/>
  <c r="Q18" i="12"/>
  <c r="P19" i="12"/>
  <c r="P20" i="12"/>
  <c r="P21" i="12"/>
  <c r="P22" i="12"/>
  <c r="P23" i="12"/>
  <c r="P24" i="12"/>
  <c r="P18" i="12"/>
  <c r="P12" i="12"/>
  <c r="P13" i="12"/>
  <c r="P14" i="12"/>
  <c r="P15" i="12"/>
  <c r="P16" i="12"/>
  <c r="P17" i="12"/>
  <c r="P11" i="12"/>
  <c r="Q12" i="12"/>
  <c r="Q13" i="12"/>
  <c r="Q14" i="12"/>
  <c r="Q15" i="12"/>
  <c r="Q16" i="12"/>
  <c r="Q17" i="12"/>
  <c r="Q11" i="12"/>
  <c r="Q6" i="12"/>
  <c r="Q7" i="12"/>
  <c r="Q8" i="12"/>
  <c r="Q9" i="12"/>
  <c r="Q10" i="12"/>
  <c r="Q5" i="12"/>
  <c r="P6" i="12"/>
  <c r="P7" i="12"/>
  <c r="P8" i="12"/>
  <c r="P9" i="12"/>
  <c r="P10" i="12"/>
  <c r="P5" i="12"/>
  <c r="O36" i="12"/>
  <c r="O32" i="12"/>
  <c r="O25" i="12"/>
  <c r="O18" i="12"/>
  <c r="O11" i="12"/>
  <c r="O5" i="12"/>
  <c r="M37" i="12"/>
  <c r="M38" i="12"/>
  <c r="M39" i="12"/>
  <c r="M40" i="12"/>
  <c r="M41" i="12"/>
  <c r="M42" i="12"/>
  <c r="M36" i="12"/>
  <c r="L37" i="12"/>
  <c r="L38" i="12"/>
  <c r="L39" i="12"/>
  <c r="L40" i="12"/>
  <c r="L41" i="12"/>
  <c r="L42" i="12"/>
  <c r="L36" i="12"/>
  <c r="M33" i="12"/>
  <c r="M34" i="12"/>
  <c r="M35" i="12"/>
  <c r="M32" i="12"/>
  <c r="L33" i="12"/>
  <c r="L34" i="12"/>
  <c r="L35" i="12"/>
  <c r="L32" i="12"/>
  <c r="M26" i="12"/>
  <c r="M27" i="12"/>
  <c r="M28" i="12"/>
  <c r="M29" i="12"/>
  <c r="M30" i="12"/>
  <c r="M31" i="12"/>
  <c r="M25" i="12"/>
  <c r="L26" i="12"/>
  <c r="L27" i="12"/>
  <c r="L28" i="12"/>
  <c r="L29" i="12"/>
  <c r="L30" i="12"/>
  <c r="L31" i="12"/>
  <c r="L25" i="12"/>
  <c r="M19" i="12"/>
  <c r="M20" i="12"/>
  <c r="M21" i="12"/>
  <c r="M22" i="12"/>
  <c r="M23" i="12"/>
  <c r="M24" i="12"/>
  <c r="M18" i="12"/>
  <c r="L19" i="12"/>
  <c r="L20" i="12"/>
  <c r="L21" i="12"/>
  <c r="L22" i="12"/>
  <c r="L23" i="12"/>
  <c r="L24" i="12"/>
  <c r="L18" i="12"/>
  <c r="M12" i="12"/>
  <c r="M13" i="12"/>
  <c r="M14" i="12"/>
  <c r="M15" i="12"/>
  <c r="M16" i="12"/>
  <c r="M17" i="12"/>
  <c r="M11" i="12"/>
  <c r="L12" i="12"/>
  <c r="L13" i="12"/>
  <c r="L14" i="12"/>
  <c r="L15" i="12"/>
  <c r="L16" i="12"/>
  <c r="L17" i="12"/>
  <c r="L11" i="12"/>
  <c r="L6" i="12"/>
  <c r="L7" i="12"/>
  <c r="L8" i="12"/>
  <c r="L9" i="12"/>
  <c r="L10" i="12"/>
  <c r="M6" i="12"/>
  <c r="M7" i="12"/>
  <c r="M8" i="12"/>
  <c r="M9" i="12"/>
  <c r="M10" i="12"/>
  <c r="M5" i="12"/>
  <c r="L5" i="12"/>
  <c r="K18" i="12"/>
  <c r="K11" i="12"/>
  <c r="K5" i="12"/>
  <c r="K25" i="12"/>
  <c r="K32" i="12"/>
  <c r="K36" i="12"/>
  <c r="I37" i="12"/>
  <c r="I38" i="12"/>
  <c r="I39" i="12"/>
  <c r="I40" i="12"/>
  <c r="I41" i="12"/>
  <c r="I42" i="12"/>
  <c r="I36" i="12"/>
  <c r="H37" i="12"/>
  <c r="H38" i="12"/>
  <c r="H39" i="12"/>
  <c r="H40" i="12"/>
  <c r="H41" i="12"/>
  <c r="H42" i="12"/>
  <c r="H36" i="12"/>
  <c r="I33" i="12"/>
  <c r="I34" i="12"/>
  <c r="I35" i="12"/>
  <c r="I32" i="12"/>
  <c r="H33" i="12"/>
  <c r="H34" i="12"/>
  <c r="H35" i="12"/>
  <c r="H32" i="12"/>
  <c r="I26" i="12"/>
  <c r="I27" i="12"/>
  <c r="I28" i="12"/>
  <c r="I29" i="12"/>
  <c r="I30" i="12"/>
  <c r="I31" i="12"/>
  <c r="I25" i="12"/>
  <c r="H26" i="12"/>
  <c r="H27" i="12"/>
  <c r="H28" i="12"/>
  <c r="H29" i="12"/>
  <c r="H30" i="12"/>
  <c r="H31" i="12"/>
  <c r="H25" i="12"/>
  <c r="I19" i="12"/>
  <c r="I20" i="12"/>
  <c r="I21" i="12"/>
  <c r="I22" i="12"/>
  <c r="I23" i="12"/>
  <c r="I24" i="12"/>
  <c r="I18" i="12"/>
  <c r="H19" i="12"/>
  <c r="H20" i="12"/>
  <c r="H21" i="12"/>
  <c r="H22" i="12"/>
  <c r="H23" i="12"/>
  <c r="H24" i="12"/>
  <c r="H18" i="12"/>
  <c r="I12" i="12"/>
  <c r="I13" i="12"/>
  <c r="I14" i="12"/>
  <c r="I15" i="12"/>
  <c r="I16" i="12"/>
  <c r="I17" i="12"/>
  <c r="H12" i="12"/>
  <c r="H13" i="12"/>
  <c r="H14" i="12"/>
  <c r="H15" i="12"/>
  <c r="H16" i="12"/>
  <c r="H17" i="12"/>
  <c r="H11" i="12"/>
  <c r="I11" i="12"/>
  <c r="I6" i="12"/>
  <c r="I7" i="12"/>
  <c r="I8" i="12"/>
  <c r="I9" i="12"/>
  <c r="I10" i="12"/>
  <c r="I5" i="12"/>
  <c r="H6" i="12"/>
  <c r="H7" i="12"/>
  <c r="H8" i="12"/>
  <c r="H9" i="12"/>
  <c r="H10" i="12"/>
  <c r="H5" i="12"/>
  <c r="G36" i="12"/>
  <c r="G32" i="12"/>
  <c r="G18" i="12"/>
  <c r="G11" i="12"/>
  <c r="G5" i="12"/>
  <c r="U47" i="12"/>
  <c r="U48" i="12"/>
  <c r="U49" i="12"/>
  <c r="U50" i="12"/>
  <c r="U51" i="12"/>
  <c r="U46" i="12"/>
  <c r="Q51" i="12"/>
  <c r="Q47" i="12"/>
  <c r="Q48" i="12"/>
  <c r="Q49" i="12"/>
  <c r="Q50" i="12"/>
  <c r="Q46" i="12"/>
  <c r="M47" i="12"/>
  <c r="M48" i="12"/>
  <c r="M49" i="12"/>
  <c r="M50" i="12"/>
  <c r="M51" i="12"/>
  <c r="M46" i="12"/>
  <c r="I47" i="12"/>
  <c r="I48" i="12"/>
  <c r="I49" i="12"/>
  <c r="I50" i="12"/>
  <c r="I51" i="12"/>
  <c r="I46" i="12"/>
  <c r="E47" i="12"/>
  <c r="E48" i="12"/>
  <c r="E49" i="12"/>
  <c r="E50" i="12"/>
  <c r="E51" i="12"/>
  <c r="E46" i="12"/>
  <c r="E37" i="12"/>
  <c r="E38" i="12"/>
  <c r="E39" i="12"/>
  <c r="E40" i="12"/>
  <c r="E41" i="12"/>
  <c r="E42" i="12"/>
  <c r="E36" i="12"/>
  <c r="D37" i="12"/>
  <c r="D38" i="12"/>
  <c r="D39" i="12"/>
  <c r="D40" i="12"/>
  <c r="D41" i="12"/>
  <c r="D42" i="12"/>
  <c r="D36" i="12"/>
  <c r="D33" i="12"/>
  <c r="D34" i="12"/>
  <c r="D35" i="12"/>
  <c r="E33" i="12"/>
  <c r="E34" i="12"/>
  <c r="E35" i="12"/>
  <c r="E32" i="12"/>
  <c r="D32" i="12"/>
  <c r="D26" i="12"/>
  <c r="D27" i="12"/>
  <c r="D28" i="12"/>
  <c r="D29" i="12"/>
  <c r="D30" i="12"/>
  <c r="D31" i="12"/>
  <c r="E26" i="12"/>
  <c r="E27" i="12"/>
  <c r="E28" i="12"/>
  <c r="E29" i="12"/>
  <c r="E30" i="12"/>
  <c r="E31" i="12"/>
  <c r="E25" i="12"/>
  <c r="D25" i="12"/>
  <c r="E19" i="12"/>
  <c r="E20" i="12"/>
  <c r="E21" i="12"/>
  <c r="E22" i="12"/>
  <c r="E23" i="12"/>
  <c r="E24" i="12"/>
  <c r="E18" i="12"/>
  <c r="D19" i="12"/>
  <c r="D20" i="12"/>
  <c r="D21" i="12"/>
  <c r="D22" i="12"/>
  <c r="D23" i="12"/>
  <c r="D24" i="12"/>
  <c r="D18" i="12"/>
  <c r="E17" i="12"/>
  <c r="E12" i="12"/>
  <c r="E13" i="12"/>
  <c r="E14" i="12"/>
  <c r="E15" i="12"/>
  <c r="E16" i="12"/>
  <c r="E11" i="12"/>
  <c r="D16" i="12"/>
  <c r="D17" i="12"/>
  <c r="D12" i="12"/>
  <c r="D13" i="12"/>
  <c r="D14" i="12"/>
  <c r="D15" i="12"/>
  <c r="D11" i="12"/>
  <c r="E6" i="12"/>
  <c r="E7" i="12"/>
  <c r="E8" i="12"/>
  <c r="E9" i="12"/>
  <c r="E10" i="12"/>
  <c r="E5" i="12"/>
  <c r="D6" i="12"/>
  <c r="D7" i="12"/>
  <c r="D8" i="12"/>
  <c r="D9" i="12"/>
  <c r="D10" i="12"/>
  <c r="D5" i="12"/>
  <c r="C36" i="12"/>
  <c r="C32" i="12"/>
  <c r="C25" i="12"/>
  <c r="C11" i="12"/>
  <c r="C18" i="12"/>
  <c r="C5" i="12"/>
  <c r="U33" i="11" l="1"/>
  <c r="U34" i="11"/>
  <c r="U35" i="11"/>
  <c r="U32" i="11"/>
  <c r="U37" i="11"/>
  <c r="U38" i="11"/>
  <c r="U39" i="11"/>
  <c r="U40" i="11"/>
  <c r="U41" i="11"/>
  <c r="U42" i="11"/>
  <c r="U36" i="11"/>
  <c r="T37" i="11"/>
  <c r="T38" i="11"/>
  <c r="T39" i="11"/>
  <c r="T40" i="11"/>
  <c r="T41" i="11"/>
  <c r="T42" i="11"/>
  <c r="T36" i="11"/>
  <c r="T33" i="11"/>
  <c r="T34" i="11"/>
  <c r="T35" i="11"/>
  <c r="T32" i="11"/>
  <c r="U31" i="11"/>
  <c r="U26" i="11"/>
  <c r="U27" i="11"/>
  <c r="U28" i="11"/>
  <c r="U29" i="11"/>
  <c r="U30" i="11"/>
  <c r="T26" i="11"/>
  <c r="T27" i="11"/>
  <c r="T28" i="11"/>
  <c r="T29" i="11"/>
  <c r="T30" i="11"/>
  <c r="T31" i="11"/>
  <c r="U25" i="11"/>
  <c r="T25" i="11"/>
  <c r="U19" i="11"/>
  <c r="U20" i="11"/>
  <c r="U21" i="11"/>
  <c r="U22" i="11"/>
  <c r="U23" i="11"/>
  <c r="U24" i="11"/>
  <c r="U18" i="11"/>
  <c r="T19" i="11"/>
  <c r="T20" i="11"/>
  <c r="T21" i="11"/>
  <c r="T22" i="11"/>
  <c r="T23" i="11"/>
  <c r="T24" i="11"/>
  <c r="T18" i="11"/>
  <c r="U12" i="11"/>
  <c r="U13" i="11"/>
  <c r="U14" i="11"/>
  <c r="U15" i="11"/>
  <c r="U16" i="11"/>
  <c r="U17" i="11"/>
  <c r="U11" i="11"/>
  <c r="T12" i="11"/>
  <c r="T13" i="11"/>
  <c r="T14" i="11"/>
  <c r="T15" i="11"/>
  <c r="T16" i="11"/>
  <c r="T17" i="11"/>
  <c r="T11" i="11"/>
  <c r="U6" i="11"/>
  <c r="U7" i="11"/>
  <c r="U8" i="11"/>
  <c r="U9" i="11"/>
  <c r="U10" i="11"/>
  <c r="U5" i="11"/>
  <c r="T6" i="11"/>
  <c r="T7" i="11"/>
  <c r="T8" i="11"/>
  <c r="T9" i="11"/>
  <c r="T10" i="11"/>
  <c r="T5" i="11"/>
  <c r="S36" i="11"/>
  <c r="S32" i="11"/>
  <c r="S25" i="11"/>
  <c r="S18" i="11"/>
  <c r="S11" i="11"/>
  <c r="S5" i="11"/>
  <c r="P37" i="11"/>
  <c r="P38" i="11"/>
  <c r="P39" i="11"/>
  <c r="P40" i="11"/>
  <c r="P41" i="11"/>
  <c r="P42" i="11"/>
  <c r="P36" i="11"/>
  <c r="Q37" i="11"/>
  <c r="Q38" i="11"/>
  <c r="Q39" i="11"/>
  <c r="Q40" i="11"/>
  <c r="Q41" i="11"/>
  <c r="Q42" i="11"/>
  <c r="Q36" i="11"/>
  <c r="Q33" i="11"/>
  <c r="Q34" i="11"/>
  <c r="Q35" i="11"/>
  <c r="Q32" i="11"/>
  <c r="P33" i="11"/>
  <c r="P34" i="11"/>
  <c r="P35" i="11"/>
  <c r="P32" i="11"/>
  <c r="Q26" i="11"/>
  <c r="Q27" i="11"/>
  <c r="Q28" i="11"/>
  <c r="Q29" i="11"/>
  <c r="Q30" i="11"/>
  <c r="Q31" i="11"/>
  <c r="Q25" i="11"/>
  <c r="P26" i="11"/>
  <c r="P27" i="11"/>
  <c r="P28" i="11"/>
  <c r="P29" i="11"/>
  <c r="P30" i="11"/>
  <c r="P31" i="11"/>
  <c r="P25" i="11"/>
  <c r="Q19" i="11"/>
  <c r="Q20" i="11"/>
  <c r="Q21" i="11"/>
  <c r="Q22" i="11"/>
  <c r="Q23" i="11"/>
  <c r="Q18" i="11"/>
  <c r="P19" i="11"/>
  <c r="P20" i="11"/>
  <c r="P21" i="11"/>
  <c r="P22" i="11"/>
  <c r="P23" i="11"/>
  <c r="P24" i="11"/>
  <c r="P18" i="11"/>
  <c r="Q12" i="11"/>
  <c r="Q13" i="11"/>
  <c r="Q14" i="11"/>
  <c r="Q15" i="11"/>
  <c r="Q16" i="11"/>
  <c r="Q17" i="11"/>
  <c r="Q11" i="11"/>
  <c r="P12" i="11"/>
  <c r="P13" i="11"/>
  <c r="P14" i="11"/>
  <c r="P15" i="11"/>
  <c r="P16" i="11"/>
  <c r="P17" i="11"/>
  <c r="P11" i="11"/>
  <c r="Q6" i="11"/>
  <c r="Q7" i="11"/>
  <c r="Q8" i="11"/>
  <c r="Q9" i="11"/>
  <c r="Q10" i="11"/>
  <c r="Q5" i="11"/>
  <c r="P6" i="11"/>
  <c r="P7" i="11"/>
  <c r="P8" i="11"/>
  <c r="P9" i="11"/>
  <c r="P5" i="11"/>
  <c r="O5" i="11"/>
  <c r="O11" i="11"/>
  <c r="O18" i="11"/>
  <c r="O32" i="11"/>
  <c r="O25" i="11"/>
  <c r="O36" i="11"/>
  <c r="L37" i="11"/>
  <c r="L38" i="11"/>
  <c r="L39" i="11"/>
  <c r="L40" i="11"/>
  <c r="L41" i="11"/>
  <c r="L42" i="11"/>
  <c r="L36" i="11"/>
  <c r="M37" i="11"/>
  <c r="M38" i="11"/>
  <c r="M39" i="11"/>
  <c r="M40" i="11"/>
  <c r="M41" i="11"/>
  <c r="M42" i="11"/>
  <c r="M36" i="11"/>
  <c r="M33" i="11"/>
  <c r="M34" i="11"/>
  <c r="M35" i="11"/>
  <c r="M32" i="11"/>
  <c r="L33" i="11"/>
  <c r="L34" i="11"/>
  <c r="L35" i="11"/>
  <c r="L32" i="11"/>
  <c r="M26" i="11"/>
  <c r="M27" i="11"/>
  <c r="M28" i="11"/>
  <c r="M29" i="11"/>
  <c r="M30" i="11"/>
  <c r="M31" i="11"/>
  <c r="M25" i="11"/>
  <c r="L26" i="11"/>
  <c r="L27" i="11"/>
  <c r="L28" i="11"/>
  <c r="L29" i="11"/>
  <c r="L30" i="11"/>
  <c r="L31" i="11"/>
  <c r="L25" i="11"/>
  <c r="M19" i="11"/>
  <c r="M20" i="11"/>
  <c r="M21" i="11"/>
  <c r="M22" i="11"/>
  <c r="M23" i="11"/>
  <c r="M24" i="11"/>
  <c r="M18" i="11"/>
  <c r="L19" i="11"/>
  <c r="L20" i="11"/>
  <c r="L21" i="11"/>
  <c r="L22" i="11"/>
  <c r="L23" i="11"/>
  <c r="L24" i="11"/>
  <c r="L18" i="11"/>
  <c r="M12" i="11"/>
  <c r="M13" i="11"/>
  <c r="M14" i="11"/>
  <c r="M15" i="11"/>
  <c r="M16" i="11"/>
  <c r="M17" i="11"/>
  <c r="M11" i="11"/>
  <c r="L12" i="11"/>
  <c r="L13" i="11"/>
  <c r="L14" i="11"/>
  <c r="L15" i="11"/>
  <c r="L16" i="11"/>
  <c r="L17" i="11"/>
  <c r="L11" i="11"/>
  <c r="M6" i="11"/>
  <c r="M7" i="11"/>
  <c r="M8" i="11"/>
  <c r="M9" i="11"/>
  <c r="M10" i="11"/>
  <c r="L6" i="11"/>
  <c r="L7" i="11"/>
  <c r="L8" i="11"/>
  <c r="L9" i="11"/>
  <c r="L10" i="11"/>
  <c r="M5" i="11"/>
  <c r="L5" i="11"/>
  <c r="K5" i="11"/>
  <c r="K11" i="11"/>
  <c r="K18" i="11"/>
  <c r="K25" i="11"/>
  <c r="K32" i="11"/>
  <c r="K36" i="11"/>
  <c r="H37" i="11"/>
  <c r="H38" i="11"/>
  <c r="H39" i="11"/>
  <c r="H40" i="11"/>
  <c r="H41" i="11"/>
  <c r="H42" i="11"/>
  <c r="H36" i="11"/>
  <c r="I37" i="11"/>
  <c r="I38" i="11"/>
  <c r="I39" i="11"/>
  <c r="I40" i="11"/>
  <c r="I41" i="11"/>
  <c r="I42" i="11"/>
  <c r="I36" i="11"/>
  <c r="I33" i="11"/>
  <c r="I34" i="11"/>
  <c r="I35" i="11"/>
  <c r="I32" i="11"/>
  <c r="H33" i="11"/>
  <c r="H34" i="11"/>
  <c r="H35" i="11"/>
  <c r="H32" i="11"/>
  <c r="I26" i="11"/>
  <c r="I27" i="11"/>
  <c r="I28" i="11"/>
  <c r="I29" i="11"/>
  <c r="I30" i="11"/>
  <c r="I31" i="11"/>
  <c r="I25" i="11"/>
  <c r="H26" i="11"/>
  <c r="H27" i="11"/>
  <c r="H28" i="11"/>
  <c r="H29" i="11"/>
  <c r="H30" i="11"/>
  <c r="H31" i="11"/>
  <c r="H25" i="11"/>
  <c r="I19" i="11"/>
  <c r="I20" i="11"/>
  <c r="I21" i="11"/>
  <c r="I22" i="11"/>
  <c r="I23" i="11"/>
  <c r="I24" i="11"/>
  <c r="I18" i="11"/>
  <c r="H19" i="11"/>
  <c r="H20" i="11"/>
  <c r="H21" i="11"/>
  <c r="H22" i="11"/>
  <c r="H23" i="11"/>
  <c r="H24" i="11"/>
  <c r="H18" i="11"/>
  <c r="H12" i="11"/>
  <c r="H13" i="11"/>
  <c r="H14" i="11"/>
  <c r="H15" i="11"/>
  <c r="H16" i="11"/>
  <c r="H17" i="11"/>
  <c r="I12" i="11"/>
  <c r="I13" i="11"/>
  <c r="I14" i="11"/>
  <c r="I15" i="11"/>
  <c r="I16" i="11"/>
  <c r="I17" i="11"/>
  <c r="I11" i="11"/>
  <c r="H11" i="11"/>
  <c r="I6" i="11"/>
  <c r="I7" i="11"/>
  <c r="I8" i="11"/>
  <c r="I9" i="11"/>
  <c r="I10" i="11"/>
  <c r="I5" i="11"/>
  <c r="H6" i="11"/>
  <c r="H7" i="11"/>
  <c r="H8" i="11"/>
  <c r="H9" i="11"/>
  <c r="H10" i="11"/>
  <c r="H5" i="11"/>
  <c r="G36" i="11"/>
  <c r="G25" i="11"/>
  <c r="G32" i="11"/>
  <c r="G18" i="11"/>
  <c r="G11" i="11"/>
  <c r="G5" i="11"/>
  <c r="U47" i="11"/>
  <c r="U48" i="11"/>
  <c r="U49" i="11"/>
  <c r="U50" i="11"/>
  <c r="U51" i="11"/>
  <c r="U46" i="11"/>
  <c r="Q47" i="11"/>
  <c r="Q48" i="11"/>
  <c r="Q49" i="11"/>
  <c r="Q50" i="11"/>
  <c r="Q51" i="11"/>
  <c r="Q46" i="11"/>
  <c r="M47" i="11"/>
  <c r="M48" i="11"/>
  <c r="M49" i="11"/>
  <c r="M50" i="11"/>
  <c r="M51" i="11"/>
  <c r="M46" i="11"/>
  <c r="I47" i="11"/>
  <c r="I48" i="11"/>
  <c r="I49" i="11"/>
  <c r="I50" i="11"/>
  <c r="I51" i="11"/>
  <c r="I46" i="11"/>
  <c r="E47" i="11"/>
  <c r="E48" i="11"/>
  <c r="E49" i="11"/>
  <c r="E50" i="11"/>
  <c r="E51" i="11"/>
  <c r="E46" i="11"/>
  <c r="E37" i="11"/>
  <c r="E38" i="11"/>
  <c r="E39" i="11"/>
  <c r="E40" i="11"/>
  <c r="E41" i="11"/>
  <c r="E42" i="11"/>
  <c r="E36" i="11"/>
  <c r="E33" i="11"/>
  <c r="E34" i="11"/>
  <c r="E35" i="11"/>
  <c r="E32" i="11"/>
  <c r="D37" i="11"/>
  <c r="D38" i="11"/>
  <c r="D39" i="11"/>
  <c r="D40" i="11"/>
  <c r="D41" i="11"/>
  <c r="D42" i="11"/>
  <c r="D36" i="11"/>
  <c r="D33" i="11"/>
  <c r="D34" i="11"/>
  <c r="D35" i="11"/>
  <c r="D32" i="11"/>
  <c r="E26" i="11"/>
  <c r="E27" i="11"/>
  <c r="E28" i="11"/>
  <c r="E29" i="11"/>
  <c r="E30" i="11"/>
  <c r="E31" i="11"/>
  <c r="E25" i="11"/>
  <c r="D26" i="11"/>
  <c r="D27" i="11"/>
  <c r="D28" i="11"/>
  <c r="D29" i="11"/>
  <c r="D30" i="11"/>
  <c r="D31" i="11"/>
  <c r="D25" i="11"/>
  <c r="E19" i="11"/>
  <c r="E20" i="11"/>
  <c r="E21" i="11"/>
  <c r="E22" i="11"/>
  <c r="E23" i="11"/>
  <c r="E24" i="11"/>
  <c r="D19" i="11"/>
  <c r="D20" i="11"/>
  <c r="D21" i="11"/>
  <c r="D22" i="11"/>
  <c r="D23" i="11"/>
  <c r="D24" i="11"/>
  <c r="E18" i="11"/>
  <c r="D18" i="11"/>
  <c r="E12" i="11"/>
  <c r="E13" i="11"/>
  <c r="E14" i="11"/>
  <c r="E15" i="11"/>
  <c r="E16" i="11"/>
  <c r="E17" i="11"/>
  <c r="E11" i="11"/>
  <c r="D12" i="11"/>
  <c r="D13" i="11"/>
  <c r="D14" i="11"/>
  <c r="D15" i="11"/>
  <c r="D16" i="11"/>
  <c r="D17" i="11"/>
  <c r="D11" i="11"/>
  <c r="E6" i="11"/>
  <c r="E7" i="11"/>
  <c r="E8" i="11"/>
  <c r="E9" i="11"/>
  <c r="E10" i="11"/>
  <c r="E5" i="11"/>
  <c r="D6" i="11"/>
  <c r="D7" i="11"/>
  <c r="D8" i="11"/>
  <c r="D9" i="11"/>
  <c r="D10" i="11"/>
  <c r="D5" i="11"/>
  <c r="C5" i="11"/>
  <c r="C11" i="11"/>
  <c r="C18" i="11"/>
  <c r="C25" i="11"/>
  <c r="C32" i="11"/>
  <c r="C36" i="11"/>
  <c r="U37" i="10" l="1"/>
  <c r="U38" i="10"/>
  <c r="U39" i="10"/>
  <c r="U40" i="10"/>
  <c r="U41" i="10"/>
  <c r="U42" i="10"/>
  <c r="U36" i="10"/>
  <c r="U33" i="10"/>
  <c r="U34" i="10"/>
  <c r="U35" i="10"/>
  <c r="U32" i="10"/>
  <c r="U26" i="10"/>
  <c r="U27" i="10"/>
  <c r="U28" i="10"/>
  <c r="U29" i="10"/>
  <c r="U30" i="10"/>
  <c r="U31" i="10"/>
  <c r="U25" i="10"/>
  <c r="U19" i="10"/>
  <c r="U20" i="10"/>
  <c r="U21" i="10"/>
  <c r="U22" i="10"/>
  <c r="U23" i="10"/>
  <c r="U24" i="10"/>
  <c r="U18" i="10"/>
  <c r="U12" i="10"/>
  <c r="U13" i="10"/>
  <c r="U14" i="10"/>
  <c r="U15" i="10"/>
  <c r="U16" i="10"/>
  <c r="U17" i="10"/>
  <c r="U11" i="10"/>
  <c r="T37" i="10"/>
  <c r="T38" i="10"/>
  <c r="T39" i="10"/>
  <c r="T40" i="10"/>
  <c r="T41" i="10"/>
  <c r="T42" i="10"/>
  <c r="T33" i="10"/>
  <c r="T34" i="10"/>
  <c r="T35" i="10"/>
  <c r="T36" i="10"/>
  <c r="T32" i="10"/>
  <c r="T26" i="10"/>
  <c r="T27" i="10"/>
  <c r="T28" i="10"/>
  <c r="T29" i="10"/>
  <c r="T30" i="10"/>
  <c r="T31" i="10"/>
  <c r="T25" i="10"/>
  <c r="T19" i="10"/>
  <c r="T20" i="10"/>
  <c r="T21" i="10"/>
  <c r="T22" i="10"/>
  <c r="T23" i="10"/>
  <c r="T24" i="10"/>
  <c r="T18" i="10"/>
  <c r="T12" i="10"/>
  <c r="T13" i="10"/>
  <c r="T14" i="10"/>
  <c r="T15" i="10"/>
  <c r="T16" i="10"/>
  <c r="T17" i="10"/>
  <c r="S36" i="9"/>
  <c r="T11" i="10"/>
  <c r="U6" i="10"/>
  <c r="U7" i="10"/>
  <c r="U8" i="10"/>
  <c r="U9" i="10"/>
  <c r="U10" i="10"/>
  <c r="U5" i="10"/>
  <c r="T6" i="10"/>
  <c r="T7" i="10"/>
  <c r="T8" i="10"/>
  <c r="T9" i="10"/>
  <c r="T10" i="10"/>
  <c r="T5" i="10"/>
  <c r="S5" i="10"/>
  <c r="S11" i="10"/>
  <c r="S25" i="10"/>
  <c r="S18" i="10"/>
  <c r="S32" i="10"/>
  <c r="S36" i="10"/>
  <c r="P37" i="10"/>
  <c r="P38" i="10"/>
  <c r="P39" i="10"/>
  <c r="P40" i="10"/>
  <c r="P41" i="10"/>
  <c r="P42" i="10"/>
  <c r="P36" i="10"/>
  <c r="Q37" i="10"/>
  <c r="Q38" i="10"/>
  <c r="Q39" i="10"/>
  <c r="Q40" i="10"/>
  <c r="Q41" i="10"/>
  <c r="Q42" i="10"/>
  <c r="Q36" i="10"/>
  <c r="Q33" i="10"/>
  <c r="Q34" i="10"/>
  <c r="Q35" i="10"/>
  <c r="Q32" i="10"/>
  <c r="P33" i="10"/>
  <c r="P34" i="10"/>
  <c r="P35" i="10"/>
  <c r="P32" i="10"/>
  <c r="Q26" i="10"/>
  <c r="Q27" i="10"/>
  <c r="Q28" i="10"/>
  <c r="Q29" i="10"/>
  <c r="Q30" i="10"/>
  <c r="Q31" i="10"/>
  <c r="Q25" i="10"/>
  <c r="P26" i="10"/>
  <c r="P27" i="10"/>
  <c r="P28" i="10"/>
  <c r="P29" i="10"/>
  <c r="P30" i="10"/>
  <c r="P31" i="10"/>
  <c r="P25" i="10"/>
  <c r="Q19" i="10"/>
  <c r="Q20" i="10"/>
  <c r="Q21" i="10"/>
  <c r="Q22" i="10"/>
  <c r="Q23" i="10"/>
  <c r="Q24" i="10"/>
  <c r="Q18" i="10"/>
  <c r="P19" i="10"/>
  <c r="P20" i="10"/>
  <c r="P21" i="10"/>
  <c r="P22" i="10"/>
  <c r="P23" i="10"/>
  <c r="P24" i="10"/>
  <c r="P18" i="10"/>
  <c r="Q12" i="10"/>
  <c r="Q13" i="10"/>
  <c r="Q14" i="10"/>
  <c r="Q15" i="10"/>
  <c r="Q16" i="10"/>
  <c r="Q17" i="10"/>
  <c r="Q11" i="10"/>
  <c r="P12" i="10"/>
  <c r="P13" i="10"/>
  <c r="P14" i="10"/>
  <c r="P15" i="10"/>
  <c r="P16" i="10"/>
  <c r="P17" i="10"/>
  <c r="P11" i="10"/>
  <c r="Q6" i="10"/>
  <c r="Q7" i="10"/>
  <c r="Q8" i="10"/>
  <c r="Q9" i="10"/>
  <c r="Q10" i="10"/>
  <c r="Q5" i="10"/>
  <c r="P6" i="10"/>
  <c r="P7" i="10"/>
  <c r="P8" i="10"/>
  <c r="P9" i="10"/>
  <c r="P10" i="10"/>
  <c r="P5" i="10"/>
  <c r="O36" i="10"/>
  <c r="O32" i="10"/>
  <c r="O25" i="10"/>
  <c r="O18" i="10"/>
  <c r="O11" i="10"/>
  <c r="O5" i="10"/>
  <c r="M37" i="10"/>
  <c r="M38" i="10"/>
  <c r="M39" i="10"/>
  <c r="M40" i="10"/>
  <c r="M41" i="10"/>
  <c r="M42" i="10"/>
  <c r="M36" i="10"/>
  <c r="M33" i="10"/>
  <c r="M34" i="10"/>
  <c r="M35" i="10"/>
  <c r="M26" i="10"/>
  <c r="M27" i="10"/>
  <c r="M28" i="10"/>
  <c r="M29" i="10"/>
  <c r="M30" i="10"/>
  <c r="M31" i="10"/>
  <c r="M19" i="10"/>
  <c r="M20" i="10"/>
  <c r="M21" i="10"/>
  <c r="M22" i="10"/>
  <c r="M23" i="10"/>
  <c r="M24" i="10"/>
  <c r="M12" i="10"/>
  <c r="M13" i="10"/>
  <c r="M14" i="10"/>
  <c r="M15" i="10"/>
  <c r="M16" i="10"/>
  <c r="M17" i="10"/>
  <c r="L12" i="10"/>
  <c r="L13" i="10"/>
  <c r="L14" i="10"/>
  <c r="L15" i="10"/>
  <c r="L16" i="10"/>
  <c r="L17" i="10"/>
  <c r="M18" i="10"/>
  <c r="L19" i="10"/>
  <c r="L20" i="10"/>
  <c r="L21" i="10"/>
  <c r="L22" i="10"/>
  <c r="L23" i="10"/>
  <c r="L24" i="10"/>
  <c r="M25" i="10"/>
  <c r="L26" i="10"/>
  <c r="L27" i="10"/>
  <c r="L28" i="10"/>
  <c r="L29" i="10"/>
  <c r="L30" i="10"/>
  <c r="L31" i="10"/>
  <c r="L25" i="10"/>
  <c r="M32" i="10"/>
  <c r="L33" i="10"/>
  <c r="L34" i="10"/>
  <c r="L35" i="10"/>
  <c r="L32" i="10"/>
  <c r="L37" i="10"/>
  <c r="L38" i="10"/>
  <c r="L39" i="10"/>
  <c r="L40" i="10"/>
  <c r="L41" i="10"/>
  <c r="L42" i="10"/>
  <c r="L36" i="10"/>
  <c r="K32" i="10"/>
  <c r="K36" i="10"/>
  <c r="K25" i="10"/>
  <c r="K5" i="10"/>
  <c r="K11" i="10"/>
  <c r="K18" i="10"/>
  <c r="L18" i="10"/>
  <c r="M11" i="10"/>
  <c r="L11" i="10"/>
  <c r="M6" i="10"/>
  <c r="M7" i="10"/>
  <c r="M8" i="10"/>
  <c r="M9" i="10"/>
  <c r="M10" i="10"/>
  <c r="M5" i="10"/>
  <c r="L6" i="10"/>
  <c r="L7" i="10"/>
  <c r="L8" i="10"/>
  <c r="L9" i="10"/>
  <c r="L10" i="10"/>
  <c r="L5" i="10"/>
  <c r="H37" i="10" l="1"/>
  <c r="H38" i="10"/>
  <c r="H39" i="10"/>
  <c r="H40" i="10"/>
  <c r="H41" i="10"/>
  <c r="H42" i="10"/>
  <c r="H36" i="10"/>
  <c r="I37" i="10"/>
  <c r="I38" i="10"/>
  <c r="I39" i="10"/>
  <c r="I40" i="10"/>
  <c r="I41" i="10"/>
  <c r="I42" i="10"/>
  <c r="I36" i="10"/>
  <c r="I33" i="10"/>
  <c r="I34" i="10"/>
  <c r="I35" i="10"/>
  <c r="I32" i="10"/>
  <c r="H33" i="10"/>
  <c r="H34" i="10"/>
  <c r="H35" i="10"/>
  <c r="H32" i="10"/>
  <c r="H26" i="10"/>
  <c r="H27" i="10"/>
  <c r="H28" i="10"/>
  <c r="H29" i="10"/>
  <c r="H30" i="10"/>
  <c r="H31" i="10"/>
  <c r="H25" i="10"/>
  <c r="I26" i="10"/>
  <c r="I27" i="10"/>
  <c r="I28" i="10"/>
  <c r="I29" i="10"/>
  <c r="I30" i="10"/>
  <c r="I31" i="10"/>
  <c r="I25" i="10"/>
  <c r="I19" i="10"/>
  <c r="I20" i="10"/>
  <c r="I21" i="10"/>
  <c r="I22" i="10"/>
  <c r="I23" i="10"/>
  <c r="I24" i="10"/>
  <c r="I18" i="10"/>
  <c r="H19" i="10"/>
  <c r="H20" i="10"/>
  <c r="H21" i="10"/>
  <c r="H22" i="10"/>
  <c r="H23" i="10"/>
  <c r="H24" i="10"/>
  <c r="H18" i="10"/>
  <c r="I12" i="10"/>
  <c r="I13" i="10"/>
  <c r="I14" i="10"/>
  <c r="I15" i="10"/>
  <c r="I16" i="10"/>
  <c r="I17" i="10"/>
  <c r="I11" i="10"/>
  <c r="H12" i="10"/>
  <c r="H13" i="10"/>
  <c r="H14" i="10"/>
  <c r="H15" i="10"/>
  <c r="H16" i="10"/>
  <c r="H17" i="10"/>
  <c r="H11" i="10"/>
  <c r="I6" i="10"/>
  <c r="I7" i="10"/>
  <c r="I8" i="10"/>
  <c r="I9" i="10"/>
  <c r="I10" i="10"/>
  <c r="I5" i="10"/>
  <c r="H6" i="10"/>
  <c r="H7" i="10"/>
  <c r="H8" i="10"/>
  <c r="H9" i="10"/>
  <c r="H10" i="10"/>
  <c r="H5" i="10"/>
  <c r="G5" i="10"/>
  <c r="G11" i="10"/>
  <c r="G18" i="10"/>
  <c r="G25" i="10"/>
  <c r="G32" i="10"/>
  <c r="G36" i="10"/>
  <c r="U47" i="10"/>
  <c r="U48" i="10"/>
  <c r="U49" i="10"/>
  <c r="U50" i="10"/>
  <c r="U51" i="10"/>
  <c r="U46" i="10"/>
  <c r="Q47" i="10"/>
  <c r="Q48" i="10"/>
  <c r="Q49" i="10"/>
  <c r="Q50" i="10"/>
  <c r="Q51" i="10"/>
  <c r="Q46" i="10"/>
  <c r="M47" i="10"/>
  <c r="M48" i="10"/>
  <c r="M49" i="10"/>
  <c r="M50" i="10"/>
  <c r="M51" i="10"/>
  <c r="M46" i="10"/>
  <c r="I47" i="10"/>
  <c r="I48" i="10"/>
  <c r="I49" i="10"/>
  <c r="I50" i="10"/>
  <c r="I51" i="10"/>
  <c r="I46" i="10"/>
  <c r="I45" i="10"/>
  <c r="E47" i="10"/>
  <c r="E48" i="10"/>
  <c r="E49" i="10"/>
  <c r="E50" i="10"/>
  <c r="E51" i="10"/>
  <c r="E46" i="10"/>
  <c r="E45" i="10"/>
  <c r="E36" i="10"/>
  <c r="D37" i="10"/>
  <c r="D38" i="10"/>
  <c r="D39" i="10"/>
  <c r="D40" i="10"/>
  <c r="D41" i="10"/>
  <c r="D42" i="10"/>
  <c r="D36" i="10"/>
  <c r="E33" i="10"/>
  <c r="E34" i="10"/>
  <c r="E35" i="10"/>
  <c r="E32" i="10"/>
  <c r="D33" i="10"/>
  <c r="D34" i="10"/>
  <c r="D35" i="10"/>
  <c r="D32" i="10"/>
  <c r="D26" i="10"/>
  <c r="D27" i="10"/>
  <c r="D28" i="10"/>
  <c r="D29" i="10"/>
  <c r="D30" i="10"/>
  <c r="D31" i="10"/>
  <c r="D25" i="10"/>
  <c r="E31" i="10"/>
  <c r="E26" i="10"/>
  <c r="E27" i="10"/>
  <c r="E28" i="10"/>
  <c r="E29" i="10"/>
  <c r="E30" i="10"/>
  <c r="E25" i="10"/>
  <c r="E19" i="10"/>
  <c r="E20" i="10"/>
  <c r="E21" i="10"/>
  <c r="E22" i="10"/>
  <c r="E23" i="10"/>
  <c r="E24" i="10"/>
  <c r="E18" i="10"/>
  <c r="D19" i="10"/>
  <c r="D20" i="10"/>
  <c r="D21" i="10"/>
  <c r="D22" i="10"/>
  <c r="D23" i="10"/>
  <c r="D24" i="10"/>
  <c r="D18" i="10"/>
  <c r="D12" i="10"/>
  <c r="D13" i="10"/>
  <c r="D14" i="10"/>
  <c r="D15" i="10"/>
  <c r="D16" i="10"/>
  <c r="D17" i="10"/>
  <c r="D11" i="10"/>
  <c r="E17" i="10"/>
  <c r="E12" i="10"/>
  <c r="E13" i="10"/>
  <c r="E14" i="10"/>
  <c r="E15" i="10"/>
  <c r="E16" i="10"/>
  <c r="E11" i="10"/>
  <c r="E6" i="10"/>
  <c r="E7" i="10"/>
  <c r="E8" i="10"/>
  <c r="E9" i="10"/>
  <c r="E10" i="10"/>
  <c r="E5" i="10"/>
  <c r="D6" i="10"/>
  <c r="D7" i="10"/>
  <c r="D8" i="10"/>
  <c r="D9" i="10"/>
  <c r="D10" i="10"/>
  <c r="D5" i="10"/>
  <c r="C36" i="10"/>
  <c r="C32" i="10"/>
  <c r="C25" i="10"/>
  <c r="C18" i="10"/>
  <c r="C11" i="10"/>
  <c r="C5" i="10"/>
  <c r="T37" i="9"/>
  <c r="T38" i="9"/>
  <c r="T39" i="9"/>
  <c r="T40" i="9"/>
  <c r="T41" i="9"/>
  <c r="T42" i="9"/>
  <c r="T36" i="9"/>
  <c r="U37" i="9"/>
  <c r="U38" i="9"/>
  <c r="U39" i="9"/>
  <c r="U40" i="9"/>
  <c r="U41" i="9"/>
  <c r="U42" i="9"/>
  <c r="U36" i="9"/>
  <c r="U33" i="9"/>
  <c r="U34" i="9"/>
  <c r="U35" i="9"/>
  <c r="U32" i="9"/>
  <c r="T33" i="9"/>
  <c r="T34" i="9"/>
  <c r="T35" i="9"/>
  <c r="T32" i="9"/>
  <c r="U26" i="9"/>
  <c r="U27" i="9"/>
  <c r="U28" i="9"/>
  <c r="U29" i="9"/>
  <c r="U30" i="9"/>
  <c r="U31" i="9"/>
  <c r="U25" i="9"/>
  <c r="T26" i="9"/>
  <c r="T27" i="9"/>
  <c r="T28" i="9"/>
  <c r="T29" i="9"/>
  <c r="T30" i="9"/>
  <c r="T31" i="9"/>
  <c r="T25" i="9"/>
  <c r="U19" i="9"/>
  <c r="U20" i="9"/>
  <c r="U21" i="9"/>
  <c r="U22" i="9"/>
  <c r="U23" i="9"/>
  <c r="U24" i="9"/>
  <c r="U18" i="9"/>
  <c r="T19" i="9"/>
  <c r="T20" i="9"/>
  <c r="T21" i="9"/>
  <c r="T22" i="9"/>
  <c r="T23" i="9"/>
  <c r="T24" i="9"/>
  <c r="T18" i="9"/>
  <c r="U12" i="9"/>
  <c r="U13" i="9"/>
  <c r="U14" i="9"/>
  <c r="U15" i="9"/>
  <c r="U16" i="9"/>
  <c r="U17" i="9"/>
  <c r="U11" i="9"/>
  <c r="T12" i="9"/>
  <c r="T13" i="9"/>
  <c r="T14" i="9"/>
  <c r="T15" i="9"/>
  <c r="T16" i="9"/>
  <c r="T17" i="9"/>
  <c r="T11" i="9"/>
  <c r="U6" i="9"/>
  <c r="U7" i="9"/>
  <c r="U8" i="9"/>
  <c r="U9" i="9"/>
  <c r="U10" i="9"/>
  <c r="U5" i="9"/>
  <c r="T6" i="9"/>
  <c r="T7" i="9"/>
  <c r="T8" i="9"/>
  <c r="T9" i="9"/>
  <c r="T10" i="9"/>
  <c r="T5" i="9"/>
  <c r="S32" i="9"/>
  <c r="S25" i="9"/>
  <c r="S18" i="9"/>
  <c r="S11" i="9"/>
  <c r="S5" i="9"/>
  <c r="Q37" i="9"/>
  <c r="Q38" i="9"/>
  <c r="Q39" i="9"/>
  <c r="Q40" i="9"/>
  <c r="Q41" i="9"/>
  <c r="Q42" i="9"/>
  <c r="Q36" i="9"/>
  <c r="P37" i="9"/>
  <c r="P38" i="9"/>
  <c r="P39" i="9"/>
  <c r="P40" i="9"/>
  <c r="P41" i="9"/>
  <c r="P42" i="9"/>
  <c r="P36" i="9"/>
  <c r="P33" i="9"/>
  <c r="P34" i="9"/>
  <c r="P35" i="9"/>
  <c r="P32" i="9"/>
  <c r="Q33" i="9"/>
  <c r="Q34" i="9"/>
  <c r="Q35" i="9"/>
  <c r="Q32" i="9"/>
  <c r="Q26" i="9"/>
  <c r="Q27" i="9"/>
  <c r="Q28" i="9"/>
  <c r="Q29" i="9"/>
  <c r="Q30" i="9"/>
  <c r="Q31" i="9"/>
  <c r="Q25" i="9"/>
  <c r="P26" i="9"/>
  <c r="P27" i="9"/>
  <c r="P28" i="9"/>
  <c r="P29" i="9"/>
  <c r="P30" i="9"/>
  <c r="P31" i="9"/>
  <c r="P25" i="9"/>
  <c r="P19" i="9"/>
  <c r="P20" i="9"/>
  <c r="P21" i="9"/>
  <c r="P22" i="9"/>
  <c r="P23" i="9"/>
  <c r="P24" i="9"/>
  <c r="P18" i="9"/>
  <c r="P12" i="9"/>
  <c r="P13" i="9"/>
  <c r="P14" i="9"/>
  <c r="P15" i="9"/>
  <c r="P16" i="9"/>
  <c r="P17" i="9"/>
  <c r="P11" i="9"/>
  <c r="Q12" i="9"/>
  <c r="Q13" i="9"/>
  <c r="Q14" i="9"/>
  <c r="Q15" i="9"/>
  <c r="Q16" i="9"/>
  <c r="Q17" i="9"/>
  <c r="Q11" i="9"/>
  <c r="Q6" i="9"/>
  <c r="Q7" i="9"/>
  <c r="Q8" i="9"/>
  <c r="Q9" i="9"/>
  <c r="Q10" i="9"/>
  <c r="Q5" i="9"/>
  <c r="P6" i="9"/>
  <c r="P7" i="9"/>
  <c r="P8" i="9"/>
  <c r="P9" i="9"/>
  <c r="P10" i="9"/>
  <c r="P5" i="9"/>
  <c r="O36" i="9"/>
  <c r="O32" i="9"/>
  <c r="O25" i="9"/>
  <c r="O18" i="9"/>
  <c r="O11" i="9"/>
  <c r="O5" i="9"/>
  <c r="M37" i="9"/>
  <c r="M38" i="9"/>
  <c r="M39" i="9"/>
  <c r="M40" i="9"/>
  <c r="M41" i="9"/>
  <c r="M42" i="9"/>
  <c r="M36" i="9"/>
  <c r="M33" i="9"/>
  <c r="M34" i="9"/>
  <c r="M35" i="9"/>
  <c r="M32" i="9"/>
  <c r="M26" i="9"/>
  <c r="M26" i="13" s="1"/>
  <c r="M27" i="9"/>
  <c r="M27" i="13" s="1"/>
  <c r="M28" i="9"/>
  <c r="M28" i="13" s="1"/>
  <c r="M29" i="9"/>
  <c r="M29" i="13" s="1"/>
  <c r="M30" i="9"/>
  <c r="M30" i="13" s="1"/>
  <c r="M31" i="9"/>
  <c r="M31" i="13" s="1"/>
  <c r="M25" i="9"/>
  <c r="M25" i="13" s="1"/>
  <c r="M19" i="9"/>
  <c r="M20" i="9"/>
  <c r="M21" i="9"/>
  <c r="M22" i="9"/>
  <c r="M23" i="9"/>
  <c r="M24" i="9"/>
  <c r="M18" i="9"/>
  <c r="M12" i="9"/>
  <c r="M13" i="9"/>
  <c r="M14" i="9"/>
  <c r="M15" i="9"/>
  <c r="M16" i="9"/>
  <c r="M17" i="9"/>
  <c r="M11" i="9"/>
  <c r="M6" i="9"/>
  <c r="M7" i="9"/>
  <c r="M8" i="9"/>
  <c r="M9" i="9"/>
  <c r="M10" i="9"/>
  <c r="L37" i="9"/>
  <c r="L38" i="9"/>
  <c r="L39" i="9"/>
  <c r="L40" i="9"/>
  <c r="L41" i="9"/>
  <c r="L42" i="9"/>
  <c r="L36" i="9"/>
  <c r="L33" i="9"/>
  <c r="L34" i="9"/>
  <c r="L35" i="9"/>
  <c r="L32" i="9"/>
  <c r="L26" i="9"/>
  <c r="L27" i="9"/>
  <c r="L28" i="9"/>
  <c r="L29" i="9"/>
  <c r="L30" i="9"/>
  <c r="L31" i="9"/>
  <c r="L25" i="9"/>
  <c r="L19" i="9"/>
  <c r="L20" i="9"/>
  <c r="L21" i="9"/>
  <c r="L22" i="9"/>
  <c r="L23" i="9"/>
  <c r="L24" i="9"/>
  <c r="L18" i="9"/>
  <c r="L12" i="9"/>
  <c r="L13" i="9"/>
  <c r="L14" i="9"/>
  <c r="L15" i="9"/>
  <c r="L16" i="9"/>
  <c r="L17" i="9"/>
  <c r="L11" i="9"/>
  <c r="M5" i="9"/>
  <c r="L6" i="9"/>
  <c r="L7" i="9"/>
  <c r="L8" i="9"/>
  <c r="L9" i="9"/>
  <c r="L10" i="9"/>
  <c r="L5" i="9"/>
  <c r="K36" i="9"/>
  <c r="K32" i="9"/>
  <c r="K25" i="9"/>
  <c r="K18" i="9"/>
  <c r="K11" i="9"/>
  <c r="K5" i="9"/>
  <c r="I37" i="9"/>
  <c r="I38" i="9"/>
  <c r="I39" i="9"/>
  <c r="I40" i="9"/>
  <c r="I41" i="9"/>
  <c r="I42" i="9"/>
  <c r="I36" i="9"/>
  <c r="I33" i="9"/>
  <c r="I34" i="9"/>
  <c r="I35" i="9"/>
  <c r="I32" i="9"/>
  <c r="I26" i="9"/>
  <c r="I27" i="9"/>
  <c r="I28" i="9"/>
  <c r="I29" i="9"/>
  <c r="I30" i="9"/>
  <c r="I31" i="9"/>
  <c r="I25" i="9"/>
  <c r="I19" i="9"/>
  <c r="I20" i="9"/>
  <c r="I21" i="9"/>
  <c r="I22" i="9"/>
  <c r="I23" i="9"/>
  <c r="I24" i="9"/>
  <c r="I18" i="9"/>
  <c r="I12" i="9"/>
  <c r="I13" i="9"/>
  <c r="I14" i="9"/>
  <c r="I15" i="9"/>
  <c r="I16" i="9"/>
  <c r="I17" i="9"/>
  <c r="I11" i="9"/>
  <c r="I6" i="9"/>
  <c r="I7" i="9"/>
  <c r="I8" i="9"/>
  <c r="I9" i="9"/>
  <c r="I10" i="9"/>
  <c r="I5" i="9"/>
  <c r="H37" i="9"/>
  <c r="H38" i="9"/>
  <c r="H39" i="9"/>
  <c r="H40" i="9"/>
  <c r="H41" i="9"/>
  <c r="H42" i="9"/>
  <c r="H36" i="9"/>
  <c r="H33" i="9"/>
  <c r="H34" i="9"/>
  <c r="H35" i="9"/>
  <c r="H32" i="9"/>
  <c r="H26" i="9"/>
  <c r="H27" i="9"/>
  <c r="H28" i="9"/>
  <c r="H29" i="9"/>
  <c r="H30" i="9"/>
  <c r="H31" i="9"/>
  <c r="H25" i="9"/>
  <c r="D19" i="9"/>
  <c r="D20" i="9"/>
  <c r="D21" i="9"/>
  <c r="D22" i="9"/>
  <c r="D23" i="9"/>
  <c r="D24" i="9"/>
  <c r="H19" i="9"/>
  <c r="H20" i="9"/>
  <c r="H21" i="9"/>
  <c r="H22" i="9"/>
  <c r="H23" i="9"/>
  <c r="H24" i="9"/>
  <c r="H6" i="9"/>
  <c r="H7" i="9"/>
  <c r="H8" i="9"/>
  <c r="H9" i="9"/>
  <c r="H10" i="9"/>
  <c r="H12" i="9"/>
  <c r="H13" i="9"/>
  <c r="H14" i="9"/>
  <c r="H15" i="9"/>
  <c r="H16" i="9"/>
  <c r="H17" i="9"/>
  <c r="H18" i="9"/>
  <c r="H11" i="9"/>
  <c r="H5" i="9"/>
  <c r="G36" i="9"/>
  <c r="G32" i="9"/>
  <c r="G25" i="9"/>
  <c r="G18" i="9"/>
  <c r="G11" i="9"/>
  <c r="G5" i="9"/>
  <c r="U47" i="9"/>
  <c r="U48" i="9"/>
  <c r="U49" i="9"/>
  <c r="U50" i="9"/>
  <c r="U51" i="9"/>
  <c r="U46" i="9"/>
  <c r="Q47" i="9"/>
  <c r="Q48" i="9"/>
  <c r="Q49" i="9"/>
  <c r="Q50" i="9"/>
  <c r="Q51" i="9"/>
  <c r="Q46" i="9"/>
  <c r="M47" i="9"/>
  <c r="M48" i="9"/>
  <c r="M49" i="9"/>
  <c r="M50" i="9"/>
  <c r="M51" i="9"/>
  <c r="M46" i="9"/>
  <c r="M45" i="9"/>
  <c r="I47" i="9"/>
  <c r="I48" i="9"/>
  <c r="I49" i="9"/>
  <c r="I50" i="9"/>
  <c r="I51" i="9"/>
  <c r="I46" i="9"/>
  <c r="E47" i="9"/>
  <c r="E48" i="9"/>
  <c r="E49" i="9"/>
  <c r="E50" i="9"/>
  <c r="E51" i="9"/>
  <c r="E46" i="9"/>
  <c r="E37" i="9"/>
  <c r="E38" i="9"/>
  <c r="E39" i="9"/>
  <c r="E40" i="9"/>
  <c r="E41" i="9"/>
  <c r="E42" i="9"/>
  <c r="E36" i="9"/>
  <c r="D37" i="9"/>
  <c r="D38" i="9"/>
  <c r="D39" i="9"/>
  <c r="D40" i="9"/>
  <c r="D41" i="9"/>
  <c r="D42" i="9"/>
  <c r="D36" i="9"/>
  <c r="D33" i="9"/>
  <c r="D34" i="9"/>
  <c r="D35" i="9"/>
  <c r="D32" i="9"/>
  <c r="E33" i="9"/>
  <c r="E34" i="9"/>
  <c r="E35" i="9"/>
  <c r="E32" i="9"/>
  <c r="E26" i="9"/>
  <c r="E27" i="9"/>
  <c r="E28" i="9"/>
  <c r="E29" i="9"/>
  <c r="E30" i="9"/>
  <c r="E31" i="9"/>
  <c r="E25" i="9"/>
  <c r="D26" i="9"/>
  <c r="D27" i="9"/>
  <c r="D28" i="9"/>
  <c r="D29" i="9"/>
  <c r="D30" i="9"/>
  <c r="D31" i="9"/>
  <c r="D25" i="9"/>
  <c r="E19" i="9"/>
  <c r="E20" i="9"/>
  <c r="E21" i="9"/>
  <c r="E22" i="9"/>
  <c r="E23" i="9"/>
  <c r="E24" i="9"/>
  <c r="E18" i="9"/>
  <c r="D18" i="9"/>
  <c r="E12" i="9"/>
  <c r="E13" i="9"/>
  <c r="E14" i="9"/>
  <c r="E15" i="9"/>
  <c r="E16" i="9"/>
  <c r="E17" i="9"/>
  <c r="E11" i="9"/>
  <c r="D12" i="9"/>
  <c r="D13" i="9"/>
  <c r="D14" i="9"/>
  <c r="D15" i="9"/>
  <c r="D16" i="9"/>
  <c r="D17" i="9"/>
  <c r="D11" i="9"/>
  <c r="E6" i="9"/>
  <c r="E7" i="9"/>
  <c r="E8" i="9"/>
  <c r="E9" i="9"/>
  <c r="E10" i="9"/>
  <c r="E5" i="9"/>
  <c r="D6" i="9"/>
  <c r="D7" i="9"/>
  <c r="D8" i="9"/>
  <c r="D9" i="9"/>
  <c r="D10" i="9"/>
  <c r="D5" i="9"/>
  <c r="C36" i="9"/>
  <c r="C32" i="9"/>
  <c r="C25" i="9"/>
  <c r="C18" i="9"/>
  <c r="C11" i="9"/>
  <c r="C5" i="9" l="1"/>
  <c r="E46" i="20" l="1"/>
  <c r="C46" i="20"/>
  <c r="C15" i="18" l="1"/>
  <c r="G15" i="18"/>
  <c r="U28" i="20"/>
  <c r="U27" i="20"/>
  <c r="S28" i="20"/>
  <c r="AQ14" i="16" l="1"/>
  <c r="AQ15" i="16"/>
  <c r="AM15" i="16"/>
  <c r="Q27" i="20"/>
  <c r="AH14" i="16" s="1"/>
  <c r="Q28" i="20" l="1"/>
  <c r="AH15" i="16" s="1"/>
  <c r="I45" i="20" l="1"/>
  <c r="P14" i="18" s="1"/>
  <c r="I46" i="20"/>
  <c r="P15" i="18" s="1"/>
  <c r="O37" i="20"/>
  <c r="AD15" i="17" s="1"/>
  <c r="I27" i="20"/>
  <c r="P14" i="16" s="1"/>
  <c r="M18" i="20"/>
  <c r="Y14" i="15" s="1"/>
  <c r="U18" i="20" l="1"/>
  <c r="AQ14" i="15" l="1"/>
  <c r="U36" i="20"/>
  <c r="Q36" i="20"/>
  <c r="AH14" i="17" s="1"/>
  <c r="M36" i="20"/>
  <c r="M27" i="20"/>
  <c r="Y14" i="16" s="1"/>
  <c r="Y14" i="17" l="1"/>
  <c r="AQ14" i="17"/>
  <c r="E36" i="20"/>
  <c r="Q9" i="20"/>
  <c r="AH14" i="14" s="1"/>
  <c r="G14" i="17" l="1"/>
  <c r="U37" i="20"/>
  <c r="Q37" i="20"/>
  <c r="AH15" i="17" s="1"/>
  <c r="I36" i="20"/>
  <c r="P14" i="17" s="1"/>
  <c r="E28" i="20"/>
  <c r="O19" i="20"/>
  <c r="K19" i="20"/>
  <c r="U15" i="15" s="1"/>
  <c r="M19" i="20"/>
  <c r="Y15" i="15" s="1"/>
  <c r="Q10" i="20"/>
  <c r="AH15" i="14" s="1"/>
  <c r="AD15" i="15" l="1"/>
  <c r="AQ15" i="17"/>
  <c r="G15" i="16"/>
  <c r="U9" i="20"/>
  <c r="G46" i="20"/>
  <c r="L15" i="18" s="1"/>
  <c r="E45" i="20"/>
  <c r="S37" i="20"/>
  <c r="M37" i="20"/>
  <c r="K37" i="20"/>
  <c r="I37" i="20"/>
  <c r="P15" i="17" s="1"/>
  <c r="O28" i="20"/>
  <c r="AD15" i="16" s="1"/>
  <c r="M28" i="20"/>
  <c r="Y15" i="16" s="1"/>
  <c r="I28" i="20"/>
  <c r="P15" i="16" s="1"/>
  <c r="G28" i="20"/>
  <c r="L15" i="16" s="1"/>
  <c r="E27" i="20"/>
  <c r="C28" i="20"/>
  <c r="U19" i="20"/>
  <c r="Q19" i="20"/>
  <c r="Q18" i="20"/>
  <c r="I45" i="9"/>
  <c r="AH14" i="15" l="1"/>
  <c r="G14" i="16"/>
  <c r="AM15" i="17"/>
  <c r="AQ15" i="15"/>
  <c r="U15" i="17"/>
  <c r="G14" i="18"/>
  <c r="C15" i="16"/>
  <c r="Y15" i="17"/>
  <c r="AQ14" i="14"/>
  <c r="W36" i="2"/>
  <c r="O10" i="20"/>
  <c r="AD15" i="14" s="1"/>
  <c r="G37" i="20"/>
  <c r="L15" i="17" s="1"/>
  <c r="C37" i="20"/>
  <c r="E37" i="20"/>
  <c r="U45" i="11"/>
  <c r="S27" i="20"/>
  <c r="W44" i="3"/>
  <c r="S19" i="20"/>
  <c r="AH15" i="15"/>
  <c r="W36" i="3"/>
  <c r="W28" i="3"/>
  <c r="W44" i="2"/>
  <c r="G15" i="17" l="1"/>
  <c r="AL14" i="16"/>
  <c r="C15" i="17"/>
  <c r="I45" i="13"/>
  <c r="G45" i="20"/>
  <c r="K14" i="18" s="1"/>
  <c r="I45" i="12"/>
  <c r="G36" i="20"/>
  <c r="K14" i="17" s="1"/>
  <c r="M45" i="11"/>
  <c r="K27" i="20"/>
  <c r="T14" i="16" s="1"/>
  <c r="Q45" i="12"/>
  <c r="O36" i="20"/>
  <c r="AC14" i="17" s="1"/>
  <c r="Q45" i="11"/>
  <c r="O27" i="20"/>
  <c r="AC14" i="16" s="1"/>
  <c r="I45" i="11"/>
  <c r="G27" i="20"/>
  <c r="Q45" i="9"/>
  <c r="O9" i="20"/>
  <c r="AC14" i="14" s="1"/>
  <c r="E45" i="13"/>
  <c r="C45" i="20"/>
  <c r="E45" i="12"/>
  <c r="C36" i="20"/>
  <c r="U45" i="12"/>
  <c r="S36" i="20"/>
  <c r="M45" i="12"/>
  <c r="K36" i="20"/>
  <c r="E45" i="11"/>
  <c r="C27" i="20"/>
  <c r="U45" i="10"/>
  <c r="S18" i="20"/>
  <c r="AM15" i="15"/>
  <c r="Q45" i="10"/>
  <c r="O18" i="20"/>
  <c r="U45" i="9"/>
  <c r="S9" i="20"/>
  <c r="M45" i="10"/>
  <c r="K18" i="20"/>
  <c r="T14" i="15" s="1"/>
  <c r="E45" i="9"/>
  <c r="T14" i="17" l="1"/>
  <c r="B14" i="17"/>
  <c r="K14" i="16"/>
  <c r="B14" i="16"/>
  <c r="AL14" i="17"/>
  <c r="AL14" i="15"/>
  <c r="B14" i="18"/>
  <c r="AL14" i="14"/>
  <c r="AC14" i="15"/>
  <c r="AE42" i="8" l="1"/>
  <c r="AD41" i="8"/>
  <c r="AF41" i="8" s="1"/>
  <c r="AE40" i="8"/>
  <c r="AC40" i="8"/>
  <c r="AD39" i="8"/>
  <c r="AC39" i="8"/>
  <c r="AF39" i="8" s="1"/>
  <c r="AE38" i="8"/>
  <c r="AC38" i="8"/>
  <c r="AE34" i="8"/>
  <c r="AD33" i="8"/>
  <c r="AF33" i="8" s="1"/>
  <c r="AE32" i="8"/>
  <c r="AC32" i="8"/>
  <c r="AD31" i="8"/>
  <c r="AC31" i="8"/>
  <c r="AE30" i="8"/>
  <c r="AC30" i="8"/>
  <c r="AE26" i="8"/>
  <c r="AD25" i="8"/>
  <c r="AF25" i="8" s="1"/>
  <c r="AE24" i="8"/>
  <c r="AC24" i="8"/>
  <c r="AF24" i="8" s="1"/>
  <c r="AD23" i="8"/>
  <c r="AC23" i="8"/>
  <c r="AE22" i="8"/>
  <c r="AC22" i="8"/>
  <c r="AE18" i="8"/>
  <c r="AD17" i="8"/>
  <c r="AF17" i="8" s="1"/>
  <c r="AE16" i="8"/>
  <c r="AC16" i="8"/>
  <c r="AD15" i="8"/>
  <c r="AC15" i="8"/>
  <c r="AE14" i="8"/>
  <c r="AC14" i="8"/>
  <c r="AE10" i="8"/>
  <c r="AD9" i="8"/>
  <c r="AF9" i="8" s="1"/>
  <c r="AE8" i="8"/>
  <c r="AC8" i="8"/>
  <c r="AF8" i="8" s="1"/>
  <c r="AD7" i="8"/>
  <c r="AC7" i="8"/>
  <c r="AE6" i="8"/>
  <c r="AC6" i="8"/>
  <c r="AD11" i="8" l="1"/>
  <c r="AD35" i="8"/>
  <c r="AD27" i="8"/>
  <c r="AE11" i="8"/>
  <c r="AF11" i="8" s="1"/>
  <c r="AF30" i="8"/>
  <c r="AC27" i="8"/>
  <c r="AE43" i="8"/>
  <c r="AF40" i="8"/>
  <c r="AC11" i="8"/>
  <c r="AF23" i="8"/>
  <c r="AE35" i="8"/>
  <c r="AC43" i="8"/>
  <c r="AF43" i="8" s="1"/>
  <c r="AD44" i="8" s="1"/>
  <c r="AF7" i="8"/>
  <c r="AE19" i="8"/>
  <c r="AC35" i="8"/>
  <c r="AD43" i="8"/>
  <c r="AD19" i="8"/>
  <c r="AF32" i="8"/>
  <c r="AF38" i="8"/>
  <c r="AC19" i="8"/>
  <c r="AF19" i="8" s="1"/>
  <c r="AC20" i="8" s="1"/>
  <c r="AE27" i="8"/>
  <c r="AF27" i="8"/>
  <c r="AE28" i="8" s="1"/>
  <c r="AF16" i="8"/>
  <c r="AF14" i="8"/>
  <c r="AF6" i="8"/>
  <c r="AF15" i="8"/>
  <c r="AF22" i="8"/>
  <c r="AF31" i="8"/>
  <c r="AF35" i="8" l="1"/>
  <c r="AD36" i="8" s="1"/>
  <c r="AD12" i="8"/>
  <c r="AC12" i="8"/>
  <c r="AE12" i="8"/>
  <c r="AE20" i="8"/>
  <c r="AD28" i="8"/>
  <c r="AD20" i="8"/>
  <c r="AC28" i="8"/>
  <c r="AC44" i="8"/>
  <c r="AE44" i="8"/>
  <c r="AE36" i="8"/>
  <c r="AC36" i="8"/>
  <c r="AE42" i="7" l="1"/>
  <c r="AD41" i="7"/>
  <c r="AF41" i="7" s="1"/>
  <c r="AE40" i="7"/>
  <c r="AC40" i="7"/>
  <c r="AD39" i="7"/>
  <c r="AC39" i="7"/>
  <c r="AE38" i="7"/>
  <c r="AC38" i="7"/>
  <c r="AE34" i="7"/>
  <c r="AD33" i="7"/>
  <c r="AF33" i="7" s="1"/>
  <c r="AE32" i="7"/>
  <c r="AC32" i="7"/>
  <c r="AD31" i="7"/>
  <c r="AD35" i="7" s="1"/>
  <c r="AC31" i="7"/>
  <c r="AE30" i="7"/>
  <c r="AC30" i="7"/>
  <c r="AE26" i="7"/>
  <c r="AD25" i="7"/>
  <c r="AE24" i="7"/>
  <c r="AC24" i="7"/>
  <c r="AD23" i="7"/>
  <c r="AC23" i="7"/>
  <c r="AE22" i="7"/>
  <c r="AC22" i="7"/>
  <c r="AE18" i="7"/>
  <c r="AD17" i="7"/>
  <c r="AE16" i="7"/>
  <c r="AC16" i="7"/>
  <c r="AD15" i="7"/>
  <c r="AC15" i="7"/>
  <c r="AE14" i="7"/>
  <c r="AC14" i="7"/>
  <c r="AE10" i="7"/>
  <c r="AD9" i="7"/>
  <c r="AF9" i="7" s="1"/>
  <c r="AE8" i="7"/>
  <c r="AC8" i="7"/>
  <c r="AD7" i="7"/>
  <c r="AD11" i="7" s="1"/>
  <c r="AC7" i="7"/>
  <c r="AE6" i="7"/>
  <c r="AC6" i="7"/>
  <c r="AF24" i="7" l="1"/>
  <c r="AF8" i="7"/>
  <c r="AF15" i="7"/>
  <c r="AF39" i="7"/>
  <c r="AF7" i="7"/>
  <c r="AF23" i="7"/>
  <c r="AC27" i="7"/>
  <c r="AE19" i="7"/>
  <c r="AC11" i="7"/>
  <c r="AF14" i="7"/>
  <c r="AE43" i="7"/>
  <c r="AC19" i="7"/>
  <c r="AF32" i="7"/>
  <c r="AD43" i="7"/>
  <c r="AE11" i="7"/>
  <c r="AE27" i="7"/>
  <c r="AD27" i="7"/>
  <c r="AF40" i="7"/>
  <c r="AD19" i="7"/>
  <c r="AC43" i="7"/>
  <c r="AF16" i="7"/>
  <c r="AC35" i="7"/>
  <c r="AF38" i="7"/>
  <c r="AE35" i="7"/>
  <c r="AF17" i="7"/>
  <c r="AF22" i="7"/>
  <c r="AF31" i="7"/>
  <c r="AF25" i="7"/>
  <c r="AF30" i="7"/>
  <c r="AF6" i="7"/>
  <c r="AF27" i="7" l="1"/>
  <c r="AE28" i="7" s="1"/>
  <c r="AF19" i="7"/>
  <c r="AD20" i="7" s="1"/>
  <c r="AF11" i="7"/>
  <c r="AC12" i="7" s="1"/>
  <c r="AF43" i="7"/>
  <c r="AE44" i="7" s="1"/>
  <c r="AC20" i="7"/>
  <c r="AD12" i="7"/>
  <c r="AC28" i="7"/>
  <c r="AD28" i="7"/>
  <c r="AF35" i="7"/>
  <c r="AE36" i="7" s="1"/>
  <c r="AE12" i="7" l="1"/>
  <c r="AC44" i="7"/>
  <c r="AE20" i="7"/>
  <c r="AD44" i="7"/>
  <c r="AD36" i="7"/>
  <c r="AC36" i="7"/>
  <c r="AC14" i="2" l="1"/>
  <c r="AE14" i="2"/>
  <c r="AC15" i="2"/>
  <c r="AD15" i="2"/>
  <c r="AC16" i="2"/>
  <c r="AE16" i="2"/>
  <c r="AD17" i="2"/>
  <c r="AE18" i="2"/>
  <c r="AC22" i="2"/>
  <c r="AE22" i="2"/>
  <c r="AC23" i="2"/>
  <c r="AC27" i="2" s="1"/>
  <c r="AD23" i="2"/>
  <c r="AC24" i="2"/>
  <c r="AE24" i="2"/>
  <c r="AD25" i="2"/>
  <c r="AE26" i="2"/>
  <c r="AC30" i="2"/>
  <c r="AE30" i="2"/>
  <c r="AC31" i="2"/>
  <c r="AD31" i="2"/>
  <c r="AC32" i="2"/>
  <c r="AE32" i="2"/>
  <c r="AD33" i="2"/>
  <c r="AF33" i="2" s="1"/>
  <c r="AE34" i="2"/>
  <c r="AC38" i="2"/>
  <c r="AE38" i="2"/>
  <c r="AC39" i="2"/>
  <c r="AD39" i="2"/>
  <c r="AC40" i="2"/>
  <c r="AE40" i="2"/>
  <c r="AD41" i="2"/>
  <c r="AF41" i="2" s="1"/>
  <c r="AE42" i="2"/>
  <c r="AC14" i="3"/>
  <c r="AE14" i="3"/>
  <c r="AC15" i="3"/>
  <c r="AD15" i="3"/>
  <c r="AC16" i="3"/>
  <c r="AE16" i="3"/>
  <c r="AD17" i="3"/>
  <c r="AF17" i="3" s="1"/>
  <c r="AE18" i="3"/>
  <c r="AC22" i="3"/>
  <c r="AE22" i="3"/>
  <c r="AC23" i="3"/>
  <c r="AD23" i="3"/>
  <c r="AC24" i="3"/>
  <c r="AE24" i="3"/>
  <c r="AD25" i="3"/>
  <c r="AF25" i="3" s="1"/>
  <c r="AE26" i="3"/>
  <c r="AC30" i="3"/>
  <c r="AE30" i="3"/>
  <c r="AC31" i="3"/>
  <c r="AD31" i="3"/>
  <c r="AC32" i="3"/>
  <c r="AE32" i="3"/>
  <c r="AD33" i="3"/>
  <c r="AF33" i="3" s="1"/>
  <c r="AE34" i="3"/>
  <c r="AC38" i="3"/>
  <c r="AE38" i="3"/>
  <c r="AC39" i="3"/>
  <c r="AD39" i="3"/>
  <c r="AC40" i="3"/>
  <c r="AE40" i="3"/>
  <c r="AD41" i="3"/>
  <c r="AF41" i="3" s="1"/>
  <c r="AE42" i="3"/>
  <c r="AC6" i="4"/>
  <c r="AE6" i="4"/>
  <c r="AC7" i="4"/>
  <c r="AD7" i="4"/>
  <c r="AC8" i="4"/>
  <c r="AE8" i="4"/>
  <c r="AD9" i="4"/>
  <c r="AE10" i="4"/>
  <c r="AC14" i="4"/>
  <c r="AE14" i="4"/>
  <c r="AC15" i="4"/>
  <c r="AD15" i="4"/>
  <c r="AC16" i="4"/>
  <c r="AE16" i="4"/>
  <c r="AD17" i="4"/>
  <c r="AF17" i="4" s="1"/>
  <c r="AE18" i="4"/>
  <c r="AC22" i="4"/>
  <c r="AE22" i="4"/>
  <c r="AC23" i="4"/>
  <c r="AD23" i="4"/>
  <c r="AC24" i="4"/>
  <c r="AE24" i="4"/>
  <c r="AD25" i="4"/>
  <c r="AF25" i="4" s="1"/>
  <c r="AE26" i="4"/>
  <c r="AC30" i="4"/>
  <c r="AE30" i="4"/>
  <c r="AC31" i="4"/>
  <c r="AD31" i="4"/>
  <c r="AC32" i="4"/>
  <c r="AE32" i="4"/>
  <c r="AD33" i="4"/>
  <c r="AF33" i="4" s="1"/>
  <c r="AE34" i="4"/>
  <c r="AE35" i="4" s="1"/>
  <c r="AC38" i="4"/>
  <c r="AE38" i="4"/>
  <c r="AC39" i="4"/>
  <c r="AD39" i="4"/>
  <c r="AC40" i="4"/>
  <c r="AE40" i="4"/>
  <c r="AD41" i="4"/>
  <c r="AF41" i="4" s="1"/>
  <c r="AE42" i="4"/>
  <c r="AF30" i="2"/>
  <c r="AF38" i="2"/>
  <c r="AF32" i="4"/>
  <c r="AD11" i="4" l="1"/>
  <c r="AD27" i="2"/>
  <c r="AE43" i="4"/>
  <c r="AF16" i="4"/>
  <c r="AF40" i="2"/>
  <c r="AE35" i="2"/>
  <c r="AF22" i="2"/>
  <c r="AE19" i="2"/>
  <c r="AF15" i="4"/>
  <c r="AF7" i="4"/>
  <c r="AF15" i="3"/>
  <c r="AD19" i="2"/>
  <c r="AF15" i="2"/>
  <c r="AF14" i="2"/>
  <c r="AF24" i="4"/>
  <c r="AF22" i="4"/>
  <c r="AF14" i="4"/>
  <c r="AF8" i="4"/>
  <c r="AC43" i="2"/>
  <c r="AC35" i="2"/>
  <c r="AF16" i="2"/>
  <c r="AF38" i="4"/>
  <c r="AF39" i="4"/>
  <c r="AF31" i="4"/>
  <c r="AF23" i="4"/>
  <c r="AD19" i="4"/>
  <c r="AE11" i="4"/>
  <c r="AF31" i="2"/>
  <c r="AC19" i="4"/>
  <c r="AC27" i="4"/>
  <c r="AF40" i="4"/>
  <c r="AC43" i="4"/>
  <c r="AC35" i="4"/>
  <c r="AE27" i="4"/>
  <c r="AF39" i="3"/>
  <c r="AF39" i="2"/>
  <c r="AF32" i="2"/>
  <c r="AF25" i="2"/>
  <c r="AD43" i="4"/>
  <c r="AD35" i="4"/>
  <c r="AE19" i="4"/>
  <c r="AF17" i="2"/>
  <c r="AE27" i="2"/>
  <c r="AF27" i="2" s="1"/>
  <c r="AD28" i="2" s="1"/>
  <c r="AF6" i="4"/>
  <c r="AF24" i="2"/>
  <c r="AE43" i="2"/>
  <c r="AD35" i="2"/>
  <c r="AF35" i="2" s="1"/>
  <c r="AF30" i="4"/>
  <c r="AD27" i="4"/>
  <c r="AC11" i="4"/>
  <c r="AF24" i="3"/>
  <c r="AD43" i="2"/>
  <c r="AF23" i="2"/>
  <c r="AC19" i="2"/>
  <c r="AF9" i="4"/>
  <c r="AE43" i="3"/>
  <c r="AE27" i="3"/>
  <c r="AF30" i="3"/>
  <c r="AC35" i="3"/>
  <c r="AF38" i="3"/>
  <c r="AC27" i="3"/>
  <c r="AD27" i="3"/>
  <c r="AE19" i="3"/>
  <c r="AE35" i="3"/>
  <c r="AF16" i="3"/>
  <c r="AF14" i="3"/>
  <c r="AC43" i="3"/>
  <c r="AF32" i="3"/>
  <c r="AD43" i="3"/>
  <c r="AF40" i="3"/>
  <c r="AD35" i="3"/>
  <c r="AF22" i="3"/>
  <c r="AD19" i="3"/>
  <c r="AC19" i="3"/>
  <c r="AF31" i="3"/>
  <c r="AF23" i="3"/>
  <c r="AF19" i="4" l="1"/>
  <c r="AC20" i="4" s="1"/>
  <c r="AF35" i="4"/>
  <c r="AE28" i="2"/>
  <c r="AF43" i="4"/>
  <c r="AE44" i="4" s="1"/>
  <c r="AD36" i="4"/>
  <c r="AE36" i="4"/>
  <c r="AF35" i="3"/>
  <c r="AC36" i="3" s="1"/>
  <c r="AC28" i="2"/>
  <c r="AF27" i="3"/>
  <c r="AD28" i="3" s="1"/>
  <c r="AC36" i="2"/>
  <c r="AE36" i="2"/>
  <c r="AF19" i="2"/>
  <c r="AC20" i="2" s="1"/>
  <c r="AF11" i="4"/>
  <c r="AC12" i="4" s="1"/>
  <c r="AD20" i="4"/>
  <c r="AF27" i="4"/>
  <c r="AD36" i="2"/>
  <c r="AC36" i="4"/>
  <c r="AF43" i="2"/>
  <c r="AC44" i="2" s="1"/>
  <c r="AF43" i="3"/>
  <c r="AE44" i="3" s="1"/>
  <c r="AF19" i="3"/>
  <c r="AD36" i="3"/>
  <c r="AC28" i="3"/>
  <c r="AC44" i="4" l="1"/>
  <c r="AE20" i="4"/>
  <c r="AD44" i="4"/>
  <c r="AE28" i="3"/>
  <c r="AE44" i="2"/>
  <c r="AE36" i="3"/>
  <c r="AE20" i="2"/>
  <c r="AD20" i="2"/>
  <c r="AC28" i="4"/>
  <c r="AE28" i="4"/>
  <c r="AD44" i="2"/>
  <c r="AD28" i="4"/>
  <c r="AE12" i="4"/>
  <c r="AD12" i="4"/>
  <c r="AC44" i="3"/>
  <c r="AD44" i="3"/>
  <c r="AE20" i="3"/>
  <c r="AD20" i="3"/>
  <c r="AC20" i="3"/>
</calcChain>
</file>

<file path=xl/sharedStrings.xml><?xml version="1.0" encoding="utf-8"?>
<sst xmlns="http://schemas.openxmlformats.org/spreadsheetml/2006/main" count="1965" uniqueCount="515">
  <si>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</si>
  <si>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</si>
  <si>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</si>
  <si>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</si>
  <si>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</si>
  <si>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</si>
  <si>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</si>
  <si>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</si>
  <si>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</si>
  <si>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</si>
  <si>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</si>
  <si>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</si>
  <si>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</si>
  <si>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</si>
  <si>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</si>
  <si>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</si>
  <si>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</si>
  <si>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</si>
  <si>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</si>
  <si>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</si>
  <si>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</si>
  <si>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</si>
  <si>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</si>
  <si>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</si>
  <si>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白米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</si>
  <si>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</si>
  <si>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</si>
  <si>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</si>
  <si>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</si>
  <si>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</si>
  <si>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</si>
  <si>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</si>
  <si>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</si>
  <si>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</si>
  <si>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</si>
  <si>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</si>
  <si>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</si>
  <si>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</si>
  <si>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</si>
  <si>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</si>
  <si>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</si>
  <si>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</si>
  <si>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</si>
  <si>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</si>
  <si>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醣類：</t>
    <phoneticPr fontId="19" type="noConversion"/>
  </si>
  <si>
    <t>熱量:</t>
    <phoneticPr fontId="19" type="noConversion"/>
  </si>
  <si>
    <t>脂肪：</t>
    <phoneticPr fontId="19" type="noConversion"/>
  </si>
  <si>
    <t>蛋白質：</t>
    <phoneticPr fontId="19" type="noConversion"/>
  </si>
  <si>
    <t>水果/乳品</t>
    <phoneticPr fontId="19" type="noConversion"/>
  </si>
  <si>
    <t>香Q米飯</t>
    <phoneticPr fontId="19" type="noConversion"/>
  </si>
  <si>
    <t>煮</t>
    <phoneticPr fontId="19" type="noConversion"/>
  </si>
  <si>
    <t>蒸</t>
    <phoneticPr fontId="19" type="noConversion"/>
  </si>
  <si>
    <t>煮</t>
    <phoneticPr fontId="19" type="noConversion"/>
  </si>
  <si>
    <t>川燙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</si>
  <si>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</si>
  <si>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</si>
  <si>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</si>
  <si>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豆魚肉蛋類</t>
    <phoneticPr fontId="19" type="noConversion"/>
  </si>
  <si>
    <t>蒸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</si>
  <si>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</si>
  <si>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</si>
  <si>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</si>
  <si>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</si>
  <si>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餐數</t>
    <phoneticPr fontId="19" type="noConversion"/>
  </si>
  <si>
    <t>川燙</t>
    <phoneticPr fontId="19" type="noConversion"/>
  </si>
  <si>
    <t>煮</t>
    <phoneticPr fontId="19" type="noConversion"/>
  </si>
  <si>
    <t>日</t>
    <phoneticPr fontId="19" type="noConversion"/>
  </si>
  <si>
    <t>五穀米</t>
    <phoneticPr fontId="19" type="noConversion"/>
  </si>
  <si>
    <t>紅蘿蔔</t>
    <phoneticPr fontId="19" type="noConversion"/>
  </si>
  <si>
    <t>蒸</t>
    <phoneticPr fontId="19" type="noConversion"/>
  </si>
  <si>
    <t>煮</t>
    <phoneticPr fontId="19" type="noConversion"/>
  </si>
  <si>
    <t>川燙</t>
    <phoneticPr fontId="19" type="noConversion"/>
  </si>
  <si>
    <t>星期四</t>
    <phoneticPr fontId="19" type="noConversion"/>
  </si>
  <si>
    <t>星期五</t>
    <phoneticPr fontId="19" type="noConversion"/>
  </si>
  <si>
    <t>洋蔥</t>
    <phoneticPr fontId="19" type="noConversion"/>
  </si>
  <si>
    <t>煮</t>
    <phoneticPr fontId="19" type="noConversion"/>
  </si>
  <si>
    <t>生鮮豬絞肉</t>
    <phoneticPr fontId="19" type="noConversion"/>
  </si>
  <si>
    <t>三色豆</t>
    <phoneticPr fontId="19" type="noConversion"/>
  </si>
  <si>
    <t>雞蛋</t>
    <phoneticPr fontId="19" type="noConversion"/>
  </si>
  <si>
    <t>高麗菜</t>
    <phoneticPr fontId="19" type="noConversion"/>
  </si>
  <si>
    <t>麵條</t>
    <phoneticPr fontId="19" type="noConversion"/>
  </si>
  <si>
    <t>白蘿蔔</t>
    <phoneticPr fontId="19" type="noConversion"/>
  </si>
  <si>
    <t>木耳</t>
    <phoneticPr fontId="19" type="noConversion"/>
  </si>
  <si>
    <t>生鮮雞腿</t>
    <phoneticPr fontId="19" type="noConversion"/>
  </si>
  <si>
    <t>煮</t>
    <phoneticPr fontId="19" type="noConversion"/>
  </si>
  <si>
    <t>白米</t>
    <phoneticPr fontId="19" type="noConversion"/>
  </si>
  <si>
    <t>生鮮豬肉</t>
    <phoneticPr fontId="19" type="noConversion"/>
  </si>
  <si>
    <t>煮</t>
    <phoneticPr fontId="19" type="noConversion"/>
  </si>
  <si>
    <t>滷</t>
    <phoneticPr fontId="19" type="noConversion"/>
  </si>
  <si>
    <t>鮮菇</t>
    <phoneticPr fontId="19" type="noConversion"/>
  </si>
  <si>
    <t>台式炒飯</t>
    <phoneticPr fontId="19" type="noConversion"/>
  </si>
  <si>
    <t>豆</t>
    <phoneticPr fontId="19" type="noConversion"/>
  </si>
  <si>
    <t>＊午餐菜單設計原則：1.供應全穀根莖類替代品（如甜不辣、米血糕、冬粉等）少於2份/週。  2.油炸類少於2次/週，包括油炸後再烹製者(含主菜及副食)。
                    3.魚肉類半成品（各式丸類、蝦卷、香腸、火腿、熱狗、重組雞塊等）少於2份/週。</t>
    <phoneticPr fontId="19" type="noConversion"/>
  </si>
  <si>
    <t>＊請午餐秘書於學期期間每月20日前，將下個月菜單送至學校及視導區營養師處，進行菜單審查。</t>
    <phoneticPr fontId="19" type="noConversion"/>
  </si>
  <si>
    <t>校長</t>
    <phoneticPr fontId="19" type="noConversion"/>
  </si>
  <si>
    <t>主任</t>
    <phoneticPr fontId="19" type="noConversion"/>
  </si>
  <si>
    <t>午餐秘書</t>
    <phoneticPr fontId="19" type="noConversion"/>
  </si>
  <si>
    <t>食譜設計</t>
    <phoneticPr fontId="19" type="noConversion"/>
  </si>
  <si>
    <t>承富</t>
    <phoneticPr fontId="19" type="noConversion"/>
  </si>
  <si>
    <t>供應廠商</t>
    <phoneticPr fontId="19" type="noConversion"/>
  </si>
  <si>
    <t>乳品類(份)</t>
    <phoneticPr fontId="19" type="noConversion"/>
  </si>
  <si>
    <t>水果類(份)</t>
    <phoneticPr fontId="19" type="noConversion"/>
  </si>
  <si>
    <t>油脂類(份)</t>
    <phoneticPr fontId="19" type="noConversion"/>
  </si>
  <si>
    <t>蔬菜類(份)</t>
    <phoneticPr fontId="19" type="noConversion"/>
  </si>
  <si>
    <t>豆魚肉蛋類(份)</t>
    <phoneticPr fontId="19" type="noConversion"/>
  </si>
  <si>
    <t>全穀根莖類(份)</t>
    <phoneticPr fontId="19" type="noConversion"/>
  </si>
  <si>
    <t>熱量(大卡)</t>
    <phoneticPr fontId="19" type="noConversion"/>
  </si>
  <si>
    <t>營養供應比例</t>
    <phoneticPr fontId="19" type="noConversion"/>
  </si>
  <si>
    <t>乳品類/豆漿</t>
  </si>
  <si>
    <t>乳品類/豆漿</t>
    <phoneticPr fontId="19" type="noConversion"/>
  </si>
  <si>
    <t>湯</t>
    <phoneticPr fontId="19" type="noConversion"/>
  </si>
  <si>
    <t>時蔬青菜</t>
    <phoneticPr fontId="19" type="noConversion"/>
  </si>
  <si>
    <t>副食二</t>
    <phoneticPr fontId="19" type="noConversion"/>
  </si>
  <si>
    <t>副食一</t>
    <phoneticPr fontId="19" type="noConversion"/>
  </si>
  <si>
    <t>主菜</t>
    <phoneticPr fontId="19" type="noConversion"/>
  </si>
  <si>
    <t>主食</t>
    <phoneticPr fontId="19" type="noConversion"/>
  </si>
  <si>
    <t>每人(g)</t>
    <phoneticPr fontId="19" type="noConversion"/>
  </si>
  <si>
    <t>材料</t>
    <phoneticPr fontId="19" type="noConversion"/>
  </si>
  <si>
    <t>烹調法</t>
  </si>
  <si>
    <t>菜名</t>
    <phoneticPr fontId="19" type="noConversion"/>
  </si>
  <si>
    <t>項目</t>
    <phoneticPr fontId="19" type="noConversion"/>
  </si>
  <si>
    <t>日期</t>
    <phoneticPr fontId="19" type="noConversion"/>
  </si>
  <si>
    <t>供應人數：               人</t>
    <phoneticPr fontId="19" type="noConversion"/>
  </si>
  <si>
    <t>供應人數：               人</t>
    <phoneticPr fontId="19" type="noConversion"/>
  </si>
  <si>
    <t>供應人數：               人</t>
    <phoneticPr fontId="19" type="noConversion"/>
  </si>
  <si>
    <t>日期</t>
    <phoneticPr fontId="19" type="noConversion"/>
  </si>
  <si>
    <t>項目</t>
    <phoneticPr fontId="19" type="noConversion"/>
  </si>
  <si>
    <t>菜名</t>
    <phoneticPr fontId="19" type="noConversion"/>
  </si>
  <si>
    <t>材料</t>
    <phoneticPr fontId="19" type="noConversion"/>
  </si>
  <si>
    <t>每人(g)</t>
    <phoneticPr fontId="19" type="noConversion"/>
  </si>
  <si>
    <t>主食</t>
    <phoneticPr fontId="19" type="noConversion"/>
  </si>
  <si>
    <t>主食</t>
    <phoneticPr fontId="19" type="noConversion"/>
  </si>
  <si>
    <t>主菜</t>
    <phoneticPr fontId="19" type="noConversion"/>
  </si>
  <si>
    <t>副食一</t>
    <phoneticPr fontId="19" type="noConversion"/>
  </si>
  <si>
    <t>副食二</t>
    <phoneticPr fontId="19" type="noConversion"/>
  </si>
  <si>
    <t>時蔬青菜</t>
    <phoneticPr fontId="19" type="noConversion"/>
  </si>
  <si>
    <t>湯</t>
    <phoneticPr fontId="19" type="noConversion"/>
  </si>
  <si>
    <t>水果</t>
    <phoneticPr fontId="19" type="noConversion"/>
  </si>
  <si>
    <t>熱量(大卡)</t>
    <phoneticPr fontId="19" type="noConversion"/>
  </si>
  <si>
    <t>熱量(大卡)</t>
    <phoneticPr fontId="19" type="noConversion"/>
  </si>
  <si>
    <t>熱量(大卡)</t>
    <phoneticPr fontId="19" type="noConversion"/>
  </si>
  <si>
    <t>全穀根莖類(份)</t>
    <phoneticPr fontId="19" type="noConversion"/>
  </si>
  <si>
    <t>全穀根莖類(份)</t>
    <phoneticPr fontId="19" type="noConversion"/>
  </si>
  <si>
    <t>豆魚肉蛋類(份)</t>
    <phoneticPr fontId="19" type="noConversion"/>
  </si>
  <si>
    <t>豆魚肉蛋類(份)</t>
    <phoneticPr fontId="19" type="noConversion"/>
  </si>
  <si>
    <t>豆魚肉蛋類(份)</t>
    <phoneticPr fontId="19" type="noConversion"/>
  </si>
  <si>
    <t>蔬菜類(份)</t>
    <phoneticPr fontId="19" type="noConversion"/>
  </si>
  <si>
    <t>蔬菜類(份)</t>
    <phoneticPr fontId="19" type="noConversion"/>
  </si>
  <si>
    <t>油脂類(份)</t>
    <phoneticPr fontId="19" type="noConversion"/>
  </si>
  <si>
    <t>油脂類(份)</t>
    <phoneticPr fontId="19" type="noConversion"/>
  </si>
  <si>
    <t>水果類(份)</t>
    <phoneticPr fontId="19" type="noConversion"/>
  </si>
  <si>
    <t>水果類(份)</t>
    <phoneticPr fontId="19" type="noConversion"/>
  </si>
  <si>
    <t>水果類(份)</t>
    <phoneticPr fontId="19" type="noConversion"/>
  </si>
  <si>
    <t>乳品類(份)</t>
    <phoneticPr fontId="19" type="noConversion"/>
  </si>
  <si>
    <t>乳品類(份)</t>
    <phoneticPr fontId="19" type="noConversion"/>
  </si>
  <si>
    <t>供應廠商</t>
    <phoneticPr fontId="19" type="noConversion"/>
  </si>
  <si>
    <t>承富</t>
    <phoneticPr fontId="19" type="noConversion"/>
  </si>
  <si>
    <t>食譜設計</t>
    <phoneticPr fontId="19" type="noConversion"/>
  </si>
  <si>
    <t>午餐秘書</t>
    <phoneticPr fontId="19" type="noConversion"/>
  </si>
  <si>
    <t>主任</t>
    <phoneticPr fontId="19" type="noConversion"/>
  </si>
  <si>
    <t>校長</t>
    <phoneticPr fontId="19" type="noConversion"/>
  </si>
  <si>
    <t>＊請午餐秘書於學期期間每月20日前，將下個月菜單送至學校及視導區營養師處，進行菜單審查。</t>
    <phoneticPr fontId="19" type="noConversion"/>
  </si>
  <si>
    <t>＊午餐菜單設計原則：1.供應全穀根莖類替代品（如甜不辣、米血糕、冬粉等）少於2份/週。  2.油炸類少於2次/週，包括油炸後再烹製者(含主菜及副食)。
                    3.魚肉類半成品（各式丸類、蝦卷、香腸、火腿、熱狗、重組雞塊等）少於2份/週。</t>
    <phoneticPr fontId="19" type="noConversion"/>
  </si>
  <si>
    <t>＊午餐菜單設計原則：1.供應全穀根莖類替代品（如甜不辣、米血糕、冬粉等）少於2份/週。  2.油炸類少於2次/週，包括油炸後再烹製者(含主菜及副食)。
                    3.魚肉類半成品（各式丸類、蝦卷、香腸、火腿、熱狗、重組雞塊等）少於2份/週。</t>
    <phoneticPr fontId="19" type="noConversion"/>
  </si>
  <si>
    <t>副食一</t>
    <phoneticPr fontId="19" type="noConversion"/>
  </si>
  <si>
    <t>副食二</t>
    <phoneticPr fontId="19" type="noConversion"/>
  </si>
  <si>
    <t>水果</t>
    <phoneticPr fontId="19" type="noConversion"/>
  </si>
  <si>
    <t>乳品類/豆漿</t>
    <phoneticPr fontId="19" type="noConversion"/>
  </si>
  <si>
    <t>營養供應比例</t>
    <phoneticPr fontId="19" type="noConversion"/>
  </si>
  <si>
    <t>熱量(大卡)</t>
    <phoneticPr fontId="19" type="noConversion"/>
  </si>
  <si>
    <t>全穀根莖類(份)</t>
    <phoneticPr fontId="19" type="noConversion"/>
  </si>
  <si>
    <t>豆魚肉蛋類(份)</t>
    <phoneticPr fontId="19" type="noConversion"/>
  </si>
  <si>
    <t>蔬菜類(份)</t>
    <phoneticPr fontId="19" type="noConversion"/>
  </si>
  <si>
    <t>油脂類(份)</t>
    <phoneticPr fontId="19" type="noConversion"/>
  </si>
  <si>
    <t>水果類(份)</t>
    <phoneticPr fontId="19" type="noConversion"/>
  </si>
  <si>
    <t>乳品類(份)</t>
    <phoneticPr fontId="19" type="noConversion"/>
  </si>
  <si>
    <t>供應廠商</t>
    <phoneticPr fontId="19" type="noConversion"/>
  </si>
  <si>
    <t>承富</t>
    <phoneticPr fontId="19" type="noConversion"/>
  </si>
  <si>
    <t>食譜設計</t>
    <phoneticPr fontId="19" type="noConversion"/>
  </si>
  <si>
    <t>午餐秘書</t>
    <phoneticPr fontId="19" type="noConversion"/>
  </si>
  <si>
    <t>主任</t>
    <phoneticPr fontId="19" type="noConversion"/>
  </si>
  <si>
    <t>校長</t>
    <phoneticPr fontId="19" type="noConversion"/>
  </si>
  <si>
    <t>＊請午餐秘書於學期期間每月20日前，將下個月菜單送至學校及視導區營養師處，進行菜單審查。</t>
    <phoneticPr fontId="19" type="noConversion"/>
  </si>
  <si>
    <t>＊午餐菜單設計原則：1.供應全穀根莖類替代品（如甜不辣、米血糕、冬粉等）少於2份/週。  2.油炸類少於2次/週，包括油炸後再烹製者(含主菜及副食)。
                    3.魚肉類半成品（各式丸類、蝦卷、香腸、火腿、熱狗、重組雞塊等）少於2份/週。</t>
    <phoneticPr fontId="19" type="noConversion"/>
  </si>
  <si>
    <t>時蔬青菜</t>
    <phoneticPr fontId="19" type="noConversion"/>
  </si>
  <si>
    <t>湯</t>
    <phoneticPr fontId="19" type="noConversion"/>
  </si>
  <si>
    <t>時蔬青菜</t>
    <phoneticPr fontId="19" type="noConversion"/>
  </si>
  <si>
    <t>湯</t>
    <phoneticPr fontId="19" type="noConversion"/>
  </si>
  <si>
    <t>電話：04-8831965＃218.202</t>
    <phoneticPr fontId="19" type="noConversion"/>
  </si>
  <si>
    <t>地址：彰化縣田尾鄉饒平村建平路2段88號</t>
    <phoneticPr fontId="19" type="noConversion"/>
  </si>
  <si>
    <t>飯菜不足或有任何問題請洽服務人員</t>
    <phoneticPr fontId="19" type="noConversion"/>
  </si>
  <si>
    <t>克</t>
    <phoneticPr fontId="19" type="noConversion"/>
  </si>
  <si>
    <t>脂肪</t>
    <phoneticPr fontId="19" type="noConversion"/>
  </si>
  <si>
    <t>克</t>
    <phoneticPr fontId="19" type="noConversion"/>
  </si>
  <si>
    <t>醣類</t>
    <phoneticPr fontId="19" type="noConversion"/>
  </si>
  <si>
    <t>熱量</t>
    <phoneticPr fontId="19" type="noConversion"/>
  </si>
  <si>
    <t>蛋白質</t>
    <phoneticPr fontId="19" type="noConversion"/>
  </si>
  <si>
    <t>白米</t>
    <phoneticPr fontId="19" type="noConversion"/>
  </si>
  <si>
    <t>蔬菜</t>
    <phoneticPr fontId="19" type="noConversion"/>
  </si>
  <si>
    <t>豆腐</t>
    <phoneticPr fontId="19" type="noConversion"/>
  </si>
  <si>
    <t>雞蛋</t>
    <phoneticPr fontId="19" type="noConversion"/>
  </si>
  <si>
    <t>地瓜飯</t>
    <phoneticPr fontId="19" type="noConversion"/>
  </si>
  <si>
    <t>地瓜飯</t>
    <phoneticPr fontId="19" type="noConversion"/>
  </si>
  <si>
    <t>五穀飯</t>
    <phoneticPr fontId="19" type="noConversion"/>
  </si>
  <si>
    <t>金茸三絲湯</t>
    <phoneticPr fontId="19" type="noConversion"/>
  </si>
  <si>
    <t>地瓜飯</t>
    <phoneticPr fontId="19" type="noConversion"/>
  </si>
  <si>
    <t>地瓜</t>
    <phoneticPr fontId="19" type="noConversion"/>
  </si>
  <si>
    <t>炸</t>
    <phoneticPr fontId="19" type="noConversion"/>
  </si>
  <si>
    <t>地瓜</t>
    <phoneticPr fontId="19" type="noConversion"/>
  </si>
  <si>
    <t>五穀米</t>
    <phoneticPr fontId="19" type="noConversion"/>
  </si>
  <si>
    <t>金針菇</t>
    <phoneticPr fontId="19" type="noConversion"/>
  </si>
  <si>
    <t>美白菇</t>
    <phoneticPr fontId="19" type="noConversion"/>
  </si>
  <si>
    <t>紅蘿蔔</t>
    <phoneticPr fontId="19" type="noConversion"/>
  </si>
  <si>
    <t>木耳</t>
    <phoneticPr fontId="19" type="noConversion"/>
  </si>
  <si>
    <t>五穀米</t>
    <phoneticPr fontId="19" type="noConversion"/>
  </si>
  <si>
    <t>煮</t>
    <phoneticPr fontId="19" type="noConversion"/>
  </si>
  <si>
    <t>雞蛋</t>
    <phoneticPr fontId="19" type="noConversion"/>
  </si>
  <si>
    <t>滷</t>
    <phoneticPr fontId="19" type="noConversion"/>
  </si>
  <si>
    <t>蔬菜</t>
    <phoneticPr fontId="19" type="noConversion"/>
  </si>
  <si>
    <t>煮</t>
    <phoneticPr fontId="19" type="noConversion"/>
  </si>
  <si>
    <t>106年11月27-30日午餐食譜-外訂餐盒及桶餐</t>
    <phoneticPr fontId="19" type="noConversion"/>
  </si>
  <si>
    <t>106年11月20-24日午餐食譜-外訂餐盒及桶餐</t>
    <phoneticPr fontId="19" type="noConversion"/>
  </si>
  <si>
    <t>106年11月13-17日午餐食譜-外訂餐盒及桶餐</t>
    <phoneticPr fontId="19" type="noConversion"/>
  </si>
  <si>
    <t>106年11月6-10日午餐食譜-外訂餐盒及桶餐</t>
    <phoneticPr fontId="19" type="noConversion"/>
  </si>
  <si>
    <t>106年11月1-3日午餐食譜-外訂餐盒及桶餐</t>
    <phoneticPr fontId="19" type="noConversion"/>
  </si>
  <si>
    <t>11月1日(三)</t>
    <phoneticPr fontId="19" type="noConversion"/>
  </si>
  <si>
    <t>11月2日(四)</t>
    <phoneticPr fontId="19" type="noConversion"/>
  </si>
  <si>
    <t>11月3日(五)</t>
    <phoneticPr fontId="19" type="noConversion"/>
  </si>
  <si>
    <t>洋蔥豬柳</t>
    <phoneticPr fontId="19" type="noConversion"/>
  </si>
  <si>
    <t>烤脆皮雞腿</t>
    <phoneticPr fontId="19" type="noConversion"/>
  </si>
  <si>
    <t>11月6日(一)</t>
    <phoneticPr fontId="19" type="noConversion"/>
  </si>
  <si>
    <t>11月7日(二)</t>
    <phoneticPr fontId="19" type="noConversion"/>
  </si>
  <si>
    <t>11月8日(三)</t>
    <phoneticPr fontId="19" type="noConversion"/>
  </si>
  <si>
    <t>11月9日(四)</t>
    <phoneticPr fontId="19" type="noConversion"/>
  </si>
  <si>
    <t>11月10日(五)</t>
    <phoneticPr fontId="19" type="noConversion"/>
  </si>
  <si>
    <t>香Q米飯</t>
    <phoneticPr fontId="19" type="noConversion"/>
  </si>
  <si>
    <t>五穀飯</t>
    <phoneticPr fontId="19" type="noConversion"/>
  </si>
  <si>
    <t>五穀飯</t>
    <phoneticPr fontId="19" type="noConversion"/>
  </si>
  <si>
    <t>11月13日(一)</t>
    <phoneticPr fontId="19" type="noConversion"/>
  </si>
  <si>
    <t>11月14日(二)</t>
    <phoneticPr fontId="19" type="noConversion"/>
  </si>
  <si>
    <t>11月15日(三)</t>
    <phoneticPr fontId="19" type="noConversion"/>
  </si>
  <si>
    <t>11月16日(四)</t>
    <phoneticPr fontId="19" type="noConversion"/>
  </si>
  <si>
    <t>11月17日(五)</t>
    <phoneticPr fontId="19" type="noConversion"/>
  </si>
  <si>
    <t>11月20日(一)</t>
    <phoneticPr fontId="19" type="noConversion"/>
  </si>
  <si>
    <t>11月21日(二)</t>
    <phoneticPr fontId="19" type="noConversion"/>
  </si>
  <si>
    <t>11月22日(三)</t>
    <phoneticPr fontId="19" type="noConversion"/>
  </si>
  <si>
    <t>11月23日(四)</t>
    <phoneticPr fontId="19" type="noConversion"/>
  </si>
  <si>
    <t>11月24日(五)</t>
    <phoneticPr fontId="19" type="noConversion"/>
  </si>
  <si>
    <t>11月27日(一)</t>
    <phoneticPr fontId="19" type="noConversion"/>
  </si>
  <si>
    <t>11月28日(二)</t>
    <phoneticPr fontId="19" type="noConversion"/>
  </si>
  <si>
    <t>11月29日(三)</t>
    <phoneticPr fontId="19" type="noConversion"/>
  </si>
  <si>
    <t>11月30日(四)</t>
    <phoneticPr fontId="19" type="noConversion"/>
  </si>
  <si>
    <t>星期三</t>
    <phoneticPr fontId="19" type="noConversion"/>
  </si>
  <si>
    <t>星期四</t>
    <phoneticPr fontId="19" type="noConversion"/>
  </si>
  <si>
    <r>
      <t>梅菜肉燥</t>
    </r>
    <r>
      <rPr>
        <b/>
        <sz val="8"/>
        <color rgb="FF002060"/>
        <rFont val="標楷體"/>
        <family val="4"/>
        <charset val="136"/>
      </rPr>
      <t>(醃)</t>
    </r>
    <phoneticPr fontId="19" type="noConversion"/>
  </si>
  <si>
    <t>什錦花椰菜</t>
    <phoneticPr fontId="19" type="noConversion"/>
  </si>
  <si>
    <t>深色蔬菜</t>
    <phoneticPr fontId="19" type="noConversion"/>
  </si>
  <si>
    <t>淺色蔬菜</t>
    <phoneticPr fontId="19" type="noConversion"/>
  </si>
  <si>
    <t>淺色蔬菜</t>
    <phoneticPr fontId="19" type="noConversion"/>
  </si>
  <si>
    <t>南洋咖哩雞</t>
    <phoneticPr fontId="19" type="noConversion"/>
  </si>
  <si>
    <t>黑胡椒肉排</t>
    <phoneticPr fontId="19" type="noConversion"/>
  </si>
  <si>
    <t>深色蔬菜</t>
    <phoneticPr fontId="19" type="noConversion"/>
  </si>
  <si>
    <r>
      <t>味噌豆腐湯</t>
    </r>
    <r>
      <rPr>
        <sz val="8"/>
        <rFont val="標楷體"/>
        <family val="4"/>
        <charset val="136"/>
      </rPr>
      <t>(豆)</t>
    </r>
    <phoneticPr fontId="19" type="noConversion"/>
  </si>
  <si>
    <t>高麗菜鮮菇</t>
    <phoneticPr fontId="19" type="noConversion"/>
  </si>
  <si>
    <t>三杯翅小腿</t>
    <phoneticPr fontId="19" type="noConversion"/>
  </si>
  <si>
    <t>菜頭湯</t>
    <phoneticPr fontId="19" type="noConversion"/>
  </si>
  <si>
    <t>日式豬排</t>
    <phoneticPr fontId="19" type="noConversion"/>
  </si>
  <si>
    <t>薑母燒雞</t>
    <phoneticPr fontId="19" type="noConversion"/>
  </si>
  <si>
    <t>煮</t>
    <phoneticPr fontId="19" type="noConversion"/>
  </si>
  <si>
    <t>烤</t>
    <phoneticPr fontId="19" type="noConversion"/>
  </si>
  <si>
    <t>生鮮雞腿</t>
    <phoneticPr fontId="19" type="noConversion"/>
  </si>
  <si>
    <t>蒸</t>
    <phoneticPr fontId="19" type="noConversion"/>
  </si>
  <si>
    <t>冷</t>
    <phoneticPr fontId="19" type="noConversion"/>
  </si>
  <si>
    <t>鮮菇</t>
    <phoneticPr fontId="19" type="noConversion"/>
  </si>
  <si>
    <t>海</t>
    <phoneticPr fontId="19" type="noConversion"/>
  </si>
  <si>
    <t>蔬菜</t>
    <phoneticPr fontId="19" type="noConversion"/>
  </si>
  <si>
    <t>玉米粒</t>
    <phoneticPr fontId="19" type="noConversion"/>
  </si>
  <si>
    <t>川燙</t>
    <phoneticPr fontId="19" type="noConversion"/>
  </si>
  <si>
    <t>洋蔥</t>
    <phoneticPr fontId="19" type="noConversion"/>
  </si>
  <si>
    <t>紅蘿蔔</t>
    <phoneticPr fontId="19" type="noConversion"/>
  </si>
  <si>
    <t>生鮮雞里肌</t>
    <phoneticPr fontId="19" type="noConversion"/>
  </si>
  <si>
    <t>烤</t>
    <phoneticPr fontId="19" type="noConversion"/>
  </si>
  <si>
    <t>煮</t>
    <phoneticPr fontId="19" type="noConversion"/>
  </si>
  <si>
    <t>洋蔥</t>
    <phoneticPr fontId="19" type="noConversion"/>
  </si>
  <si>
    <t>生鮮豬肉</t>
    <phoneticPr fontId="19" type="noConversion"/>
  </si>
  <si>
    <t>三色豆</t>
    <phoneticPr fontId="19" type="noConversion"/>
  </si>
  <si>
    <t>五穀米</t>
    <phoneticPr fontId="19" type="noConversion"/>
  </si>
  <si>
    <t>白米</t>
    <phoneticPr fontId="19" type="noConversion"/>
  </si>
  <si>
    <t>豆乾</t>
    <phoneticPr fontId="19" type="noConversion"/>
  </si>
  <si>
    <t>梅菜</t>
    <phoneticPr fontId="19" type="noConversion"/>
  </si>
  <si>
    <t>生鮮豬肉</t>
    <phoneticPr fontId="19" type="noConversion"/>
  </si>
  <si>
    <t>醃</t>
    <phoneticPr fontId="19" type="noConversion"/>
  </si>
  <si>
    <t>炸</t>
    <phoneticPr fontId="19" type="noConversion"/>
  </si>
  <si>
    <t>鮮菇</t>
    <phoneticPr fontId="19" type="noConversion"/>
  </si>
  <si>
    <t>雞蛋</t>
    <phoneticPr fontId="19" type="noConversion"/>
  </si>
  <si>
    <t>五穀米</t>
    <phoneticPr fontId="19" type="noConversion"/>
  </si>
  <si>
    <t>滷</t>
    <phoneticPr fontId="19" type="noConversion"/>
  </si>
  <si>
    <t>生鮮豬里肌</t>
    <phoneticPr fontId="19" type="noConversion"/>
  </si>
  <si>
    <t>洋芋</t>
    <phoneticPr fontId="19" type="noConversion"/>
  </si>
  <si>
    <t>青豆仁</t>
    <phoneticPr fontId="19" type="noConversion"/>
  </si>
  <si>
    <t>生鮮雞肉</t>
    <phoneticPr fontId="19" type="noConversion"/>
  </si>
  <si>
    <t>滷</t>
    <phoneticPr fontId="19" type="noConversion"/>
  </si>
  <si>
    <t>味噌</t>
    <phoneticPr fontId="19" type="noConversion"/>
  </si>
  <si>
    <t>豆腐</t>
    <phoneticPr fontId="19" type="noConversion"/>
  </si>
  <si>
    <t>豆</t>
    <phoneticPr fontId="19" type="noConversion"/>
  </si>
  <si>
    <t>豆乾</t>
    <phoneticPr fontId="19" type="noConversion"/>
  </si>
  <si>
    <t>生鮮豬里肌</t>
    <phoneticPr fontId="19" type="noConversion"/>
  </si>
  <si>
    <t>白蘿蔔</t>
    <phoneticPr fontId="19" type="noConversion"/>
  </si>
  <si>
    <t>鮮菇</t>
    <phoneticPr fontId="19" type="noConversion"/>
  </si>
  <si>
    <t>生鮮翅小腿</t>
    <phoneticPr fontId="19" type="noConversion"/>
  </si>
  <si>
    <t>炒</t>
    <phoneticPr fontId="19" type="noConversion"/>
  </si>
  <si>
    <t>生鮮雞翅</t>
    <phoneticPr fontId="19" type="noConversion"/>
  </si>
  <si>
    <t>白米</t>
    <phoneticPr fontId="19" type="noConversion"/>
  </si>
  <si>
    <t>生鮮翅小腿</t>
    <phoneticPr fontId="19" type="noConversion"/>
  </si>
  <si>
    <t>生鮮魷魚</t>
    <phoneticPr fontId="19" type="noConversion"/>
  </si>
  <si>
    <t>地瓜</t>
    <phoneticPr fontId="19" type="noConversion"/>
  </si>
  <si>
    <r>
      <t>大溪黑豆乾</t>
    </r>
    <r>
      <rPr>
        <b/>
        <sz val="8"/>
        <color rgb="FF00B050"/>
        <rFont val="標楷體"/>
        <family val="4"/>
        <charset val="136"/>
      </rPr>
      <t>(豆)</t>
    </r>
    <phoneticPr fontId="19" type="noConversion"/>
  </si>
  <si>
    <t>香雞排</t>
    <phoneticPr fontId="19" type="noConversion"/>
  </si>
  <si>
    <t>鹹豬肉</t>
    <phoneticPr fontId="19" type="noConversion"/>
  </si>
  <si>
    <t>豆芽米粉</t>
    <phoneticPr fontId="19" type="noConversion"/>
  </si>
  <si>
    <r>
      <t>卡啦翅小腿</t>
    </r>
    <r>
      <rPr>
        <sz val="6"/>
        <rFont val="標楷體"/>
        <family val="4"/>
        <charset val="136"/>
      </rPr>
      <t>(炸)</t>
    </r>
    <phoneticPr fontId="19" type="noConversion"/>
  </si>
  <si>
    <r>
      <t>酸辣湯</t>
    </r>
    <r>
      <rPr>
        <sz val="8"/>
        <rFont val="標楷體"/>
        <family val="4"/>
        <charset val="136"/>
      </rPr>
      <t>(芡)(醃)(豆)</t>
    </r>
    <phoneticPr fontId="19" type="noConversion"/>
  </si>
  <si>
    <t>冬瓜湯</t>
    <phoneticPr fontId="19" type="noConversion"/>
  </si>
  <si>
    <r>
      <t>豆腐滷肉</t>
    </r>
    <r>
      <rPr>
        <b/>
        <sz val="8"/>
        <color rgb="FFFF3399"/>
        <rFont val="標楷體"/>
        <family val="4"/>
        <charset val="136"/>
      </rPr>
      <t>(豆)</t>
    </r>
    <phoneticPr fontId="19" type="noConversion"/>
  </si>
  <si>
    <t>洋芋燒肉</t>
    <phoneticPr fontId="19" type="noConversion"/>
  </si>
  <si>
    <r>
      <t>麻婆豆腐</t>
    </r>
    <r>
      <rPr>
        <b/>
        <sz val="8"/>
        <color rgb="FF00B050"/>
        <rFont val="標楷體"/>
        <family val="4"/>
        <charset val="136"/>
      </rPr>
      <t>(豆)</t>
    </r>
    <phoneticPr fontId="19" type="noConversion"/>
  </si>
  <si>
    <t>日式柴魚蛋</t>
    <phoneticPr fontId="19" type="noConversion"/>
  </si>
  <si>
    <t>玉米蛋花湯</t>
    <phoneticPr fontId="19" type="noConversion"/>
  </si>
  <si>
    <t>深色蔬菜</t>
    <phoneticPr fontId="19" type="noConversion"/>
  </si>
  <si>
    <t>香雞排</t>
    <phoneticPr fontId="19" type="noConversion"/>
  </si>
  <si>
    <t>菇菇湯</t>
    <phoneticPr fontId="19" type="noConversion"/>
  </si>
  <si>
    <t>鮮蔬湯</t>
    <phoneticPr fontId="19" type="noConversion"/>
  </si>
  <si>
    <t>照燒雞腿</t>
    <phoneticPr fontId="19" type="noConversion"/>
  </si>
  <si>
    <t>雞蛋</t>
    <phoneticPr fontId="19" type="noConversion"/>
  </si>
  <si>
    <t>蘿蔔湯</t>
    <phoneticPr fontId="19" type="noConversion"/>
  </si>
  <si>
    <t>筍絲</t>
    <phoneticPr fontId="19" type="noConversion"/>
  </si>
  <si>
    <t>豆腐</t>
    <phoneticPr fontId="19" type="noConversion"/>
  </si>
  <si>
    <t>酸菜</t>
    <phoneticPr fontId="19" type="noConversion"/>
  </si>
  <si>
    <t>醃</t>
    <phoneticPr fontId="19" type="noConversion"/>
  </si>
  <si>
    <t>大白菜</t>
    <phoneticPr fontId="19" type="noConversion"/>
  </si>
  <si>
    <t>冬瓜</t>
    <phoneticPr fontId="19" type="noConversion"/>
  </si>
  <si>
    <t>生鮮雞里肌</t>
    <phoneticPr fontId="19" type="noConversion"/>
  </si>
  <si>
    <t>香烤雞腿</t>
    <phoneticPr fontId="19" type="noConversion"/>
  </si>
  <si>
    <t>筍絲</t>
    <phoneticPr fontId="19" type="noConversion"/>
  </si>
  <si>
    <t>紅麵線</t>
    <phoneticPr fontId="19" type="noConversion"/>
  </si>
  <si>
    <t>雞蛋</t>
    <phoneticPr fontId="19" type="noConversion"/>
  </si>
  <si>
    <t>醃</t>
    <phoneticPr fontId="19" type="noConversion"/>
  </si>
  <si>
    <t>煮</t>
    <phoneticPr fontId="19" type="noConversion"/>
  </si>
  <si>
    <t>海芽薑絲湯</t>
    <phoneticPr fontId="19" type="noConversion"/>
  </si>
  <si>
    <t>薑</t>
    <phoneticPr fontId="19" type="noConversion"/>
  </si>
  <si>
    <t>海芽</t>
    <phoneticPr fontId="19" type="noConversion"/>
  </si>
  <si>
    <t>新鮮竹筍</t>
    <phoneticPr fontId="19" type="noConversion"/>
  </si>
  <si>
    <t>杏鮑菇</t>
    <phoneticPr fontId="19" type="noConversion"/>
  </si>
  <si>
    <t>豆</t>
    <phoneticPr fontId="19" type="noConversion"/>
  </si>
  <si>
    <t>炒</t>
    <phoneticPr fontId="19" type="noConversion"/>
  </si>
  <si>
    <t>豆芽菜</t>
    <phoneticPr fontId="19" type="noConversion"/>
  </si>
  <si>
    <t>米粉</t>
    <phoneticPr fontId="19" type="noConversion"/>
  </si>
  <si>
    <t>洋芋</t>
    <phoneticPr fontId="19" type="noConversion"/>
  </si>
  <si>
    <t>生鮮豬肉</t>
    <phoneticPr fontId="19" type="noConversion"/>
  </si>
  <si>
    <t>紅蘿蔔</t>
    <phoneticPr fontId="19" type="noConversion"/>
  </si>
  <si>
    <t>味噌</t>
    <phoneticPr fontId="19" type="noConversion"/>
  </si>
  <si>
    <t>豆腐</t>
    <phoneticPr fontId="19" type="noConversion"/>
  </si>
  <si>
    <t>烤</t>
    <phoneticPr fontId="19" type="noConversion"/>
  </si>
  <si>
    <t>生鮮雞腿</t>
    <phoneticPr fontId="19" type="noConversion"/>
  </si>
  <si>
    <t>生鮮豬肉</t>
    <phoneticPr fontId="19" type="noConversion"/>
  </si>
  <si>
    <t>高麗菜</t>
    <phoneticPr fontId="19" type="noConversion"/>
  </si>
  <si>
    <t>柴魚片</t>
    <phoneticPr fontId="19" type="noConversion"/>
  </si>
  <si>
    <t>海</t>
    <phoneticPr fontId="19" type="noConversion"/>
  </si>
  <si>
    <t>海帶結</t>
    <phoneticPr fontId="19" type="noConversion"/>
  </si>
  <si>
    <t>炸</t>
    <phoneticPr fontId="19" type="noConversion"/>
  </si>
  <si>
    <t>海芽蛋花湯</t>
    <phoneticPr fontId="19" type="noConversion"/>
  </si>
  <si>
    <t>冬瓜湯</t>
    <phoneticPr fontId="19" type="noConversion"/>
  </si>
  <si>
    <t>生鮮雞腿</t>
    <phoneticPr fontId="19" type="noConversion"/>
  </si>
  <si>
    <t>榨菜絲</t>
    <phoneticPr fontId="19" type="noConversion"/>
  </si>
  <si>
    <t>薑</t>
    <phoneticPr fontId="19" type="noConversion"/>
  </si>
  <si>
    <t>咖哩肉</t>
    <phoneticPr fontId="19" type="noConversion"/>
  </si>
  <si>
    <r>
      <t>豆腐湯</t>
    </r>
    <r>
      <rPr>
        <sz val="8"/>
        <rFont val="標楷體"/>
        <family val="4"/>
        <charset val="136"/>
      </rPr>
      <t>(豆)</t>
    </r>
    <phoneticPr fontId="19" type="noConversion"/>
  </si>
  <si>
    <t>米血</t>
    <phoneticPr fontId="19" type="noConversion"/>
  </si>
  <si>
    <t>白蘿蔔</t>
    <phoneticPr fontId="19" type="noConversion"/>
  </si>
  <si>
    <t>紅蘿蔔蛋</t>
    <phoneticPr fontId="19" type="noConversion"/>
  </si>
  <si>
    <t>紅蘿蔔</t>
    <phoneticPr fontId="19" type="noConversion"/>
  </si>
  <si>
    <t>五穀飯</t>
    <phoneticPr fontId="19" type="noConversion"/>
  </si>
  <si>
    <t>義大利麵</t>
    <phoneticPr fontId="19" type="noConversion"/>
  </si>
  <si>
    <t>香Q米飯</t>
    <phoneticPr fontId="19" type="noConversion"/>
  </si>
  <si>
    <t>香Q米飯</t>
    <phoneticPr fontId="19" type="noConversion"/>
  </si>
  <si>
    <t>黑胡椒肉絲</t>
    <phoneticPr fontId="19" type="noConversion"/>
  </si>
  <si>
    <t>白米</t>
    <phoneticPr fontId="19" type="noConversion"/>
  </si>
  <si>
    <r>
      <t>蛋餃白菜</t>
    </r>
    <r>
      <rPr>
        <sz val="8"/>
        <color rgb="FF7030A0"/>
        <rFont val="標楷體"/>
        <family val="4"/>
        <charset val="136"/>
      </rPr>
      <t>(加)</t>
    </r>
    <phoneticPr fontId="19" type="noConversion"/>
  </si>
  <si>
    <r>
      <t>油蔥肉燥</t>
    </r>
    <r>
      <rPr>
        <sz val="8"/>
        <rFont val="標楷體"/>
        <family val="4"/>
        <charset val="136"/>
      </rPr>
      <t>(醃)</t>
    </r>
    <phoneticPr fontId="19" type="noConversion"/>
  </si>
  <si>
    <r>
      <t>酥脆魷魚條</t>
    </r>
    <r>
      <rPr>
        <sz val="8"/>
        <color rgb="FFFF0000"/>
        <rFont val="標楷體"/>
        <family val="4"/>
        <charset val="136"/>
      </rPr>
      <t>(海)(炸)</t>
    </r>
    <phoneticPr fontId="19" type="noConversion"/>
  </si>
  <si>
    <t>卡啦翅小腿</t>
    <phoneticPr fontId="19" type="noConversion"/>
  </si>
  <si>
    <t>韓式白菜肉片</t>
    <phoneticPr fontId="19" type="noConversion"/>
  </si>
  <si>
    <t>白醬焗烤馬鈴薯</t>
    <phoneticPr fontId="19" type="noConversion"/>
  </si>
  <si>
    <r>
      <t>鮮魚條</t>
    </r>
    <r>
      <rPr>
        <b/>
        <sz val="8"/>
        <color rgb="FF7030A0"/>
        <rFont val="標楷體"/>
        <family val="4"/>
        <charset val="136"/>
      </rPr>
      <t>(海)(炸)</t>
    </r>
    <phoneticPr fontId="19" type="noConversion"/>
  </si>
  <si>
    <t>鮮蔬鳳梨</t>
    <phoneticPr fontId="19" type="noConversion"/>
  </si>
  <si>
    <t>香嫩雞排</t>
    <phoneticPr fontId="19" type="noConversion"/>
  </si>
  <si>
    <r>
      <t>煎水餃</t>
    </r>
    <r>
      <rPr>
        <b/>
        <sz val="8"/>
        <color rgb="FF002060"/>
        <rFont val="標楷體"/>
        <family val="4"/>
        <charset val="136"/>
      </rPr>
      <t>(冷)</t>
    </r>
    <phoneticPr fontId="19" type="noConversion"/>
  </si>
  <si>
    <r>
      <t>卡啦雞腿堡</t>
    </r>
    <r>
      <rPr>
        <b/>
        <sz val="8"/>
        <color rgb="FF0070C0"/>
        <rFont val="標楷體"/>
        <family val="4"/>
        <charset val="136"/>
      </rPr>
      <t>(炸)(加)</t>
    </r>
    <phoneticPr fontId="19" type="noConversion"/>
  </si>
  <si>
    <r>
      <t>烤甜不辣片</t>
    </r>
    <r>
      <rPr>
        <sz val="8"/>
        <rFont val="標楷體"/>
        <family val="4"/>
        <charset val="136"/>
      </rPr>
      <t>(加)</t>
    </r>
    <phoneticPr fontId="19" type="noConversion"/>
  </si>
  <si>
    <t>照燒雞腿</t>
    <phoneticPr fontId="19" type="noConversion"/>
  </si>
  <si>
    <r>
      <t>梅乾扣肉</t>
    </r>
    <r>
      <rPr>
        <b/>
        <sz val="8"/>
        <color rgb="FF00B050"/>
        <rFont val="標楷體"/>
        <family val="4"/>
        <charset val="136"/>
      </rPr>
      <t>(醃)</t>
    </r>
    <phoneticPr fontId="19" type="noConversion"/>
  </si>
  <si>
    <t>泡菜肉片</t>
    <phoneticPr fontId="19" type="noConversion"/>
  </si>
  <si>
    <t>香烤雞翅</t>
    <phoneticPr fontId="19" type="noConversion"/>
  </si>
  <si>
    <r>
      <t>魷魚條</t>
    </r>
    <r>
      <rPr>
        <sz val="8"/>
        <rFont val="標楷體"/>
        <family val="4"/>
        <charset val="136"/>
      </rPr>
      <t>(海)(炸)</t>
    </r>
    <phoneticPr fontId="19" type="noConversion"/>
  </si>
  <si>
    <r>
      <t>絞肉乾丁</t>
    </r>
    <r>
      <rPr>
        <b/>
        <sz val="8"/>
        <color rgb="FFFF3399"/>
        <rFont val="標楷體"/>
        <family val="4"/>
        <charset val="136"/>
      </rPr>
      <t>(豆)</t>
    </r>
    <phoneticPr fontId="19" type="noConversion"/>
  </si>
  <si>
    <t>冬瓜湯</t>
    <phoneticPr fontId="19" type="noConversion"/>
  </si>
  <si>
    <r>
      <t>竹筍魷魚</t>
    </r>
    <r>
      <rPr>
        <b/>
        <sz val="8"/>
        <color rgb="FF7030A0"/>
        <rFont val="標楷體"/>
        <family val="4"/>
        <charset val="136"/>
      </rPr>
      <t>(海)</t>
    </r>
    <phoneticPr fontId="19" type="noConversion"/>
  </si>
  <si>
    <t>蘿蔔湯</t>
    <phoneticPr fontId="19" type="noConversion"/>
  </si>
  <si>
    <r>
      <t>炸肉排</t>
    </r>
    <r>
      <rPr>
        <sz val="8"/>
        <rFont val="標楷體"/>
        <family val="4"/>
        <charset val="136"/>
      </rPr>
      <t>(炸)</t>
    </r>
    <phoneticPr fontId="19" type="noConversion"/>
  </si>
  <si>
    <r>
      <t>小魚乾豆乾</t>
    </r>
    <r>
      <rPr>
        <sz val="8"/>
        <color rgb="FFFF3399"/>
        <rFont val="標楷體"/>
        <family val="4"/>
        <charset val="136"/>
      </rPr>
      <t>(海)(豆)</t>
    </r>
    <phoneticPr fontId="19" type="noConversion"/>
  </si>
  <si>
    <t>泡菜冬粉</t>
    <phoneticPr fontId="19" type="noConversion"/>
  </si>
  <si>
    <t>紅燒肉丁</t>
    <phoneticPr fontId="19" type="noConversion"/>
  </si>
  <si>
    <t>玉米絞肉</t>
    <phoneticPr fontId="19" type="noConversion"/>
  </si>
  <si>
    <t>深色蔬菜</t>
    <phoneticPr fontId="19" type="noConversion"/>
  </si>
  <si>
    <t>淺色蔬菜</t>
    <phoneticPr fontId="19" type="noConversion"/>
  </si>
  <si>
    <r>
      <t>肉羹湯</t>
    </r>
    <r>
      <rPr>
        <sz val="8"/>
        <rFont val="標楷體"/>
        <family val="4"/>
        <charset val="136"/>
      </rPr>
      <t>(加)</t>
    </r>
    <phoneticPr fontId="19" type="noConversion"/>
  </si>
  <si>
    <t>高麗菜蛋酥</t>
    <phoneticPr fontId="19" type="noConversion"/>
  </si>
  <si>
    <t>薑母燒雞</t>
    <phoneticPr fontId="19" type="noConversion"/>
  </si>
  <si>
    <t>沙茶米血</t>
    <phoneticPr fontId="19" type="noConversion"/>
  </si>
  <si>
    <t>碎瓜</t>
    <phoneticPr fontId="19" type="noConversion"/>
  </si>
  <si>
    <t>醃</t>
    <phoneticPr fontId="19" type="noConversion"/>
  </si>
  <si>
    <t>生鮮豬肉</t>
    <phoneticPr fontId="19" type="noConversion"/>
  </si>
  <si>
    <t>炸</t>
    <phoneticPr fontId="19" type="noConversion"/>
  </si>
  <si>
    <t>生鮮魷魚條</t>
    <phoneticPr fontId="19" type="noConversion"/>
  </si>
  <si>
    <t>海</t>
    <phoneticPr fontId="19" type="noConversion"/>
  </si>
  <si>
    <t>雞蛋</t>
    <phoneticPr fontId="19" type="noConversion"/>
  </si>
  <si>
    <t>煮</t>
    <phoneticPr fontId="19" type="noConversion"/>
  </si>
  <si>
    <t>生鮮翅小腿</t>
    <phoneticPr fontId="19" type="noConversion"/>
  </si>
  <si>
    <t>蛋餃</t>
    <phoneticPr fontId="19" type="noConversion"/>
  </si>
  <si>
    <t>紅蘿蔔</t>
    <phoneticPr fontId="19" type="noConversion"/>
  </si>
  <si>
    <t>木耳</t>
    <phoneticPr fontId="19" type="noConversion"/>
  </si>
  <si>
    <t>烤</t>
    <phoneticPr fontId="19" type="noConversion"/>
  </si>
  <si>
    <t>起司</t>
    <phoneticPr fontId="19" type="noConversion"/>
  </si>
  <si>
    <t>洋芋</t>
    <phoneticPr fontId="19" type="noConversion"/>
  </si>
  <si>
    <t>紅蘿蔔</t>
    <phoneticPr fontId="19" type="noConversion"/>
  </si>
  <si>
    <t>青豆仁</t>
    <phoneticPr fontId="19" type="noConversion"/>
  </si>
  <si>
    <t>玉米粒</t>
    <phoneticPr fontId="19" type="noConversion"/>
  </si>
  <si>
    <t>生鮮豬肉</t>
    <phoneticPr fontId="19" type="noConversion"/>
  </si>
  <si>
    <t>滷</t>
    <phoneticPr fontId="19" type="noConversion"/>
  </si>
  <si>
    <t>加</t>
    <phoneticPr fontId="19" type="noConversion"/>
  </si>
  <si>
    <t>鮮魚條</t>
    <phoneticPr fontId="19" type="noConversion"/>
  </si>
  <si>
    <t>海</t>
    <phoneticPr fontId="19" type="noConversion"/>
  </si>
  <si>
    <t>高麗菜</t>
    <phoneticPr fontId="19" type="noConversion"/>
  </si>
  <si>
    <t>鳳梨</t>
    <phoneticPr fontId="19" type="noConversion"/>
  </si>
  <si>
    <t>鮮菇</t>
    <phoneticPr fontId="19" type="noConversion"/>
  </si>
  <si>
    <t>味噌</t>
    <phoneticPr fontId="19" type="noConversion"/>
  </si>
  <si>
    <t>豆腐</t>
    <phoneticPr fontId="19" type="noConversion"/>
  </si>
  <si>
    <t>豆</t>
    <phoneticPr fontId="19" type="noConversion"/>
  </si>
  <si>
    <t>煎</t>
    <phoneticPr fontId="19" type="noConversion"/>
  </si>
  <si>
    <t>水餃</t>
    <phoneticPr fontId="19" type="noConversion"/>
  </si>
  <si>
    <t>冷</t>
    <phoneticPr fontId="19" type="noConversion"/>
  </si>
  <si>
    <t>洋蔥</t>
    <phoneticPr fontId="19" type="noConversion"/>
  </si>
  <si>
    <t>海芽</t>
    <phoneticPr fontId="19" type="noConversion"/>
  </si>
  <si>
    <t>雞腿堡肉</t>
    <phoneticPr fontId="19" type="noConversion"/>
  </si>
  <si>
    <t>紅蘿蔔</t>
    <phoneticPr fontId="19" type="noConversion"/>
  </si>
  <si>
    <t>甜不辣片</t>
    <phoneticPr fontId="19" type="noConversion"/>
  </si>
  <si>
    <t>加</t>
    <phoneticPr fontId="19" type="noConversion"/>
  </si>
  <si>
    <t>生鮮雞腿</t>
    <phoneticPr fontId="19" type="noConversion"/>
  </si>
  <si>
    <t>梅乾菜</t>
    <phoneticPr fontId="19" type="noConversion"/>
  </si>
  <si>
    <t>魷魚條</t>
    <phoneticPr fontId="19" type="noConversion"/>
  </si>
  <si>
    <t>海</t>
    <phoneticPr fontId="19" type="noConversion"/>
  </si>
  <si>
    <t>豆</t>
    <phoneticPr fontId="19" type="noConversion"/>
  </si>
  <si>
    <t>木耳</t>
    <phoneticPr fontId="19" type="noConversion"/>
  </si>
  <si>
    <t>薑絲</t>
    <phoneticPr fontId="19" type="noConversion"/>
  </si>
  <si>
    <t>木耳</t>
    <phoneticPr fontId="19" type="noConversion"/>
  </si>
  <si>
    <t>小魚乾</t>
    <phoneticPr fontId="19" type="noConversion"/>
  </si>
  <si>
    <t>海</t>
    <phoneticPr fontId="19" type="noConversion"/>
  </si>
  <si>
    <t>豆</t>
    <phoneticPr fontId="19" type="noConversion"/>
  </si>
  <si>
    <t>高麗菜</t>
    <phoneticPr fontId="19" type="noConversion"/>
  </si>
  <si>
    <t>豆芽菜</t>
    <phoneticPr fontId="19" type="noConversion"/>
  </si>
  <si>
    <t>冬粉</t>
    <phoneticPr fontId="19" type="noConversion"/>
  </si>
  <si>
    <t>生鮮豬肉</t>
    <phoneticPr fontId="19" type="noConversion"/>
  </si>
  <si>
    <t>玉米粒</t>
    <phoneticPr fontId="19" type="noConversion"/>
  </si>
  <si>
    <t>青豆仁</t>
    <phoneticPr fontId="19" type="noConversion"/>
  </si>
  <si>
    <t>肉羹</t>
    <phoneticPr fontId="19" type="noConversion"/>
  </si>
  <si>
    <t>新鮮竹筍</t>
    <phoneticPr fontId="19" type="noConversion"/>
  </si>
  <si>
    <t>珍菇花椰菜</t>
    <phoneticPr fontId="19" type="noConversion"/>
  </si>
  <si>
    <t>台式炒麵</t>
    <phoneticPr fontId="19" type="noConversion"/>
  </si>
  <si>
    <t>106年11月1日-11月3日第一週菜單明細(永靖國小--承富)</t>
    <phoneticPr fontId="19" type="noConversion"/>
  </si>
  <si>
    <t>106年11月6日-11月10日第二週菜單明細(永靖國小--承富)</t>
    <phoneticPr fontId="19" type="noConversion"/>
  </si>
  <si>
    <t>106年11月13日-11月17日第三週菜單明細(永靖國小--承富)</t>
    <phoneticPr fontId="19" type="noConversion"/>
  </si>
  <si>
    <t>106年11月20日-11月24日第四週菜單明細(永靖國小--承富)</t>
    <phoneticPr fontId="19" type="noConversion"/>
  </si>
  <si>
    <t>106年11月27日-11月30日第五週菜單明細(永靖國小--承富)</t>
    <phoneticPr fontId="19" type="noConversion"/>
  </si>
  <si>
    <t>肉燥滷蛋</t>
    <phoneticPr fontId="19" type="noConversion"/>
  </si>
  <si>
    <t>茄汁雞丁</t>
    <phoneticPr fontId="19" type="noConversion"/>
  </si>
  <si>
    <t>小饅頭</t>
    <phoneticPr fontId="19" type="noConversion"/>
  </si>
  <si>
    <t>生鮮豬肉</t>
    <phoneticPr fontId="19" type="noConversion"/>
  </si>
  <si>
    <r>
      <t>麵線糊湯</t>
    </r>
    <r>
      <rPr>
        <sz val="8"/>
        <rFont val="標楷體"/>
        <family val="4"/>
        <charset val="136"/>
      </rPr>
      <t>(芡)(醃)</t>
    </r>
    <r>
      <rPr>
        <sz val="14"/>
        <rFont val="標楷體"/>
        <family val="4"/>
        <charset val="136"/>
      </rPr>
      <t>/乳品</t>
    </r>
    <phoneticPr fontId="19" type="noConversion"/>
  </si>
  <si>
    <r>
      <t>味噌豆腐湯</t>
    </r>
    <r>
      <rPr>
        <sz val="8"/>
        <rFont val="標楷體"/>
        <family val="4"/>
        <charset val="136"/>
      </rPr>
      <t>(豆)</t>
    </r>
    <r>
      <rPr>
        <sz val="14"/>
        <rFont val="標楷體"/>
        <family val="4"/>
        <charset val="136"/>
      </rPr>
      <t>/乳品</t>
    </r>
    <phoneticPr fontId="19" type="noConversion"/>
  </si>
  <si>
    <r>
      <t>味噌豆腐湯</t>
    </r>
    <r>
      <rPr>
        <sz val="8"/>
        <rFont val="標楷體"/>
        <family val="4"/>
        <charset val="136"/>
      </rPr>
      <t>(豆)/</t>
    </r>
    <r>
      <rPr>
        <sz val="14"/>
        <rFont val="標楷體"/>
        <family val="4"/>
        <charset val="136"/>
      </rPr>
      <t>乳品</t>
    </r>
    <phoneticPr fontId="19" type="noConversion"/>
  </si>
  <si>
    <r>
      <t>榨菜蛋花湯</t>
    </r>
    <r>
      <rPr>
        <sz val="8"/>
        <rFont val="標楷體"/>
        <family val="4"/>
        <charset val="136"/>
      </rPr>
      <t>(醃)/</t>
    </r>
    <r>
      <rPr>
        <sz val="14"/>
        <rFont val="標楷體"/>
        <family val="4"/>
        <charset val="136"/>
      </rPr>
      <t>乳品</t>
    </r>
    <phoneticPr fontId="19" type="noConversion"/>
  </si>
  <si>
    <t>乳品</t>
    <phoneticPr fontId="19" type="noConversion"/>
  </si>
  <si>
    <t>生鮮雞肉</t>
    <phoneticPr fontId="19" type="noConversion"/>
  </si>
  <si>
    <t>綠花椰菜</t>
    <phoneticPr fontId="19" type="noConversion"/>
  </si>
  <si>
    <r>
      <t>海帶豆乾絲</t>
    </r>
    <r>
      <rPr>
        <sz val="8"/>
        <rFont val="標楷體"/>
        <family val="4"/>
        <charset val="136"/>
      </rPr>
      <t>(豆)</t>
    </r>
    <phoneticPr fontId="19" type="noConversion"/>
  </si>
  <si>
    <r>
      <t>無骨雞排</t>
    </r>
    <r>
      <rPr>
        <b/>
        <sz val="8"/>
        <color rgb="FF0070C0"/>
        <rFont val="標楷體"/>
        <family val="4"/>
        <charset val="136"/>
      </rPr>
      <t>(炸)</t>
    </r>
    <phoneticPr fontId="19" type="noConversion"/>
  </si>
  <si>
    <t>生鮮雞里肌</t>
    <phoneticPr fontId="19" type="noConversion"/>
  </si>
  <si>
    <t>海帶絲</t>
    <phoneticPr fontId="19" type="noConversion"/>
  </si>
  <si>
    <t>豆乾</t>
    <phoneticPr fontId="19" type="noConversion"/>
  </si>
  <si>
    <t>豆</t>
    <phoneticPr fontId="19" type="noConversion"/>
  </si>
  <si>
    <t>洋蔥肉絲</t>
    <phoneticPr fontId="19" type="noConversion"/>
  </si>
  <si>
    <t>筍片</t>
    <phoneticPr fontId="19" type="noConversion"/>
  </si>
  <si>
    <t>生鮮豬肉</t>
    <phoneticPr fontId="19" type="noConversion"/>
  </si>
  <si>
    <r>
      <t>珍菇蛋餃</t>
    </r>
    <r>
      <rPr>
        <sz val="9"/>
        <color theme="5" tint="-0.249977111117893"/>
        <rFont val="標楷體"/>
        <family val="4"/>
        <charset val="136"/>
      </rPr>
      <t>(加)</t>
    </r>
    <phoneticPr fontId="19" type="noConversion"/>
  </si>
  <si>
    <t>加</t>
    <phoneticPr fontId="19" type="noConversion"/>
  </si>
  <si>
    <r>
      <t>菜頭粿</t>
    </r>
    <r>
      <rPr>
        <sz val="8"/>
        <color rgb="FF008000"/>
        <rFont val="標楷體"/>
        <family val="4"/>
        <charset val="136"/>
      </rPr>
      <t>(冷)</t>
    </r>
    <phoneticPr fontId="19" type="noConversion"/>
  </si>
  <si>
    <t>烤</t>
    <phoneticPr fontId="19" type="noConversion"/>
  </si>
  <si>
    <t>蘿蔔糕</t>
    <phoneticPr fontId="19" type="noConversion"/>
  </si>
  <si>
    <t>冷</t>
    <phoneticPr fontId="19" type="noConversion"/>
  </si>
  <si>
    <r>
      <t>酥炸雙菇</t>
    </r>
    <r>
      <rPr>
        <sz val="8"/>
        <rFont val="標楷體"/>
        <family val="4"/>
        <charset val="136"/>
      </rPr>
      <t>(炸)</t>
    </r>
    <phoneticPr fontId="19" type="noConversion"/>
  </si>
  <si>
    <t>炸</t>
    <phoneticPr fontId="19" type="noConversion"/>
  </si>
  <si>
    <t>袖珍菇</t>
    <phoneticPr fontId="19" type="noConversion"/>
  </si>
  <si>
    <r>
      <t>鮮菇魷魚</t>
    </r>
    <r>
      <rPr>
        <b/>
        <sz val="8"/>
        <color theme="2" tint="-0.499984740745262"/>
        <rFont val="標楷體"/>
        <family val="4"/>
        <charset val="136"/>
      </rPr>
      <t>(海)</t>
    </r>
    <phoneticPr fontId="19" type="noConversion"/>
  </si>
  <si>
    <t>西芹</t>
    <phoneticPr fontId="19" type="noConversion"/>
  </si>
  <si>
    <t>海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</si>
</sst>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;_ "/>
    <numFmt numFmtId="177" formatCode="0;_쐀"/>
    <numFmt numFmtId="178" formatCode="&quot;11 月&quot;\ #\ &quot;日（一）&quot;"/>
    <numFmt numFmtId="179" formatCode="#0.0##&quot;g&quot;"/>
    <numFmt numFmtId="180" formatCode="#0.0##&quot;K&quot;"/>
    <numFmt numFmtId="181" formatCode="m&quot;月&quot;d&quot;日&quot;"/>
    <numFmt numFmtId="182" formatCode="0.0"/>
  </numFmts>
  <fonts count="108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28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b/>
      <sz val="12"/>
      <name val="標楷體"/>
      <family val="4"/>
      <charset val="136"/>
    </font>
    <font>
      <sz val="20"/>
      <name val="標楷體"/>
      <family val="4"/>
      <charset val="136"/>
    </font>
    <font>
      <sz val="26"/>
      <name val="標楷體"/>
      <family val="4"/>
      <charset val="136"/>
    </font>
    <font>
      <sz val="18"/>
      <name val="標楷體"/>
      <family val="4"/>
      <charset val="136"/>
    </font>
    <font>
      <b/>
      <sz val="24"/>
      <color rgb="FF0070C0"/>
      <name val="標楷體"/>
      <family val="4"/>
      <charset val="136"/>
    </font>
    <font>
      <sz val="16"/>
      <color indexed="8"/>
      <name val="新細明體"/>
      <family val="1"/>
      <charset val="136"/>
    </font>
    <font>
      <sz val="20"/>
      <color indexed="8"/>
      <name val="新細明體"/>
      <family val="1"/>
      <charset val="136"/>
    </font>
    <font>
      <b/>
      <sz val="20"/>
      <color rgb="FFFFC000"/>
      <name val="標楷體"/>
      <family val="4"/>
      <charset val="136"/>
    </font>
    <font>
      <b/>
      <sz val="20"/>
      <color theme="5" tint="-0.499984740745262"/>
      <name val="標楷體"/>
      <family val="4"/>
      <charset val="136"/>
    </font>
    <font>
      <sz val="8"/>
      <name val="標楷體"/>
      <family val="4"/>
      <charset val="136"/>
    </font>
    <font>
      <sz val="20"/>
      <color rgb="FFFF3399"/>
      <name val="標楷體"/>
      <family val="4"/>
      <charset val="136"/>
    </font>
    <font>
      <b/>
      <sz val="20"/>
      <color rgb="FFFF3399"/>
      <name val="標楷體"/>
      <family val="4"/>
      <charset val="136"/>
    </font>
    <font>
      <b/>
      <sz val="20"/>
      <color rgb="FF009999"/>
      <name val="標楷體"/>
      <family val="4"/>
      <charset val="136"/>
    </font>
    <font>
      <sz val="22"/>
      <name val="標楷體"/>
      <family val="4"/>
      <charset val="136"/>
    </font>
    <font>
      <b/>
      <sz val="20"/>
      <color theme="5" tint="-0.249977111117893"/>
      <name val="標楷體"/>
      <family val="4"/>
      <charset val="136"/>
    </font>
    <font>
      <b/>
      <sz val="12"/>
      <color rgb="FF7030A0"/>
      <name val="標楷體"/>
      <family val="4"/>
      <charset val="136"/>
    </font>
    <font>
      <sz val="18"/>
      <name val="新細明體"/>
      <family val="1"/>
      <charset val="136"/>
    </font>
    <font>
      <sz val="26"/>
      <color rgb="FFFF3399"/>
      <name val="標楷體"/>
      <family val="4"/>
      <charset val="136"/>
    </font>
    <font>
      <b/>
      <sz val="26"/>
      <color rgb="FF92D050"/>
      <name val="標楷體"/>
      <family val="4"/>
      <charset val="136"/>
    </font>
    <font>
      <sz val="20"/>
      <color rgb="FF0070C0"/>
      <name val="標楷體"/>
      <family val="4"/>
      <charset val="136"/>
    </font>
    <font>
      <b/>
      <sz val="20"/>
      <color rgb="FF0070C0"/>
      <name val="標楷體"/>
      <family val="4"/>
      <charset val="136"/>
    </font>
    <font>
      <sz val="20"/>
      <color rgb="FFFF0000"/>
      <name val="標楷體"/>
      <family val="4"/>
      <charset val="136"/>
    </font>
    <font>
      <b/>
      <sz val="22"/>
      <color rgb="FF009999"/>
      <name val="標楷體"/>
      <family val="4"/>
      <charset val="136"/>
    </font>
    <font>
      <b/>
      <sz val="20"/>
      <color rgb="FF00B050"/>
      <name val="標楷體"/>
      <family val="4"/>
      <charset val="136"/>
    </font>
    <font>
      <b/>
      <sz val="18"/>
      <color rgb="FF00B050"/>
      <name val="標楷體"/>
      <family val="4"/>
      <charset val="136"/>
    </font>
    <font>
      <b/>
      <sz val="20"/>
      <color rgb="FF6600FF"/>
      <name val="標楷體"/>
      <family val="4"/>
      <charset val="136"/>
    </font>
    <font>
      <b/>
      <sz val="20"/>
      <color theme="2" tint="-0.499984740745262"/>
      <name val="標楷體"/>
      <family val="4"/>
      <charset val="136"/>
    </font>
    <font>
      <b/>
      <sz val="20"/>
      <color theme="9" tint="-0.499984740745262"/>
      <name val="標楷體"/>
      <family val="4"/>
      <charset val="136"/>
    </font>
    <font>
      <sz val="22"/>
      <color rgb="FF7030A0"/>
      <name val="標楷體"/>
      <family val="4"/>
      <charset val="136"/>
    </font>
    <font>
      <sz val="18"/>
      <color rgb="FF7030A0"/>
      <name val="標楷體"/>
      <family val="4"/>
      <charset val="136"/>
    </font>
    <font>
      <b/>
      <sz val="28"/>
      <color rgb="FF0070C0"/>
      <name val="標楷體"/>
      <family val="4"/>
      <charset val="136"/>
    </font>
    <font>
      <sz val="20"/>
      <color theme="5" tint="-0.249977111117893"/>
      <name val="標楷體"/>
      <family val="4"/>
      <charset val="136"/>
    </font>
    <font>
      <b/>
      <sz val="20"/>
      <color rgb="FF002060"/>
      <name val="標楷體"/>
      <family val="4"/>
      <charset val="136"/>
    </font>
    <font>
      <b/>
      <sz val="20"/>
      <color rgb="FF7030A0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sz val="24"/>
      <color rgb="FFFF3399"/>
      <name val="標楷體"/>
      <family val="4"/>
      <charset val="136"/>
    </font>
    <font>
      <sz val="20"/>
      <color rgb="FF6600FF"/>
      <name val="標楷體"/>
      <family val="4"/>
      <charset val="136"/>
    </font>
    <font>
      <b/>
      <sz val="22"/>
      <color theme="5" tint="-0.499984740745262"/>
      <name val="標楷體"/>
      <family val="4"/>
      <charset val="136"/>
    </font>
    <font>
      <b/>
      <sz val="18"/>
      <color theme="5" tint="-0.499984740745262"/>
      <name val="標楷體"/>
      <family val="4"/>
      <charset val="136"/>
    </font>
    <font>
      <b/>
      <sz val="22"/>
      <color rgb="FFFFC000"/>
      <name val="標楷體"/>
      <family val="4"/>
      <charset val="136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8"/>
      <name val="新細明體"/>
      <family val="1"/>
      <charset val="136"/>
    </font>
    <font>
      <sz val="28"/>
      <color rgb="FFFF0000"/>
      <name val="標楷體"/>
      <family val="4"/>
      <charset val="136"/>
    </font>
    <font>
      <sz val="28"/>
      <color rgb="FF7030A0"/>
      <name val="標楷體"/>
      <family val="4"/>
      <charset val="136"/>
    </font>
    <font>
      <sz val="28"/>
      <color rgb="FFFF3399"/>
      <name val="標楷體"/>
      <family val="4"/>
      <charset val="136"/>
    </font>
    <font>
      <sz val="28"/>
      <color rgb="FF6600FF"/>
      <name val="標楷體"/>
      <family val="4"/>
      <charset val="136"/>
    </font>
    <font>
      <sz val="28"/>
      <color rgb="FF008000"/>
      <name val="標楷體"/>
      <family val="4"/>
      <charset val="136"/>
    </font>
    <font>
      <sz val="18"/>
      <color rgb="FFFF3399"/>
      <name val="標楷體"/>
      <family val="4"/>
      <charset val="136"/>
    </font>
    <font>
      <sz val="9"/>
      <name val="標楷體"/>
      <family val="4"/>
      <charset val="136"/>
    </font>
    <font>
      <b/>
      <sz val="8"/>
      <color rgb="FF00B050"/>
      <name val="標楷體"/>
      <family val="4"/>
      <charset val="136"/>
    </font>
    <font>
      <sz val="8"/>
      <color rgb="FFFF0000"/>
      <name val="標楷體"/>
      <family val="4"/>
      <charset val="136"/>
    </font>
    <font>
      <b/>
      <sz val="8"/>
      <color rgb="FF002060"/>
      <name val="標楷體"/>
      <family val="4"/>
      <charset val="136"/>
    </font>
    <font>
      <b/>
      <sz val="28"/>
      <color rgb="FF002060"/>
      <name val="標楷體"/>
      <family val="4"/>
      <charset val="136"/>
    </font>
    <font>
      <b/>
      <sz val="8"/>
      <color rgb="FF0070C0"/>
      <name val="標楷體"/>
      <family val="4"/>
      <charset val="136"/>
    </font>
    <font>
      <sz val="8"/>
      <color rgb="FF7030A0"/>
      <name val="標楷體"/>
      <family val="4"/>
      <charset val="136"/>
    </font>
    <font>
      <b/>
      <sz val="8"/>
      <color rgb="FFFF3399"/>
      <name val="標楷體"/>
      <family val="4"/>
      <charset val="136"/>
    </font>
    <font>
      <sz val="8"/>
      <color rgb="FFFF3399"/>
      <name val="標楷體"/>
      <family val="4"/>
      <charset val="136"/>
    </font>
    <font>
      <sz val="20"/>
      <color theme="9" tint="-0.499984740745262"/>
      <name val="標楷體"/>
      <family val="4"/>
      <charset val="136"/>
    </font>
    <font>
      <sz val="24"/>
      <color rgb="FFFF0000"/>
      <name val="標楷體"/>
      <family val="4"/>
      <charset val="136"/>
    </font>
    <font>
      <sz val="28"/>
      <color rgb="FF0070C0"/>
      <name val="標楷體"/>
      <family val="4"/>
      <charset val="136"/>
    </font>
    <font>
      <sz val="6"/>
      <name val="標楷體"/>
      <family val="4"/>
      <charset val="136"/>
    </font>
    <font>
      <sz val="22"/>
      <color rgb="FF008000"/>
      <name val="標楷體"/>
      <family val="4"/>
      <charset val="136"/>
    </font>
    <font>
      <b/>
      <sz val="20"/>
      <color rgb="FF008000"/>
      <name val="標楷體"/>
      <family val="4"/>
      <charset val="136"/>
    </font>
    <font>
      <b/>
      <sz val="8"/>
      <color rgb="FF7030A0"/>
      <name val="標楷體"/>
      <family val="4"/>
      <charset val="136"/>
    </font>
    <font>
      <b/>
      <sz val="8"/>
      <color theme="2" tint="-0.499984740745262"/>
      <name val="標楷體"/>
      <family val="4"/>
      <charset val="136"/>
    </font>
    <font>
      <b/>
      <sz val="20"/>
      <name val="新細明體"/>
      <family val="1"/>
      <charset val="136"/>
    </font>
    <font>
      <sz val="9"/>
      <color theme="5" tint="-0.249977111117893"/>
      <name val="標楷體"/>
      <family val="4"/>
      <charset val="136"/>
    </font>
    <font>
      <sz val="8"/>
      <color rgb="FF008000"/>
      <name val="標楷體"/>
      <family val="4"/>
      <charset val="136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/>
      <top style="thin">
        <color indexed="59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610">
    <xf numFmtId="0" fontId="0" fillId="0" borderId="0" xfId="0">
      <alignment vertical="center"/>
    </xf>
    <xf numFmtId="0" fontId="22" fillId="24" borderId="16" xfId="0" applyFont="1" applyFill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5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shrinkToFit="1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6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vertical="center" textRotation="255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22" fillId="0" borderId="0" xfId="0" applyFont="1">
      <alignment vertical="center"/>
    </xf>
    <xf numFmtId="0" fontId="28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0" borderId="17" xfId="0" applyFont="1" applyBorder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28" fillId="0" borderId="21" xfId="0" applyFont="1" applyBorder="1">
      <alignment vertical="center"/>
    </xf>
    <xf numFmtId="0" fontId="28" fillId="0" borderId="2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8" fillId="0" borderId="22" xfId="0" applyFont="1" applyBorder="1" applyAlignment="1">
      <alignment horizontal="center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23" xfId="0" applyFont="1" applyBorder="1">
      <alignment vertical="center"/>
    </xf>
    <xf numFmtId="0" fontId="28" fillId="0" borderId="20" xfId="0" applyFont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 shrinkToFit="1"/>
    </xf>
    <xf numFmtId="0" fontId="29" fillId="0" borderId="24" xfId="0" applyFont="1" applyBorder="1" applyAlignment="1">
      <alignment horizontal="right"/>
    </xf>
    <xf numFmtId="9" fontId="29" fillId="0" borderId="0" xfId="0" applyNumberFormat="1" applyFont="1" applyBorder="1">
      <alignment vertical="center"/>
    </xf>
    <xf numFmtId="0" fontId="29" fillId="0" borderId="31" xfId="0" applyFont="1" applyBorder="1" applyAlignment="1">
      <alignment horizontal="right"/>
    </xf>
    <xf numFmtId="0" fontId="23" fillId="0" borderId="25" xfId="0" applyFont="1" applyFill="1" applyBorder="1" applyAlignment="1">
      <alignment vertical="center" textRotation="180" shrinkToFit="1"/>
    </xf>
    <xf numFmtId="0" fontId="28" fillId="0" borderId="25" xfId="0" applyFont="1" applyBorder="1" applyAlignment="1">
      <alignment horizontal="left"/>
    </xf>
    <xf numFmtId="0" fontId="28" fillId="0" borderId="33" xfId="0" applyFont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Fill="1" applyBorder="1" applyAlignment="1">
      <alignment horizontal="left" vertical="center" wrapText="1"/>
    </xf>
    <xf numFmtId="176" fontId="24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4" fillId="0" borderId="15" xfId="0" applyFont="1" applyFill="1" applyBorder="1" applyAlignment="1">
      <alignment horizontal="center" vertical="center" shrinkToFit="1"/>
    </xf>
    <xf numFmtId="0" fontId="23" fillId="0" borderId="23" xfId="0" applyFont="1" applyBorder="1">
      <alignment vertical="center"/>
    </xf>
    <xf numFmtId="0" fontId="24" fillId="0" borderId="26" xfId="0" applyFont="1" applyBorder="1" applyAlignment="1">
      <alignment horizontal="center" vertical="center" shrinkToFit="1"/>
    </xf>
    <xf numFmtId="0" fontId="23" fillId="0" borderId="27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9" fontId="24" fillId="0" borderId="0" xfId="0" applyNumberFormat="1" applyFont="1" applyBorder="1">
      <alignment vertical="center"/>
    </xf>
    <xf numFmtId="0" fontId="23" fillId="0" borderId="30" xfId="0" applyFont="1" applyBorder="1" applyAlignment="1">
      <alignment horizontal="left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24" fillId="0" borderId="0" xfId="0" applyFont="1" applyBorder="1" applyAlignment="1">
      <alignment horizontal="right" vertical="top"/>
    </xf>
    <xf numFmtId="0" fontId="24" fillId="0" borderId="0" xfId="0" applyFont="1">
      <alignment vertical="center"/>
    </xf>
    <xf numFmtId="0" fontId="29" fillId="0" borderId="0" xfId="0" applyFont="1" applyBorder="1" applyAlignment="1">
      <alignment horizontal="left" vertical="center" shrinkToFit="1"/>
    </xf>
    <xf numFmtId="0" fontId="29" fillId="0" borderId="0" xfId="0" applyFont="1" applyFill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" fillId="0" borderId="0" xfId="19"/>
    <xf numFmtId="0" fontId="33" fillId="0" borderId="11" xfId="0" applyFont="1" applyFill="1" applyBorder="1" applyAlignment="1">
      <alignment horizontal="center" vertical="center" textRotation="255"/>
    </xf>
    <xf numFmtId="0" fontId="34" fillId="0" borderId="0" xfId="19" applyFont="1"/>
    <xf numFmtId="0" fontId="23" fillId="0" borderId="20" xfId="0" applyFont="1" applyFill="1" applyBorder="1" applyAlignment="1">
      <alignment vertical="center" textRotation="255" shrinkToFit="1"/>
    </xf>
    <xf numFmtId="0" fontId="0" fillId="0" borderId="0" xfId="19" applyFont="1"/>
    <xf numFmtId="0" fontId="23" fillId="0" borderId="20" xfId="0" applyFont="1" applyFill="1" applyBorder="1" applyAlignment="1">
      <alignment vertical="center" shrinkToFit="1"/>
    </xf>
    <xf numFmtId="0" fontId="28" fillId="0" borderId="0" xfId="0" applyFont="1" applyBorder="1" applyAlignment="1">
      <alignment horizontal="left" vertical="center"/>
    </xf>
    <xf numFmtId="179" fontId="28" fillId="0" borderId="21" xfId="0" applyNumberFormat="1" applyFont="1" applyBorder="1" applyAlignment="1">
      <alignment horizontal="right"/>
    </xf>
    <xf numFmtId="180" fontId="28" fillId="0" borderId="32" xfId="0" applyNumberFormat="1" applyFont="1" applyBorder="1" applyAlignment="1">
      <alignment horizontal="right"/>
    </xf>
    <xf numFmtId="0" fontId="22" fillId="0" borderId="0" xfId="0" applyFont="1" applyBorder="1">
      <alignment vertical="center"/>
    </xf>
    <xf numFmtId="0" fontId="28" fillId="0" borderId="0" xfId="0" applyFont="1" applyBorder="1">
      <alignment vertical="center"/>
    </xf>
    <xf numFmtId="0" fontId="30" fillId="0" borderId="0" xfId="0" applyFont="1" applyBorder="1">
      <alignment vertical="center"/>
    </xf>
    <xf numFmtId="179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180" fontId="28" fillId="0" borderId="0" xfId="0" applyNumberFormat="1" applyFont="1" applyBorder="1" applyAlignment="1">
      <alignment horizontal="right"/>
    </xf>
    <xf numFmtId="0" fontId="23" fillId="24" borderId="16" xfId="0" quotePrefix="1" applyFont="1" applyFill="1" applyBorder="1" applyAlignment="1">
      <alignment horizontal="center" vertical="center" shrinkToFit="1"/>
    </xf>
    <xf numFmtId="0" fontId="34" fillId="0" borderId="0" xfId="19" applyFont="1" applyBorder="1" applyAlignment="1"/>
    <xf numFmtId="0" fontId="38" fillId="0" borderId="0" xfId="19" applyFont="1"/>
    <xf numFmtId="0" fontId="37" fillId="0" borderId="35" xfId="19" applyFont="1" applyBorder="1"/>
    <xf numFmtId="180" fontId="37" fillId="0" borderId="36" xfId="19" applyNumberFormat="1" applyFont="1" applyBorder="1"/>
    <xf numFmtId="0" fontId="37" fillId="0" borderId="36" xfId="19" applyFont="1" applyBorder="1"/>
    <xf numFmtId="179" fontId="37" fillId="0" borderId="36" xfId="19" applyNumberFormat="1" applyFont="1" applyBorder="1"/>
    <xf numFmtId="179" fontId="37" fillId="0" borderId="37" xfId="19" applyNumberFormat="1" applyFont="1" applyBorder="1"/>
    <xf numFmtId="0" fontId="37" fillId="0" borderId="38" xfId="19" applyFont="1" applyBorder="1"/>
    <xf numFmtId="179" fontId="37" fillId="0" borderId="39" xfId="19" applyNumberFormat="1" applyFont="1" applyBorder="1"/>
    <xf numFmtId="0" fontId="37" fillId="0" borderId="39" xfId="19" applyFont="1" applyBorder="1"/>
    <xf numFmtId="179" fontId="37" fillId="0" borderId="40" xfId="19" applyNumberFormat="1" applyFont="1" applyBorder="1"/>
    <xf numFmtId="179" fontId="37" fillId="0" borderId="41" xfId="19" applyNumberFormat="1" applyFont="1" applyBorder="1"/>
    <xf numFmtId="179" fontId="37" fillId="0" borderId="42" xfId="19" applyNumberFormat="1" applyFont="1" applyBorder="1"/>
    <xf numFmtId="0" fontId="35" fillId="0" borderId="34" xfId="19" applyFont="1" applyBorder="1" applyAlignment="1"/>
    <xf numFmtId="180" fontId="37" fillId="0" borderId="53" xfId="19" applyNumberFormat="1" applyFont="1" applyBorder="1"/>
    <xf numFmtId="0" fontId="37" fillId="0" borderId="53" xfId="19" applyFont="1" applyBorder="1"/>
    <xf numFmtId="179" fontId="37" fillId="0" borderId="53" xfId="19" applyNumberFormat="1" applyFont="1" applyBorder="1"/>
    <xf numFmtId="0" fontId="23" fillId="0" borderId="0" xfId="19" applyFont="1"/>
    <xf numFmtId="0" fontId="23" fillId="0" borderId="0" xfId="0" applyFont="1" applyBorder="1" applyAlignment="1">
      <alignment horizontal="left" shrinkToFit="1"/>
    </xf>
    <xf numFmtId="0" fontId="20" fillId="0" borderId="15" xfId="0" applyFont="1" applyBorder="1" applyAlignment="1">
      <alignment horizontal="center"/>
    </xf>
    <xf numFmtId="0" fontId="45" fillId="24" borderId="16" xfId="0" applyFont="1" applyFill="1" applyBorder="1" applyAlignment="1">
      <alignment horizontal="center" vertical="center" shrinkToFit="1"/>
    </xf>
    <xf numFmtId="0" fontId="20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left" vertical="center" shrinkToFit="1"/>
    </xf>
    <xf numFmtId="0" fontId="45" fillId="0" borderId="20" xfId="0" applyFont="1" applyFill="1" applyBorder="1" applyAlignment="1">
      <alignment vertical="center" textRotation="180" shrinkToFit="1"/>
    </xf>
    <xf numFmtId="0" fontId="45" fillId="0" borderId="20" xfId="0" applyFont="1" applyFill="1" applyBorder="1" applyAlignment="1">
      <alignment horizontal="left" vertical="center" shrinkToFit="1"/>
    </xf>
    <xf numFmtId="0" fontId="45" fillId="0" borderId="20" xfId="0" applyFont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center" vertical="center" shrinkToFit="1"/>
    </xf>
    <xf numFmtId="0" fontId="45" fillId="0" borderId="23" xfId="0" applyFont="1" applyBorder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45" fillId="0" borderId="27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 applyAlignment="1">
      <alignment horizontal="right"/>
    </xf>
    <xf numFmtId="0" fontId="45" fillId="0" borderId="29" xfId="0" applyFont="1" applyFill="1" applyBorder="1" applyAlignment="1">
      <alignment vertical="center" textRotation="180" shrinkToFit="1"/>
    </xf>
    <xf numFmtId="0" fontId="45" fillId="0" borderId="29" xfId="0" applyFont="1" applyBorder="1" applyAlignment="1">
      <alignment horizontal="left" vertical="center" shrinkToFit="1"/>
    </xf>
    <xf numFmtId="0" fontId="23" fillId="0" borderId="21" xfId="0" applyFont="1" applyFill="1" applyBorder="1" applyAlignment="1">
      <alignment horizontal="left" vertical="center" shrinkToFit="1"/>
    </xf>
    <xf numFmtId="0" fontId="23" fillId="0" borderId="24" xfId="0" applyFont="1" applyFill="1" applyBorder="1" applyAlignment="1">
      <alignment horizontal="left" vertical="center" shrinkToFit="1"/>
    </xf>
    <xf numFmtId="0" fontId="23" fillId="0" borderId="61" xfId="0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23" fillId="0" borderId="70" xfId="0" applyFont="1" applyBorder="1" applyAlignment="1">
      <alignment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61" xfId="0" applyFont="1" applyBorder="1" applyAlignment="1">
      <alignment vertical="center" shrinkToFit="1"/>
    </xf>
    <xf numFmtId="0" fontId="23" fillId="0" borderId="61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shrinkToFit="1"/>
    </xf>
    <xf numFmtId="0" fontId="35" fillId="0" borderId="0" xfId="19" applyFont="1" applyBorder="1" applyAlignment="1"/>
    <xf numFmtId="0" fontId="3" fillId="0" borderId="0" xfId="19" applyFont="1"/>
    <xf numFmtId="0" fontId="55" fillId="0" borderId="0" xfId="19" applyFont="1"/>
    <xf numFmtId="0" fontId="37" fillId="0" borderId="0" xfId="19" applyFont="1" applyBorder="1"/>
    <xf numFmtId="0" fontId="37" fillId="0" borderId="72" xfId="19" applyFont="1" applyBorder="1"/>
    <xf numFmtId="179" fontId="37" fillId="0" borderId="34" xfId="19" applyNumberFormat="1" applyFont="1" applyBorder="1"/>
    <xf numFmtId="0" fontId="37" fillId="0" borderId="34" xfId="19" applyFont="1" applyBorder="1"/>
    <xf numFmtId="179" fontId="37" fillId="0" borderId="54" xfId="19" applyNumberFormat="1" applyFont="1" applyBorder="1"/>
    <xf numFmtId="0" fontId="37" fillId="0" borderId="73" xfId="19" applyFont="1" applyBorder="1"/>
    <xf numFmtId="179" fontId="37" fillId="0" borderId="77" xfId="19" applyNumberFormat="1" applyFont="1" applyBorder="1"/>
    <xf numFmtId="179" fontId="37" fillId="0" borderId="73" xfId="19" applyNumberFormat="1" applyFont="1" applyBorder="1"/>
    <xf numFmtId="0" fontId="37" fillId="0" borderId="68" xfId="19" applyFont="1" applyBorder="1"/>
    <xf numFmtId="0" fontId="37" fillId="0" borderId="54" xfId="19" applyFont="1" applyBorder="1"/>
    <xf numFmtId="0" fontId="37" fillId="0" borderId="41" xfId="19" applyFont="1" applyBorder="1"/>
    <xf numFmtId="0" fontId="0" fillId="0" borderId="0" xfId="0" applyFont="1">
      <alignment vertical="center"/>
    </xf>
    <xf numFmtId="0" fontId="20" fillId="0" borderId="1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 shrinkToFit="1"/>
    </xf>
    <xf numFmtId="179" fontId="37" fillId="0" borderId="57" xfId="19" applyNumberFormat="1" applyFont="1" applyBorder="1"/>
    <xf numFmtId="179" fontId="37" fillId="0" borderId="78" xfId="19" applyNumberFormat="1" applyFont="1" applyBorder="1"/>
    <xf numFmtId="0" fontId="37" fillId="0" borderId="58" xfId="19" applyFont="1" applyBorder="1"/>
    <xf numFmtId="0" fontId="37" fillId="0" borderId="51" xfId="19" applyFont="1" applyBorder="1"/>
    <xf numFmtId="179" fontId="37" fillId="0" borderId="51" xfId="19" applyNumberFormat="1" applyFont="1" applyBorder="1"/>
    <xf numFmtId="179" fontId="37" fillId="0" borderId="46" xfId="19" applyNumberFormat="1" applyFont="1" applyBorder="1"/>
    <xf numFmtId="179" fontId="37" fillId="0" borderId="69" xfId="19" applyNumberFormat="1" applyFont="1" applyBorder="1"/>
    <xf numFmtId="0" fontId="45" fillId="0" borderId="20" xfId="0" applyFont="1" applyFill="1" applyBorder="1" applyAlignment="1">
      <alignment vertical="center" textRotation="255" shrinkToFit="1"/>
    </xf>
    <xf numFmtId="0" fontId="29" fillId="0" borderId="70" xfId="0" applyFont="1" applyBorder="1" applyAlignment="1">
      <alignment vertical="center" shrinkToFit="1"/>
    </xf>
    <xf numFmtId="0" fontId="29" fillId="0" borderId="61" xfId="0" applyFont="1" applyBorder="1" applyAlignment="1">
      <alignment vertical="center" shrinkToFit="1"/>
    </xf>
    <xf numFmtId="0" fontId="29" fillId="0" borderId="81" xfId="0" applyFont="1" applyBorder="1">
      <alignment vertical="center"/>
    </xf>
    <xf numFmtId="0" fontId="29" fillId="0" borderId="82" xfId="0" applyFont="1" applyBorder="1" applyAlignment="1">
      <alignment vertical="center" shrinkToFit="1"/>
    </xf>
    <xf numFmtId="0" fontId="29" fillId="0" borderId="58" xfId="0" applyFont="1" applyBorder="1" applyAlignment="1">
      <alignment vertical="center" shrinkToFit="1"/>
    </xf>
    <xf numFmtId="0" fontId="23" fillId="0" borderId="81" xfId="0" applyFont="1" applyFill="1" applyBorder="1" applyAlignment="1">
      <alignment vertical="center" textRotation="180" shrinkToFit="1"/>
    </xf>
    <xf numFmtId="0" fontId="23" fillId="0" borderId="0" xfId="0" applyFont="1" applyFill="1" applyBorder="1">
      <alignment vertical="center"/>
    </xf>
    <xf numFmtId="0" fontId="23" fillId="0" borderId="80" xfId="0" applyFont="1" applyBorder="1" applyAlignment="1">
      <alignment horizontal="left" vertical="center"/>
    </xf>
    <xf numFmtId="0" fontId="23" fillId="0" borderId="81" xfId="0" applyFont="1" applyBorder="1" applyAlignment="1">
      <alignment horizontal="left" vertical="center"/>
    </xf>
    <xf numFmtId="0" fontId="23" fillId="0" borderId="58" xfId="0" applyFont="1" applyBorder="1" applyAlignment="1">
      <alignment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34" fillId="0" borderId="0" xfId="0" applyFont="1" applyAlignment="1">
      <alignment horizontal="right"/>
    </xf>
    <xf numFmtId="0" fontId="34" fillId="0" borderId="0" xfId="0" applyFont="1" applyAlignment="1"/>
    <xf numFmtId="0" fontId="79" fillId="0" borderId="0" xfId="0" applyFont="1" applyAlignment="1"/>
    <xf numFmtId="0" fontId="34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7" fillId="0" borderId="0" xfId="0" applyFont="1" applyAlignment="1">
      <alignment horizontal="right"/>
    </xf>
    <xf numFmtId="0" fontId="37" fillId="0" borderId="0" xfId="0" applyFont="1" applyAlignment="1"/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8" fillId="0" borderId="0" xfId="19" applyFont="1" applyBorder="1"/>
    <xf numFmtId="0" fontId="23" fillId="0" borderId="0" xfId="19" applyFont="1" applyBorder="1"/>
    <xf numFmtId="0" fontId="34" fillId="25" borderId="0" xfId="0" applyFon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34" fillId="0" borderId="40" xfId="0" applyFont="1" applyBorder="1" applyAlignment="1">
      <alignment horizontal="right"/>
    </xf>
    <xf numFmtId="0" fontId="34" fillId="0" borderId="39" xfId="0" applyFont="1" applyBorder="1" applyAlignment="1">
      <alignment horizontal="right" vertical="center"/>
    </xf>
    <xf numFmtId="0" fontId="34" fillId="0" borderId="37" xfId="0" applyFont="1" applyBorder="1" applyAlignment="1">
      <alignment horizontal="right"/>
    </xf>
    <xf numFmtId="0" fontId="34" fillId="0" borderId="36" xfId="0" applyFont="1" applyBorder="1" applyAlignment="1">
      <alignment horizontal="right" vertical="center"/>
    </xf>
    <xf numFmtId="0" fontId="34" fillId="0" borderId="36" xfId="0" applyFont="1" applyBorder="1" applyAlignment="1">
      <alignment horizontal="right"/>
    </xf>
    <xf numFmtId="0" fontId="3" fillId="0" borderId="0" xfId="19" applyFont="1" applyBorder="1"/>
    <xf numFmtId="0" fontId="0" fillId="0" borderId="0" xfId="19" applyFont="1" applyBorder="1"/>
    <xf numFmtId="0" fontId="34" fillId="26" borderId="37" xfId="0" applyFont="1" applyFill="1" applyBorder="1" applyAlignment="1">
      <alignment horizontal="right" shrinkToFit="1"/>
    </xf>
    <xf numFmtId="0" fontId="34" fillId="26" borderId="36" xfId="0" applyFont="1" applyFill="1" applyBorder="1" applyAlignment="1">
      <alignment horizontal="right" shrinkToFit="1"/>
    </xf>
    <xf numFmtId="0" fontId="34" fillId="0" borderId="41" xfId="0" applyFont="1" applyBorder="1" applyAlignment="1">
      <alignment horizontal="right" vertical="center"/>
    </xf>
    <xf numFmtId="0" fontId="55" fillId="0" borderId="0" xfId="19" applyFont="1" applyBorder="1"/>
    <xf numFmtId="0" fontId="34" fillId="0" borderId="36" xfId="0" applyFont="1" applyBorder="1" applyAlignment="1">
      <alignment horizontal="right" shrinkToFit="1"/>
    </xf>
    <xf numFmtId="0" fontId="34" fillId="0" borderId="53" xfId="0" applyFont="1" applyBorder="1" applyAlignment="1">
      <alignment horizontal="right" vertical="center"/>
    </xf>
    <xf numFmtId="0" fontId="34" fillId="0" borderId="53" xfId="0" applyFont="1" applyBorder="1" applyAlignment="1">
      <alignment horizontal="right" shrinkToFit="1"/>
    </xf>
    <xf numFmtId="0" fontId="34" fillId="0" borderId="37" xfId="0" applyFont="1" applyBorder="1" applyAlignment="1">
      <alignment horizontal="right" vertical="center" shrinkToFit="1"/>
    </xf>
    <xf numFmtId="0" fontId="34" fillId="0" borderId="36" xfId="0" applyFont="1" applyBorder="1" applyAlignment="1">
      <alignment horizontal="right" vertical="center" shrinkToFit="1"/>
    </xf>
    <xf numFmtId="0" fontId="37" fillId="0" borderId="41" xfId="0" applyFont="1" applyBorder="1" applyAlignment="1">
      <alignment horizontal="right" vertical="center"/>
    </xf>
    <xf numFmtId="0" fontId="34" fillId="0" borderId="41" xfId="0" applyFont="1" applyBorder="1" applyAlignment="1">
      <alignment horizontal="right" vertical="center" shrinkToFit="1"/>
    </xf>
    <xf numFmtId="0" fontId="37" fillId="0" borderId="37" xfId="0" applyFont="1" applyBorder="1" applyAlignment="1">
      <alignment horizontal="right" vertical="center"/>
    </xf>
    <xf numFmtId="0" fontId="37" fillId="0" borderId="36" xfId="0" applyFont="1" applyBorder="1" applyAlignment="1">
      <alignment horizontal="right" vertical="center"/>
    </xf>
    <xf numFmtId="0" fontId="34" fillId="0" borderId="69" xfId="0" applyFont="1" applyFill="1" applyBorder="1" applyAlignment="1">
      <alignment horizontal="right" vertical="center" shrinkToFit="1"/>
    </xf>
    <xf numFmtId="0" fontId="34" fillId="0" borderId="51" xfId="0" applyFont="1" applyFill="1" applyBorder="1" applyAlignment="1">
      <alignment horizontal="right" vertical="center"/>
    </xf>
    <xf numFmtId="0" fontId="34" fillId="0" borderId="51" xfId="0" applyFont="1" applyFill="1" applyBorder="1" applyAlignment="1">
      <alignment horizontal="center" vertical="center" shrinkToFit="1"/>
    </xf>
    <xf numFmtId="0" fontId="34" fillId="0" borderId="36" xfId="0" applyFont="1" applyBorder="1" applyAlignment="1">
      <alignment horizontal="center" vertical="center" shrinkToFit="1"/>
    </xf>
    <xf numFmtId="0" fontId="34" fillId="0" borderId="36" xfId="0" applyFont="1" applyFill="1" applyBorder="1" applyAlignment="1">
      <alignment horizontal="right" vertical="center" shrinkToFit="1"/>
    </xf>
    <xf numFmtId="0" fontId="34" fillId="0" borderId="36" xfId="0" applyFont="1" applyFill="1" applyBorder="1" applyAlignment="1">
      <alignment horizontal="right" vertical="center"/>
    </xf>
    <xf numFmtId="0" fontId="34" fillId="0" borderId="36" xfId="0" applyFont="1" applyFill="1" applyBorder="1" applyAlignment="1">
      <alignment horizontal="center" vertical="center" shrinkToFit="1"/>
    </xf>
    <xf numFmtId="0" fontId="34" fillId="0" borderId="51" xfId="0" applyFont="1" applyBorder="1" applyAlignment="1">
      <alignment horizontal="right" vertical="center" shrinkToFit="1"/>
    </xf>
    <xf numFmtId="0" fontId="34" fillId="0" borderId="51" xfId="0" applyFont="1" applyBorder="1" applyAlignment="1">
      <alignment horizontal="right" vertical="center"/>
    </xf>
    <xf numFmtId="0" fontId="34" fillId="0" borderId="43" xfId="0" applyFont="1" applyBorder="1" applyAlignment="1">
      <alignment horizontal="center" vertic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3" fillId="0" borderId="0" xfId="19" applyBorder="1"/>
    <xf numFmtId="0" fontId="34" fillId="0" borderId="51" xfId="0" applyFont="1" applyBorder="1" applyAlignment="1">
      <alignment horizontal="center" vertical="center" shrinkToFit="1"/>
    </xf>
    <xf numFmtId="0" fontId="34" fillId="0" borderId="3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 wrapText="1"/>
    </xf>
    <xf numFmtId="0" fontId="0" fillId="0" borderId="0" xfId="0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8" fillId="0" borderId="34" xfId="0" applyFont="1" applyBorder="1" applyAlignment="1">
      <alignment wrapText="1"/>
    </xf>
    <xf numFmtId="0" fontId="48" fillId="0" borderId="78" xfId="0" applyFont="1" applyBorder="1" applyAlignment="1">
      <alignment wrapText="1"/>
    </xf>
    <xf numFmtId="0" fontId="0" fillId="0" borderId="0" xfId="0" applyAlignment="1"/>
    <xf numFmtId="0" fontId="48" fillId="0" borderId="85" xfId="0" applyFont="1" applyBorder="1" applyAlignment="1"/>
    <xf numFmtId="0" fontId="48" fillId="0" borderId="86" xfId="0" applyFont="1" applyBorder="1" applyAlignment="1"/>
    <xf numFmtId="0" fontId="48" fillId="0" borderId="84" xfId="19" applyFont="1" applyBorder="1"/>
    <xf numFmtId="0" fontId="81" fillId="0" borderId="0" xfId="0" applyFont="1">
      <alignment vertical="center"/>
    </xf>
    <xf numFmtId="0" fontId="48" fillId="0" borderId="84" xfId="19" applyFont="1" applyFill="1" applyBorder="1"/>
    <xf numFmtId="0" fontId="48" fillId="0" borderId="85" xfId="0" applyFont="1" applyFill="1" applyBorder="1" applyAlignment="1"/>
    <xf numFmtId="0" fontId="48" fillId="0" borderId="86" xfId="0" applyFont="1" applyFill="1" applyBorder="1" applyAlignment="1"/>
    <xf numFmtId="0" fontId="48" fillId="0" borderId="34" xfId="0" applyFont="1" applyFill="1" applyBorder="1" applyAlignment="1">
      <alignment wrapText="1"/>
    </xf>
    <xf numFmtId="0" fontId="48" fillId="0" borderId="78" xfId="0" applyFont="1" applyFill="1" applyBorder="1" applyAlignment="1">
      <alignment wrapText="1"/>
    </xf>
    <xf numFmtId="0" fontId="34" fillId="0" borderId="0" xfId="19" applyFont="1" applyBorder="1"/>
    <xf numFmtId="0" fontId="37" fillId="0" borderId="52" xfId="19" applyFont="1" applyBorder="1"/>
    <xf numFmtId="0" fontId="45" fillId="24" borderId="89" xfId="0" applyFont="1" applyFill="1" applyBorder="1" applyAlignment="1">
      <alignment horizontal="center" vertical="center" shrinkToFit="1"/>
    </xf>
    <xf numFmtId="0" fontId="45" fillId="24" borderId="8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right"/>
    </xf>
    <xf numFmtId="0" fontId="34" fillId="0" borderId="51" xfId="0" applyFont="1" applyBorder="1" applyAlignment="1">
      <alignment horizontal="center" vertical="center" shrinkToFit="1"/>
    </xf>
    <xf numFmtId="0" fontId="34" fillId="0" borderId="35" xfId="0" applyFont="1" applyBorder="1" applyAlignment="1">
      <alignment horizontal="center" vertical="center"/>
    </xf>
    <xf numFmtId="0" fontId="0" fillId="0" borderId="58" xfId="0" applyFont="1" applyBorder="1" applyAlignment="1">
      <alignment vertical="center" shrinkToFit="1"/>
    </xf>
    <xf numFmtId="0" fontId="105" fillId="0" borderId="20" xfId="0" applyFont="1" applyBorder="1" applyAlignment="1">
      <alignment horizontal="left" vertical="center" shrinkToFit="1"/>
    </xf>
    <xf numFmtId="178" fontId="34" fillId="0" borderId="44" xfId="0" applyNumberFormat="1" applyFont="1" applyFill="1" applyBorder="1" applyAlignment="1">
      <alignment horizontal="center" vertical="center" wrapText="1"/>
    </xf>
    <xf numFmtId="178" fontId="34" fillId="0" borderId="45" xfId="0" applyNumberFormat="1" applyFont="1" applyFill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top" shrinkToFit="1"/>
    </xf>
    <xf numFmtId="0" fontId="34" fillId="0" borderId="59" xfId="0" applyFont="1" applyBorder="1" applyAlignment="1">
      <alignment horizontal="center" vertical="top" shrinkToFit="1"/>
    </xf>
    <xf numFmtId="0" fontId="34" fillId="0" borderId="58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54" fillId="0" borderId="58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51" xfId="0" applyFont="1" applyBorder="1" applyAlignment="1">
      <alignment horizontal="center" vertical="center" shrinkToFit="1"/>
    </xf>
    <xf numFmtId="0" fontId="39" fillId="0" borderId="51" xfId="0" applyFont="1" applyBorder="1" applyAlignment="1">
      <alignment horizontal="center" vertical="center" shrinkToFit="1"/>
    </xf>
    <xf numFmtId="0" fontId="39" fillId="0" borderId="69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0" fontId="39" fillId="0" borderId="0" xfId="19" applyFont="1" applyBorder="1" applyAlignment="1">
      <alignment horizontal="left"/>
    </xf>
    <xf numFmtId="178" fontId="34" fillId="0" borderId="74" xfId="0" applyNumberFormat="1" applyFont="1" applyBorder="1" applyAlignment="1">
      <alignment horizontal="center" vertical="center" wrapText="1"/>
    </xf>
    <xf numFmtId="178" fontId="34" fillId="0" borderId="75" xfId="0" applyNumberFormat="1" applyFont="1" applyBorder="1" applyAlignment="1">
      <alignment horizontal="center" vertical="center" wrapText="1"/>
    </xf>
    <xf numFmtId="178" fontId="34" fillId="0" borderId="44" xfId="0" applyNumberFormat="1" applyFont="1" applyBorder="1" applyAlignment="1">
      <alignment horizontal="center" vertical="center" wrapText="1"/>
    </xf>
    <xf numFmtId="178" fontId="34" fillId="0" borderId="47" xfId="0" applyNumberFormat="1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51" fillId="0" borderId="58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101" fillId="0" borderId="58" xfId="0" applyFont="1" applyBorder="1" applyAlignment="1">
      <alignment horizontal="center" vertical="center" shrinkToFit="1"/>
    </xf>
    <xf numFmtId="0" fontId="101" fillId="0" borderId="0" xfId="0" applyFont="1" applyBorder="1" applyAlignment="1">
      <alignment horizontal="center" vertical="center" shrinkToFit="1"/>
    </xf>
    <xf numFmtId="0" fontId="78" fillId="0" borderId="58" xfId="0" applyFont="1" applyBorder="1" applyAlignment="1">
      <alignment horizontal="center" vertical="center" shrinkToFit="1"/>
    </xf>
    <xf numFmtId="0" fontId="78" fillId="0" borderId="0" xfId="0" applyFont="1" applyBorder="1" applyAlignment="1">
      <alignment horizontal="center" vertical="center" shrinkToFit="1"/>
    </xf>
    <xf numFmtId="0" fontId="78" fillId="0" borderId="62" xfId="0" applyFont="1" applyBorder="1" applyAlignment="1">
      <alignment horizontal="center" vertical="center" shrinkToFit="1"/>
    </xf>
    <xf numFmtId="0" fontId="62" fillId="0" borderId="58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57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top" shrinkToFit="1"/>
    </xf>
    <xf numFmtId="0" fontId="53" fillId="0" borderId="0" xfId="0" applyFont="1" applyBorder="1" applyAlignment="1">
      <alignment horizontal="center" vertical="top" shrinkToFit="1"/>
    </xf>
    <xf numFmtId="0" fontId="56" fillId="0" borderId="58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98" fillId="0" borderId="58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98" fillId="0" borderId="62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58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64" fillId="0" borderId="49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52" fillId="0" borderId="58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2" fillId="0" borderId="62" xfId="0" applyFont="1" applyBorder="1" applyAlignment="1">
      <alignment horizontal="center" vertical="center" shrinkToFit="1"/>
    </xf>
    <xf numFmtId="0" fontId="75" fillId="0" borderId="58" xfId="0" applyFont="1" applyBorder="1" applyAlignment="1">
      <alignment horizontal="center" vertical="center" shrinkToFit="1"/>
    </xf>
    <xf numFmtId="0" fontId="75" fillId="0" borderId="0" xfId="0" applyFont="1" applyBorder="1" applyAlignment="1">
      <alignment horizontal="center" vertical="center" shrinkToFit="1"/>
    </xf>
    <xf numFmtId="0" fontId="75" fillId="0" borderId="57" xfId="0" applyFont="1" applyBorder="1" applyAlignment="1">
      <alignment horizontal="center" vertical="center" shrinkToFit="1"/>
    </xf>
    <xf numFmtId="0" fontId="40" fillId="0" borderId="68" xfId="0" applyFont="1" applyBorder="1" applyAlignment="1">
      <alignment horizontal="center" vertical="center" shrinkToFit="1"/>
    </xf>
    <xf numFmtId="0" fontId="21" fillId="0" borderId="64" xfId="0" applyFont="1" applyBorder="1" applyAlignment="1">
      <alignment horizontal="center" vertical="center" shrinkToFit="1"/>
    </xf>
    <xf numFmtId="0" fontId="40" fillId="0" borderId="54" xfId="0" applyFont="1" applyBorder="1" applyAlignment="1">
      <alignment horizontal="center" vertical="center" shrinkToFit="1"/>
    </xf>
    <xf numFmtId="0" fontId="40" fillId="0" borderId="64" xfId="0" applyFont="1" applyBorder="1" applyAlignment="1">
      <alignment horizontal="center" vertical="center" shrinkToFit="1"/>
    </xf>
    <xf numFmtId="0" fontId="42" fillId="0" borderId="58" xfId="0" applyFont="1" applyBorder="1" applyAlignment="1">
      <alignment horizontal="center" vertical="center" shrinkToFit="1"/>
    </xf>
    <xf numFmtId="0" fontId="42" fillId="0" borderId="54" xfId="0" applyFont="1" applyBorder="1" applyAlignment="1">
      <alignment horizontal="center" vertical="center" shrinkToFit="1"/>
    </xf>
    <xf numFmtId="0" fontId="42" fillId="0" borderId="64" xfId="0" applyFont="1" applyBorder="1" applyAlignment="1">
      <alignment horizontal="center" vertical="center" shrinkToFit="1"/>
    </xf>
    <xf numFmtId="0" fontId="42" fillId="0" borderId="55" xfId="0" applyFont="1" applyBorder="1" applyAlignment="1">
      <alignment horizontal="center" vertical="center" shrinkToFit="1"/>
    </xf>
    <xf numFmtId="0" fontId="42" fillId="0" borderId="66" xfId="0" applyFont="1" applyBorder="1" applyAlignment="1">
      <alignment horizontal="center" vertical="center" shrinkToFit="1"/>
    </xf>
    <xf numFmtId="178" fontId="34" fillId="0" borderId="43" xfId="0" applyNumberFormat="1" applyFont="1" applyBorder="1" applyAlignment="1">
      <alignment horizontal="center" vertical="center" wrapText="1"/>
    </xf>
    <xf numFmtId="178" fontId="34" fillId="0" borderId="79" xfId="0" applyNumberFormat="1" applyFont="1" applyBorder="1" applyAlignment="1">
      <alignment horizontal="center" vertical="center" wrapText="1"/>
    </xf>
    <xf numFmtId="178" fontId="34" fillId="0" borderId="53" xfId="0" applyNumberFormat="1" applyFont="1" applyBorder="1" applyAlignment="1">
      <alignment horizontal="center" vertical="center" wrapText="1"/>
    </xf>
    <xf numFmtId="178" fontId="34" fillId="0" borderId="54" xfId="0" applyNumberFormat="1" applyFont="1" applyBorder="1" applyAlignment="1">
      <alignment horizontal="center" vertical="center" wrapText="1"/>
    </xf>
    <xf numFmtId="178" fontId="34" fillId="0" borderId="56" xfId="0" applyNumberFormat="1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shrinkToFit="1"/>
    </xf>
    <xf numFmtId="0" fontId="54" fillId="0" borderId="62" xfId="0" applyFont="1" applyBorder="1" applyAlignment="1">
      <alignment horizontal="center" vertical="center" shrinkToFit="1"/>
    </xf>
    <xf numFmtId="0" fontId="34" fillId="0" borderId="46" xfId="0" applyFont="1" applyBorder="1" applyAlignment="1">
      <alignment horizontal="center" vertical="center" shrinkToFit="1"/>
    </xf>
    <xf numFmtId="0" fontId="34" fillId="0" borderId="59" xfId="0" applyFont="1" applyBorder="1" applyAlignment="1">
      <alignment horizontal="center" vertical="center" shrinkToFit="1"/>
    </xf>
    <xf numFmtId="0" fontId="34" fillId="0" borderId="63" xfId="0" applyFont="1" applyBorder="1" applyAlignment="1">
      <alignment horizontal="center" vertical="center" shrinkToFit="1"/>
    </xf>
    <xf numFmtId="0" fontId="71" fillId="0" borderId="49" xfId="0" applyFont="1" applyBorder="1" applyAlignment="1">
      <alignment horizontal="center" vertical="center" shrinkToFit="1"/>
    </xf>
    <xf numFmtId="0" fontId="92" fillId="0" borderId="0" xfId="0" applyFont="1" applyBorder="1" applyAlignment="1">
      <alignment horizontal="center" vertical="center" shrinkToFit="1"/>
    </xf>
    <xf numFmtId="0" fontId="41" fillId="0" borderId="58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64" fillId="0" borderId="58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71" fillId="0" borderId="58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57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 shrinkToFit="1"/>
    </xf>
    <xf numFmtId="0" fontId="69" fillId="0" borderId="0" xfId="0" applyFont="1" applyBorder="1" applyAlignment="1">
      <alignment horizontal="center" vertical="center" shrinkToFit="1"/>
    </xf>
    <xf numFmtId="0" fontId="61" fillId="0" borderId="58" xfId="0" applyFont="1" applyBorder="1" applyAlignment="1">
      <alignment horizontal="center" vertical="center" shrinkToFit="1"/>
    </xf>
    <xf numFmtId="0" fontId="51" fillId="0" borderId="62" xfId="0" applyFont="1" applyBorder="1" applyAlignment="1">
      <alignment horizontal="center" vertical="center" shrinkToFit="1"/>
    </xf>
    <xf numFmtId="0" fontId="66" fillId="0" borderId="58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72" fillId="0" borderId="58" xfId="0" applyFont="1" applyBorder="1" applyAlignment="1">
      <alignment horizontal="center" vertical="center" shrinkToFit="1"/>
    </xf>
    <xf numFmtId="0" fontId="72" fillId="0" borderId="0" xfId="0" applyFont="1" applyBorder="1" applyAlignment="1">
      <alignment horizontal="center" vertical="center" shrinkToFit="1"/>
    </xf>
    <xf numFmtId="0" fontId="72" fillId="0" borderId="57" xfId="0" applyFont="1" applyBorder="1" applyAlignment="1">
      <alignment horizontal="center" vertical="center" shrinkToFit="1"/>
    </xf>
    <xf numFmtId="0" fontId="67" fillId="0" borderId="58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68" fillId="0" borderId="62" xfId="0" applyFont="1" applyBorder="1" applyAlignment="1">
      <alignment horizontal="center" vertical="center" shrinkToFit="1"/>
    </xf>
    <xf numFmtId="0" fontId="40" fillId="0" borderId="58" xfId="0" applyFont="1" applyBorder="1" applyAlignment="1">
      <alignment horizontal="center" vertical="center" shrinkToFit="1"/>
    </xf>
    <xf numFmtId="0" fontId="40" fillId="0" borderId="62" xfId="0" applyFont="1" applyBorder="1" applyAlignment="1">
      <alignment horizontal="center" vertical="center" shrinkToFit="1"/>
    </xf>
    <xf numFmtId="0" fontId="40" fillId="0" borderId="57" xfId="0" applyFont="1" applyBorder="1" applyAlignment="1">
      <alignment horizontal="center" vertical="center" shrinkToFit="1"/>
    </xf>
    <xf numFmtId="0" fontId="37" fillId="0" borderId="49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shrinkToFit="1"/>
    </xf>
    <xf numFmtId="178" fontId="34" fillId="0" borderId="52" xfId="0" applyNumberFormat="1" applyFont="1" applyBorder="1" applyAlignment="1">
      <alignment horizontal="center" vertical="center" wrapText="1"/>
    </xf>
    <xf numFmtId="178" fontId="34" fillId="0" borderId="50" xfId="0" applyNumberFormat="1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shrinkToFit="1"/>
    </xf>
    <xf numFmtId="0" fontId="34" fillId="0" borderId="51" xfId="0" applyFont="1" applyBorder="1" applyAlignment="1">
      <alignment horizontal="center" vertical="center" shrinkToFit="1"/>
    </xf>
    <xf numFmtId="0" fontId="54" fillId="0" borderId="46" xfId="0" applyFont="1" applyBorder="1" applyAlignment="1">
      <alignment horizontal="center" vertical="center" shrinkToFit="1"/>
    </xf>
    <xf numFmtId="0" fontId="54" fillId="0" borderId="59" xfId="0" applyFont="1" applyBorder="1" applyAlignment="1">
      <alignment horizontal="center" vertical="center" shrinkToFit="1"/>
    </xf>
    <xf numFmtId="0" fontId="54" fillId="0" borderId="63" xfId="0" applyFont="1" applyBorder="1" applyAlignment="1">
      <alignment horizontal="center" vertical="center" shrinkToFit="1"/>
    </xf>
    <xf numFmtId="0" fontId="33" fillId="0" borderId="46" xfId="0" applyFont="1" applyBorder="1" applyAlignment="1">
      <alignment horizontal="center" vertical="center" shrinkToFit="1"/>
    </xf>
    <xf numFmtId="0" fontId="33" fillId="0" borderId="59" xfId="0" applyFont="1" applyBorder="1" applyAlignment="1">
      <alignment horizontal="center" vertical="center" shrinkToFit="1"/>
    </xf>
    <xf numFmtId="0" fontId="33" fillId="0" borderId="63" xfId="0" applyFont="1" applyBorder="1" applyAlignment="1">
      <alignment horizontal="center" vertical="center" shrinkToFit="1"/>
    </xf>
    <xf numFmtId="0" fontId="39" fillId="0" borderId="58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9" fillId="0" borderId="57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/>
    </xf>
    <xf numFmtId="0" fontId="74" fillId="0" borderId="58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62" xfId="0" applyFont="1" applyBorder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57" xfId="0" applyFont="1" applyBorder="1" applyAlignment="1">
      <alignment horizontal="center" vertical="center"/>
    </xf>
    <xf numFmtId="0" fontId="73" fillId="0" borderId="60" xfId="0" applyFont="1" applyBorder="1" applyAlignment="1">
      <alignment horizontal="center" vertical="center" shrinkToFit="1"/>
    </xf>
    <xf numFmtId="0" fontId="73" fillId="0" borderId="61" xfId="0" applyFont="1" applyBorder="1" applyAlignment="1">
      <alignment horizontal="center" vertical="center" shrinkToFit="1"/>
    </xf>
    <xf numFmtId="0" fontId="73" fillId="0" borderId="58" xfId="0" applyFont="1" applyBorder="1" applyAlignment="1">
      <alignment horizontal="center" vertical="center" shrinkToFit="1"/>
    </xf>
    <xf numFmtId="0" fontId="49" fillId="0" borderId="58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62" xfId="0" applyFont="1" applyBorder="1" applyAlignment="1">
      <alignment horizontal="center" vertical="center" shrinkToFit="1"/>
    </xf>
    <xf numFmtId="0" fontId="71" fillId="0" borderId="58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0" fontId="71" fillId="0" borderId="62" xfId="0" applyFont="1" applyBorder="1" applyAlignment="1">
      <alignment horizontal="center" vertical="center" shrinkToFit="1"/>
    </xf>
    <xf numFmtId="0" fontId="62" fillId="0" borderId="58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5" fillId="0" borderId="61" xfId="0" applyFont="1" applyBorder="1" applyAlignment="1">
      <alignment horizontal="center" vertical="center" shrinkToFit="1"/>
    </xf>
    <xf numFmtId="0" fontId="65" fillId="0" borderId="71" xfId="0" applyFont="1" applyBorder="1" applyAlignment="1">
      <alignment horizontal="center" vertical="center" shrinkToFit="1"/>
    </xf>
    <xf numFmtId="0" fontId="40" fillId="0" borderId="60" xfId="0" applyFont="1" applyBorder="1" applyAlignment="1">
      <alignment horizontal="center" vertical="center" shrinkToFit="1"/>
    </xf>
    <xf numFmtId="0" fontId="42" fillId="0" borderId="61" xfId="0" applyFont="1" applyBorder="1" applyAlignment="1">
      <alignment horizontal="center" vertical="center" shrinkToFit="1"/>
    </xf>
    <xf numFmtId="0" fontId="40" fillId="0" borderId="58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62" xfId="0" applyFont="1" applyFill="1" applyBorder="1" applyAlignment="1">
      <alignment horizontal="center" vertical="center" shrinkToFit="1"/>
    </xf>
    <xf numFmtId="0" fontId="97" fillId="0" borderId="58" xfId="0" applyFont="1" applyBorder="1" applyAlignment="1">
      <alignment horizontal="center" vertical="center" shrinkToFit="1"/>
    </xf>
    <xf numFmtId="0" fontId="97" fillId="0" borderId="0" xfId="0" applyFont="1" applyBorder="1" applyAlignment="1">
      <alignment horizontal="center" vertical="center" shrinkToFit="1"/>
    </xf>
    <xf numFmtId="0" fontId="97" fillId="0" borderId="62" xfId="0" applyFont="1" applyBorder="1" applyAlignment="1">
      <alignment horizontal="center" vertical="center" shrinkToFit="1"/>
    </xf>
    <xf numFmtId="0" fontId="42" fillId="0" borderId="57" xfId="0" applyFont="1" applyBorder="1" applyAlignment="1">
      <alignment horizontal="center" vertical="center" shrinkToFit="1"/>
    </xf>
    <xf numFmtId="0" fontId="37" fillId="0" borderId="60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shrinkToFit="1"/>
    </xf>
    <xf numFmtId="0" fontId="42" fillId="0" borderId="53" xfId="0" applyFont="1" applyBorder="1" applyAlignment="1">
      <alignment horizontal="center" vertical="center" shrinkToFit="1"/>
    </xf>
    <xf numFmtId="0" fontId="73" fillId="0" borderId="49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72" fillId="0" borderId="58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62" xfId="0" applyFont="1" applyBorder="1" applyAlignment="1">
      <alignment horizontal="center" vertical="center"/>
    </xf>
    <xf numFmtId="0" fontId="73" fillId="0" borderId="58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62" fillId="0" borderId="49" xfId="0" applyFont="1" applyFill="1" applyBorder="1" applyAlignment="1">
      <alignment horizontal="center" vertical="center" shrinkToFit="1"/>
    </xf>
    <xf numFmtId="0" fontId="62" fillId="0" borderId="62" xfId="0" applyFont="1" applyFill="1" applyBorder="1" applyAlignment="1">
      <alignment horizontal="center" vertical="center" shrinkToFit="1"/>
    </xf>
    <xf numFmtId="0" fontId="49" fillId="0" borderId="5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 shrinkToFit="1"/>
    </xf>
    <xf numFmtId="0" fontId="97" fillId="0" borderId="61" xfId="0" applyFont="1" applyBorder="1" applyAlignment="1">
      <alignment horizontal="center" vertical="center" shrinkToFit="1"/>
    </xf>
    <xf numFmtId="0" fontId="70" fillId="0" borderId="58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78" fontId="34" fillId="0" borderId="87" xfId="0" applyNumberFormat="1" applyFont="1" applyBorder="1" applyAlignment="1">
      <alignment horizontal="center" vertical="center" wrapText="1"/>
    </xf>
    <xf numFmtId="178" fontId="34" fillId="0" borderId="85" xfId="0" applyNumberFormat="1" applyFont="1" applyBorder="1" applyAlignment="1">
      <alignment horizontal="center" vertical="center" wrapText="1"/>
    </xf>
    <xf numFmtId="178" fontId="34" fillId="0" borderId="86" xfId="0" applyNumberFormat="1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shrinkToFit="1"/>
    </xf>
    <xf numFmtId="0" fontId="40" fillId="0" borderId="49" xfId="0" applyFont="1" applyBorder="1" applyAlignment="1">
      <alignment horizontal="center" vertical="top" shrinkToFit="1"/>
    </xf>
    <xf numFmtId="0" fontId="40" fillId="0" borderId="0" xfId="0" applyFont="1" applyBorder="1" applyAlignment="1">
      <alignment horizontal="center" vertical="top" shrinkToFit="1"/>
    </xf>
    <xf numFmtId="0" fontId="49" fillId="0" borderId="49" xfId="0" applyFont="1" applyBorder="1" applyAlignment="1">
      <alignment horizontal="center" vertical="center" shrinkToFit="1"/>
    </xf>
    <xf numFmtId="0" fontId="87" fillId="0" borderId="0" xfId="0" applyFont="1" applyBorder="1" applyAlignment="1">
      <alignment horizontal="center" vertical="center" shrinkToFit="1"/>
    </xf>
    <xf numFmtId="0" fontId="102" fillId="0" borderId="58" xfId="0" applyFont="1" applyBorder="1" applyAlignment="1">
      <alignment horizontal="center" vertical="center" shrinkToFit="1"/>
    </xf>
    <xf numFmtId="0" fontId="102" fillId="0" borderId="0" xfId="0" applyFont="1" applyBorder="1" applyAlignment="1">
      <alignment horizontal="center" vertical="center" shrinkToFit="1"/>
    </xf>
    <xf numFmtId="0" fontId="102" fillId="0" borderId="62" xfId="0" applyFont="1" applyBorder="1" applyAlignment="1">
      <alignment horizontal="center" vertical="center" shrinkToFit="1"/>
    </xf>
    <xf numFmtId="0" fontId="76" fillId="0" borderId="58" xfId="0" applyFont="1" applyBorder="1" applyAlignment="1">
      <alignment horizontal="center" vertical="center" shrinkToFit="1"/>
    </xf>
    <xf numFmtId="0" fontId="77" fillId="0" borderId="0" xfId="0" applyFont="1" applyBorder="1" applyAlignment="1">
      <alignment horizontal="center" vertical="center" shrinkToFit="1"/>
    </xf>
    <xf numFmtId="0" fontId="70" fillId="0" borderId="61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44" fillId="0" borderId="16" xfId="0" applyFont="1" applyBorder="1" applyAlignment="1">
      <alignment horizontal="center" vertical="center" textRotation="180" shrinkToFit="1"/>
    </xf>
    <xf numFmtId="0" fontId="45" fillId="0" borderId="30" xfId="0" applyFont="1" applyFill="1" applyBorder="1" applyAlignment="1">
      <alignment horizontal="center" vertical="center" wrapText="1" shrinkToFit="1"/>
    </xf>
    <xf numFmtId="0" fontId="45" fillId="0" borderId="20" xfId="0" applyFont="1" applyFill="1" applyBorder="1" applyAlignment="1">
      <alignment horizontal="center" vertical="center" wrapText="1" shrinkToFit="1"/>
    </xf>
    <xf numFmtId="0" fontId="45" fillId="0" borderId="25" xfId="0" applyFont="1" applyFill="1" applyBorder="1" applyAlignment="1">
      <alignment horizontal="center" vertical="center" wrapText="1" shrinkToFit="1"/>
    </xf>
    <xf numFmtId="0" fontId="22" fillId="0" borderId="48" xfId="0" applyFont="1" applyBorder="1" applyAlignment="1">
      <alignment horizontal="right" vertical="top"/>
    </xf>
    <xf numFmtId="0" fontId="25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2" fillId="0" borderId="16" xfId="0" applyFont="1" applyBorder="1" applyAlignment="1">
      <alignment horizontal="center" vertical="center" textRotation="180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8" fillId="0" borderId="19" xfId="0" applyFont="1" applyBorder="1" applyAlignment="1">
      <alignment horizontal="center" vertical="center" textRotation="255" shrinkToFit="1"/>
    </xf>
    <xf numFmtId="0" fontId="20" fillId="0" borderId="19" xfId="0" applyFont="1" applyFill="1" applyBorder="1" applyAlignment="1">
      <alignment horizontal="center" vertical="center" textRotation="255" shrinkToFit="1"/>
    </xf>
    <xf numFmtId="0" fontId="20" fillId="0" borderId="19" xfId="0" applyFont="1" applyBorder="1" applyAlignment="1">
      <alignment horizontal="center" vertical="center" textRotation="255" shrinkToFit="1"/>
    </xf>
    <xf numFmtId="0" fontId="28" fillId="0" borderId="19" xfId="0" applyFont="1" applyFill="1" applyBorder="1" applyAlignment="1">
      <alignment horizontal="center" vertical="center" textRotation="255" shrinkToFi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/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4" fillId="0" borderId="83" xfId="0" applyFont="1" applyBorder="1" applyAlignment="1">
      <alignment horizontal="center" vertical="center" textRotation="255"/>
    </xf>
    <xf numFmtId="0" fontId="79" fillId="25" borderId="36" xfId="0" applyFont="1" applyFill="1" applyBorder="1" applyAlignment="1">
      <alignment vertical="top" textRotation="255" shrinkToFit="1"/>
    </xf>
    <xf numFmtId="0" fontId="34" fillId="0" borderId="36" xfId="0" applyFont="1" applyBorder="1" applyAlignment="1">
      <alignment horizontal="center" vertical="center"/>
    </xf>
    <xf numFmtId="0" fontId="79" fillId="30" borderId="36" xfId="0" applyFont="1" applyFill="1" applyBorder="1" applyAlignment="1">
      <alignment vertical="top" textRotation="255" shrinkToFit="1"/>
    </xf>
    <xf numFmtId="0" fontId="79" fillId="29" borderId="36" xfId="0" applyFont="1" applyFill="1" applyBorder="1" applyAlignment="1">
      <alignment vertical="top" textRotation="255" shrinkToFit="1"/>
    </xf>
    <xf numFmtId="0" fontId="34" fillId="0" borderId="47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42" fillId="28" borderId="36" xfId="0" applyFont="1" applyFill="1" applyBorder="1" applyAlignment="1">
      <alignment vertical="top" textRotation="255" shrinkToFit="1"/>
    </xf>
    <xf numFmtId="0" fontId="79" fillId="27" borderId="36" xfId="0" applyFont="1" applyFill="1" applyBorder="1" applyAlignment="1">
      <alignment vertical="top" textRotation="255" shrinkToFit="1"/>
    </xf>
    <xf numFmtId="0" fontId="34" fillId="0" borderId="36" xfId="0" applyFont="1" applyBorder="1" applyAlignment="1">
      <alignment horizontal="center" vertical="top" textRotation="255" shrinkToFit="1"/>
    </xf>
    <xf numFmtId="0" fontId="79" fillId="28" borderId="36" xfId="0" applyFont="1" applyFill="1" applyBorder="1" applyAlignment="1">
      <alignment vertical="top" textRotation="255" shrinkToFit="1"/>
    </xf>
    <xf numFmtId="0" fontId="34" fillId="0" borderId="83" xfId="0" applyFont="1" applyBorder="1" applyAlignment="1">
      <alignment horizontal="center" vertical="center"/>
    </xf>
    <xf numFmtId="0" fontId="37" fillId="30" borderId="36" xfId="0" applyFont="1" applyFill="1" applyBorder="1" applyAlignment="1">
      <alignment vertical="top" textRotation="255" wrapText="1" shrinkToFit="1"/>
    </xf>
    <xf numFmtId="0" fontId="42" fillId="25" borderId="36" xfId="0" applyFont="1" applyFill="1" applyBorder="1" applyAlignment="1">
      <alignment horizontal="center" vertical="top" textRotation="255" wrapText="1" shrinkToFit="1"/>
    </xf>
    <xf numFmtId="0" fontId="79" fillId="30" borderId="36" xfId="0" applyFont="1" applyFill="1" applyBorder="1" applyAlignment="1">
      <alignment horizontal="center" vertical="top" textRotation="255" shrinkToFit="1"/>
    </xf>
    <xf numFmtId="0" fontId="42" fillId="28" borderId="36" xfId="0" applyFont="1" applyFill="1" applyBorder="1" applyAlignment="1">
      <alignment vertical="top" textRotation="255" wrapText="1" shrinkToFit="1"/>
    </xf>
    <xf numFmtId="0" fontId="33" fillId="27" borderId="36" xfId="0" applyFont="1" applyFill="1" applyBorder="1" applyAlignment="1">
      <alignment vertical="top" textRotation="255" wrapText="1" shrinkToFit="1"/>
    </xf>
    <xf numFmtId="0" fontId="34" fillId="0" borderId="35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79" fillId="28" borderId="36" xfId="0" applyFont="1" applyFill="1" applyBorder="1" applyAlignment="1">
      <alignment horizontal="center" vertical="top" textRotation="255" shrinkToFit="1"/>
    </xf>
    <xf numFmtId="0" fontId="79" fillId="27" borderId="36" xfId="0" applyFont="1" applyFill="1" applyBorder="1" applyAlignment="1">
      <alignment horizontal="center" vertical="top" textRotation="255" shrinkToFit="1"/>
    </xf>
    <xf numFmtId="0" fontId="79" fillId="29" borderId="36" xfId="0" applyFont="1" applyFill="1" applyBorder="1" applyAlignment="1">
      <alignment horizontal="center" vertical="top" textRotation="255" shrinkToFit="1"/>
    </xf>
    <xf numFmtId="0" fontId="79" fillId="25" borderId="36" xfId="0" applyFont="1" applyFill="1" applyBorder="1" applyAlignment="1">
      <alignment horizontal="center" vertical="center" textRotation="255" shrinkToFit="1"/>
    </xf>
    <xf numFmtId="0" fontId="33" fillId="30" borderId="36" xfId="0" applyFont="1" applyFill="1" applyBorder="1" applyAlignment="1">
      <alignment vertical="top" textRotation="255" wrapText="1" shrinkToFit="1"/>
    </xf>
    <xf numFmtId="0" fontId="34" fillId="0" borderId="3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9" fillId="0" borderId="35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4" fillId="26" borderId="36" xfId="0" applyFont="1" applyFill="1" applyBorder="1" applyAlignment="1">
      <alignment horizont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4" fillId="0" borderId="39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29" borderId="36" xfId="0" applyFont="1" applyFill="1" applyBorder="1" applyAlignment="1">
      <alignment vertical="top" textRotation="255" wrapText="1" shrinkToFit="1"/>
    </xf>
    <xf numFmtId="0" fontId="37" fillId="25" borderId="51" xfId="0" applyFont="1" applyFill="1" applyBorder="1" applyAlignment="1">
      <alignment vertical="top" textRotation="255" wrapText="1" shrinkToFit="1"/>
    </xf>
    <xf numFmtId="0" fontId="37" fillId="25" borderId="61" xfId="0" applyFont="1" applyFill="1" applyBorder="1" applyAlignment="1">
      <alignment vertical="top" textRotation="255" wrapText="1" shrinkToFit="1"/>
    </xf>
    <xf numFmtId="0" fontId="37" fillId="25" borderId="53" xfId="0" applyFont="1" applyFill="1" applyBorder="1" applyAlignment="1">
      <alignment vertical="top" textRotation="255" wrapText="1" shrinkToFit="1"/>
    </xf>
    <xf numFmtId="0" fontId="42" fillId="27" borderId="51" xfId="0" applyFont="1" applyFill="1" applyBorder="1" applyAlignment="1">
      <alignment vertical="top" textRotation="255" wrapText="1" shrinkToFit="1"/>
    </xf>
    <xf numFmtId="0" fontId="42" fillId="27" borderId="61" xfId="0" applyFont="1" applyFill="1" applyBorder="1" applyAlignment="1">
      <alignment vertical="top" textRotation="255" wrapText="1" shrinkToFit="1"/>
    </xf>
    <xf numFmtId="0" fontId="42" fillId="27" borderId="53" xfId="0" applyFont="1" applyFill="1" applyBorder="1" applyAlignment="1">
      <alignment vertical="top" textRotation="255" wrapText="1" shrinkToFit="1"/>
    </xf>
    <xf numFmtId="0" fontId="80" fillId="29" borderId="36" xfId="0" applyFont="1" applyFill="1" applyBorder="1" applyAlignment="1">
      <alignment vertical="top" textRotation="255" wrapText="1" shrinkToFit="1"/>
    </xf>
    <xf numFmtId="0" fontId="42" fillId="29" borderId="36" xfId="0" applyFont="1" applyFill="1" applyBorder="1" applyAlignment="1">
      <alignment vertical="top" textRotation="255" wrapText="1" shrinkToFit="1"/>
    </xf>
    <xf numFmtId="0" fontId="21" fillId="28" borderId="51" xfId="0" applyFont="1" applyFill="1" applyBorder="1" applyAlignment="1">
      <alignment horizontal="center" vertical="top" textRotation="255" wrapText="1" shrinkToFit="1"/>
    </xf>
    <xf numFmtId="0" fontId="21" fillId="28" borderId="61" xfId="0" applyFont="1" applyFill="1" applyBorder="1" applyAlignment="1">
      <alignment horizontal="center" vertical="top" textRotation="255" wrapText="1" shrinkToFit="1"/>
    </xf>
    <xf numFmtId="0" fontId="21" fillId="28" borderId="53" xfId="0" applyFont="1" applyFill="1" applyBorder="1" applyAlignment="1">
      <alignment horizontal="center" vertical="top" textRotation="255" wrapText="1" shrinkToFit="1"/>
    </xf>
    <xf numFmtId="0" fontId="33" fillId="30" borderId="36" xfId="0" applyFont="1" applyFill="1" applyBorder="1" applyAlignment="1">
      <alignment horizontal="center" vertical="top" textRotation="255" wrapText="1" shrinkToFit="1"/>
    </xf>
    <xf numFmtId="0" fontId="37" fillId="30" borderId="51" xfId="0" applyFont="1" applyFill="1" applyBorder="1" applyAlignment="1">
      <alignment horizontal="center" vertical="top" textRotation="255" wrapText="1" shrinkToFit="1"/>
    </xf>
    <xf numFmtId="0" fontId="37" fillId="30" borderId="61" xfId="0" applyFont="1" applyFill="1" applyBorder="1" applyAlignment="1">
      <alignment horizontal="center" vertical="top" textRotation="255" wrapText="1" shrinkToFit="1"/>
    </xf>
    <xf numFmtId="0" fontId="37" fillId="30" borderId="53" xfId="0" applyFont="1" applyFill="1" applyBorder="1" applyAlignment="1">
      <alignment horizontal="center" vertical="top" textRotation="255" wrapText="1" shrinkToFit="1"/>
    </xf>
    <xf numFmtId="0" fontId="21" fillId="29" borderId="36" xfId="0" applyFont="1" applyFill="1" applyBorder="1" applyAlignment="1">
      <alignment horizontal="center" vertical="top" textRotation="255" wrapText="1" shrinkToFit="1"/>
    </xf>
    <xf numFmtId="0" fontId="52" fillId="29" borderId="36" xfId="0" applyFont="1" applyFill="1" applyBorder="1" applyAlignment="1">
      <alignment vertical="top" textRotation="255" wrapText="1" shrinkToFit="1"/>
    </xf>
    <xf numFmtId="0" fontId="42" fillId="30" borderId="36" xfId="0" applyFont="1" applyFill="1" applyBorder="1" applyAlignment="1">
      <alignment vertical="top" textRotation="255" wrapText="1" shrinkToFit="1"/>
    </xf>
    <xf numFmtId="0" fontId="21" fillId="29" borderId="36" xfId="0" applyFont="1" applyFill="1" applyBorder="1" applyAlignment="1">
      <alignment vertical="top" textRotation="255" wrapText="1" shrinkToFit="1"/>
    </xf>
    <xf numFmtId="0" fontId="42" fillId="28" borderId="51" xfId="0" applyFont="1" applyFill="1" applyBorder="1" applyAlignment="1">
      <alignment horizontal="center" vertical="top" textRotation="255" wrapText="1" shrinkToFit="1"/>
    </xf>
    <xf numFmtId="0" fontId="42" fillId="28" borderId="61" xfId="0" applyFont="1" applyFill="1" applyBorder="1" applyAlignment="1">
      <alignment horizontal="center" vertical="top" textRotation="255" wrapText="1" shrinkToFit="1"/>
    </xf>
    <xf numFmtId="0" fontId="42" fillId="28" borderId="53" xfId="0" applyFont="1" applyFill="1" applyBorder="1" applyAlignment="1">
      <alignment horizontal="center" vertical="top" textRotation="255" wrapText="1" shrinkToFit="1"/>
    </xf>
    <xf numFmtId="0" fontId="21" fillId="30" borderId="36" xfId="0" applyFont="1" applyFill="1" applyBorder="1" applyAlignment="1">
      <alignment horizontal="center" vertical="top" textRotation="255" wrapText="1" shrinkToFit="1"/>
    </xf>
    <xf numFmtId="0" fontId="40" fillId="30" borderId="36" xfId="0" applyFont="1" applyFill="1" applyBorder="1" applyAlignment="1">
      <alignment vertical="top" textRotation="255" wrapText="1" shrinkToFit="1"/>
    </xf>
    <xf numFmtId="0" fontId="34" fillId="29" borderId="36" xfId="0" applyFont="1" applyFill="1" applyBorder="1" applyAlignment="1">
      <alignment horizontal="center" vertical="top" textRotation="255" wrapText="1" shrinkToFit="1"/>
    </xf>
    <xf numFmtId="0" fontId="33" fillId="29" borderId="36" xfId="0" applyFont="1" applyFill="1" applyBorder="1" applyAlignment="1">
      <alignment vertical="top" textRotation="255" wrapText="1" shrinkToFit="1"/>
    </xf>
    <xf numFmtId="0" fontId="34" fillId="28" borderId="36" xfId="0" applyFont="1" applyFill="1" applyBorder="1" applyAlignment="1">
      <alignment vertical="top" textRotation="255" wrapText="1" shrinkToFit="1"/>
    </xf>
    <xf numFmtId="0" fontId="42" fillId="27" borderId="36" xfId="0" applyFont="1" applyFill="1" applyBorder="1" applyAlignment="1">
      <alignment vertical="top" textRotation="255" wrapText="1" shrinkToFit="1"/>
    </xf>
    <xf numFmtId="0" fontId="34" fillId="30" borderId="36" xfId="0" applyFont="1" applyFill="1" applyBorder="1" applyAlignment="1">
      <alignment horizontal="center" vertical="top" textRotation="255" wrapText="1" shrinkToFit="1"/>
    </xf>
    <xf numFmtId="0" fontId="88" fillId="28" borderId="51" xfId="0" applyFont="1" applyFill="1" applyBorder="1" applyAlignment="1">
      <alignment vertical="top" textRotation="255" wrapText="1" shrinkToFit="1"/>
    </xf>
    <xf numFmtId="0" fontId="88" fillId="28" borderId="61" xfId="0" applyFont="1" applyFill="1" applyBorder="1" applyAlignment="1">
      <alignment vertical="top" textRotation="255" wrapText="1" shrinkToFit="1"/>
    </xf>
    <xf numFmtId="0" fontId="88" fillId="28" borderId="53" xfId="0" applyFont="1" applyFill="1" applyBorder="1" applyAlignment="1">
      <alignment vertical="top" textRotation="255" wrapText="1" shrinkToFit="1"/>
    </xf>
    <xf numFmtId="182" fontId="48" fillId="0" borderId="34" xfId="0" applyNumberFormat="1" applyFont="1" applyBorder="1" applyAlignment="1">
      <alignment horizontal="center" wrapText="1"/>
    </xf>
    <xf numFmtId="0" fontId="48" fillId="0" borderId="72" xfId="19" applyFont="1" applyBorder="1" applyAlignment="1">
      <alignment horizontal="center"/>
    </xf>
    <xf numFmtId="0" fontId="48" fillId="0" borderId="34" xfId="19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82" fillId="0" borderId="49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57" xfId="0" applyFont="1" applyBorder="1" applyAlignment="1">
      <alignment horizontal="center"/>
    </xf>
    <xf numFmtId="0" fontId="99" fillId="0" borderId="49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99" fillId="0" borderId="57" xfId="0" applyFont="1" applyBorder="1" applyAlignment="1">
      <alignment horizontal="center"/>
    </xf>
    <xf numFmtId="0" fontId="84" fillId="0" borderId="49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4" fillId="0" borderId="57" xfId="0" applyFont="1" applyBorder="1" applyAlignment="1">
      <alignment horizontal="center"/>
    </xf>
    <xf numFmtId="0" fontId="86" fillId="0" borderId="49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6" fillId="0" borderId="57" xfId="0" applyFont="1" applyBorder="1" applyAlignment="1">
      <alignment horizontal="center"/>
    </xf>
    <xf numFmtId="0" fontId="83" fillId="0" borderId="49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57" xfId="0" applyFont="1" applyBorder="1" applyAlignment="1">
      <alignment horizontal="center"/>
    </xf>
    <xf numFmtId="0" fontId="48" fillId="0" borderId="85" xfId="0" applyFont="1" applyBorder="1" applyAlignment="1">
      <alignment horizontal="left"/>
    </xf>
    <xf numFmtId="180" fontId="48" fillId="0" borderId="85" xfId="19" applyNumberFormat="1" applyFont="1" applyBorder="1" applyAlignment="1">
      <alignment horizontal="center"/>
    </xf>
    <xf numFmtId="0" fontId="48" fillId="0" borderId="85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181" fontId="40" fillId="25" borderId="84" xfId="0" applyNumberFormat="1" applyFont="1" applyFill="1" applyBorder="1" applyAlignment="1">
      <alignment horizontal="center" vertical="center" wrapText="1"/>
    </xf>
    <xf numFmtId="181" fontId="40" fillId="25" borderId="85" xfId="0" applyNumberFormat="1" applyFont="1" applyFill="1" applyBorder="1" applyAlignment="1">
      <alignment horizontal="center" vertical="center" wrapText="1"/>
    </xf>
    <xf numFmtId="181" fontId="40" fillId="25" borderId="86" xfId="0" applyNumberFormat="1" applyFont="1" applyFill="1" applyBorder="1" applyAlignment="1">
      <alignment horizontal="center" vertical="center" wrapText="1"/>
    </xf>
    <xf numFmtId="181" fontId="40" fillId="25" borderId="68" xfId="0" applyNumberFormat="1" applyFont="1" applyFill="1" applyBorder="1" applyAlignment="1">
      <alignment horizontal="center" vertical="center" wrapText="1"/>
    </xf>
    <xf numFmtId="181" fontId="40" fillId="25" borderId="64" xfId="0" applyNumberFormat="1" applyFont="1" applyFill="1" applyBorder="1" applyAlignment="1">
      <alignment horizontal="center" vertical="center" wrapText="1"/>
    </xf>
    <xf numFmtId="181" fontId="40" fillId="25" borderId="66" xfId="0" applyNumberFormat="1" applyFont="1" applyFill="1" applyBorder="1" applyAlignment="1">
      <alignment horizontal="center" vertical="center" wrapText="1"/>
    </xf>
    <xf numFmtId="0" fontId="48" fillId="0" borderId="34" xfId="19" applyFont="1" applyFill="1" applyBorder="1" applyAlignment="1">
      <alignment horizontal="center"/>
    </xf>
    <xf numFmtId="182" fontId="48" fillId="0" borderId="34" xfId="0" applyNumberFormat="1" applyFont="1" applyFill="1" applyBorder="1" applyAlignment="1">
      <alignment horizontal="center" wrapText="1"/>
    </xf>
    <xf numFmtId="0" fontId="48" fillId="0" borderId="72" xfId="19" applyFont="1" applyFill="1" applyBorder="1" applyAlignment="1">
      <alignment horizontal="center"/>
    </xf>
    <xf numFmtId="180" fontId="48" fillId="0" borderId="85" xfId="19" applyNumberFormat="1" applyFont="1" applyFill="1" applyBorder="1" applyAlignment="1">
      <alignment horizontal="center"/>
    </xf>
    <xf numFmtId="0" fontId="48" fillId="0" borderId="85" xfId="0" applyFont="1" applyFill="1" applyBorder="1" applyAlignment="1">
      <alignment horizontal="left"/>
    </xf>
    <xf numFmtId="0" fontId="48" fillId="0" borderId="85" xfId="0" applyFont="1" applyFill="1" applyBorder="1" applyAlignment="1">
      <alignment horizontal="center"/>
    </xf>
    <xf numFmtId="0" fontId="85" fillId="0" borderId="49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5" fillId="0" borderId="57" xfId="0" applyFont="1" applyBorder="1" applyAlignment="1">
      <alignment horizont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mruColors>
      <color rgb="FF66FF33"/>
      <color rgb="FFFF3399"/>
      <color rgb="FF008000"/>
      <color rgb="FF6600FF"/>
      <color rgb="FF009999"/>
      <color rgb="FF00CC00"/>
      <color rgb="FF9999FF"/>
      <color rgb="FFFF9933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gif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3.jpeg"/><Relationship Id="rId1" Type="http://schemas.openxmlformats.org/officeDocument/2006/relationships/image" Target="../media/image1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3.jpeg"/><Relationship Id="rId1" Type="http://schemas.openxmlformats.org/officeDocument/2006/relationships/image" Target="../media/image1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3.jpeg"/><Relationship Id="rId1" Type="http://schemas.openxmlformats.org/officeDocument/2006/relationships/image" Target="../media/image1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3.jpeg"/><Relationship Id="rId1" Type="http://schemas.openxmlformats.org/officeDocument/2006/relationships/image" Target="../media/image1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3.jpeg"/><Relationship Id="rId1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112939</xdr:colOff>
      <xdr:row>0</xdr:row>
      <xdr:rowOff>195943</xdr:rowOff>
    </xdr:from>
    <xdr:to>
      <xdr:col>12</xdr:col>
      <xdr:colOff>111033</xdr:colOff>
      <xdr:row>0</xdr:row>
      <xdr:rowOff>400050</xdr:rowOff>
    </xdr:to>
    <xdr:pic>
      <xdr:nvPicPr>
        <xdr:cNvPr id="2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5325019" y="195943"/>
          <a:ext cx="501014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219891</xdr:colOff>
      <xdr:row>0</xdr:row>
      <xdr:rowOff>141514</xdr:rowOff>
    </xdr:from>
    <xdr:to>
      <xdr:col>13</xdr:col>
      <xdr:colOff>370115</xdr:colOff>
      <xdr:row>0</xdr:row>
      <xdr:rowOff>412297</xdr:rowOff>
    </xdr:to>
    <xdr:pic>
      <xdr:nvPicPr>
        <xdr:cNvPr id="3" name="Picture 3" descr="20130916155351187_0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67" t="31967" r="28563" b="62251"/>
        <a:stretch>
          <a:fillRect/>
        </a:stretch>
      </xdr:blipFill>
      <xdr:spPr bwMode="auto">
        <a:xfrm>
          <a:off x="5934891" y="141514"/>
          <a:ext cx="883921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179615</xdr:colOff>
      <xdr:row>0</xdr:row>
      <xdr:rowOff>146958</xdr:rowOff>
    </xdr:from>
    <xdr:to>
      <xdr:col>15</xdr:col>
      <xdr:colOff>255815</xdr:colOff>
      <xdr:row>0</xdr:row>
      <xdr:rowOff>423183</xdr:rowOff>
    </xdr:to>
    <xdr:pic>
      <xdr:nvPicPr>
        <xdr:cNvPr id="4" name="圖片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6900455" y="146958"/>
          <a:ext cx="80772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417739</xdr:colOff>
      <xdr:row>0</xdr:row>
      <xdr:rowOff>0</xdr:rowOff>
    </xdr:from>
    <xdr:to>
      <xdr:col>16</xdr:col>
      <xdr:colOff>713014</xdr:colOff>
      <xdr:row>0</xdr:row>
      <xdr:rowOff>419100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1499" y="0"/>
          <a:ext cx="1028972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408215</xdr:colOff>
      <xdr:row>0</xdr:row>
      <xdr:rowOff>21772</xdr:rowOff>
    </xdr:from>
    <xdr:to>
      <xdr:col>20</xdr:col>
      <xdr:colOff>219892</xdr:colOff>
      <xdr:row>0</xdr:row>
      <xdr:rowOff>393247</xdr:rowOff>
    </xdr:to>
    <xdr:sp macro="" textlink="">
      <xdr:nvSpPr>
        <xdr:cNvPr id="6" name="WordArt 2433"/>
        <xdr:cNvSpPr>
          <a:spLocks noChangeArrowheads="1" noChangeShapeType="1" noTextEdit="1"/>
        </xdr:cNvSpPr>
      </xdr:nvSpPr>
      <xdr:spPr bwMode="auto">
        <a:xfrm>
          <a:off x="8637815" y="21772"/>
          <a:ext cx="1320437" cy="371475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106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年</a:t>
          </a: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11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月菜單</a:t>
          </a:r>
        </a:p>
      </xdr:txBody>
    </xdr:sp>
    <xdr:clientData/>
  </xdr:twoCellAnchor>
  <xdr:twoCellAnchor>
    <xdr:from>
      <xdr:col>6</xdr:col>
      <xdr:colOff>424544</xdr:colOff>
      <xdr:row>0</xdr:row>
      <xdr:rowOff>0</xdr:rowOff>
    </xdr:from>
    <xdr:to>
      <xdr:col>10</xdr:col>
      <xdr:colOff>77562</xdr:colOff>
      <xdr:row>0</xdr:row>
      <xdr:rowOff>361950</xdr:rowOff>
    </xdr:to>
    <xdr:sp macro="" textlink="">
      <xdr:nvSpPr>
        <xdr:cNvPr id="7" name="WordArt 16"/>
        <xdr:cNvSpPr>
          <a:spLocks noChangeArrowheads="1" noChangeShapeType="1" noTextEdit="1"/>
        </xdr:cNvSpPr>
      </xdr:nvSpPr>
      <xdr:spPr bwMode="auto">
        <a:xfrm>
          <a:off x="3122024" y="0"/>
          <a:ext cx="1664698" cy="36195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永靖國小</a:t>
          </a:r>
        </a:p>
      </xdr:txBody>
    </xdr:sp>
    <xdr:clientData/>
  </xdr:twoCellAnchor>
  <xdr:twoCellAnchor>
    <xdr:from>
      <xdr:col>1</xdr:col>
      <xdr:colOff>446314</xdr:colOff>
      <xdr:row>0</xdr:row>
      <xdr:rowOff>10886</xdr:rowOff>
    </xdr:from>
    <xdr:to>
      <xdr:col>5</xdr:col>
      <xdr:colOff>426719</xdr:colOff>
      <xdr:row>0</xdr:row>
      <xdr:rowOff>410937</xdr:rowOff>
    </xdr:to>
    <xdr:sp macro="" textlink="">
      <xdr:nvSpPr>
        <xdr:cNvPr id="8" name="WordArt 17"/>
        <xdr:cNvSpPr>
          <a:spLocks noChangeArrowheads="1" noChangeShapeType="1" noTextEdit="1"/>
        </xdr:cNvSpPr>
      </xdr:nvSpPr>
      <xdr:spPr bwMode="auto">
        <a:xfrm>
          <a:off x="629194" y="10886"/>
          <a:ext cx="1992085" cy="400051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  <xdr:twoCellAnchor>
    <xdr:from>
      <xdr:col>3</xdr:col>
      <xdr:colOff>589643</xdr:colOff>
      <xdr:row>5</xdr:row>
      <xdr:rowOff>299357</xdr:rowOff>
    </xdr:from>
    <xdr:to>
      <xdr:col>5</xdr:col>
      <xdr:colOff>117929</xdr:colOff>
      <xdr:row>9</xdr:row>
      <xdr:rowOff>136071</xdr:rowOff>
    </xdr:to>
    <xdr:sp macro="" textlink="">
      <xdr:nvSpPr>
        <xdr:cNvPr id="10" name="矩形 9"/>
        <xdr:cNvSpPr/>
      </xdr:nvSpPr>
      <xdr:spPr>
        <a:xfrm>
          <a:off x="2258786" y="1787071"/>
          <a:ext cx="1016000" cy="789214"/>
        </a:xfrm>
        <a:prstGeom prst="rect">
          <a:avLst/>
        </a:prstGeom>
        <a:ln>
          <a:solidFill>
            <a:srgbClr val="66FF33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4000"/>
            <a:t>食</a:t>
          </a:r>
        </a:p>
      </xdr:txBody>
    </xdr:sp>
    <xdr:clientData/>
  </xdr:twoCellAnchor>
  <xdr:twoCellAnchor editAs="oneCell">
    <xdr:from>
      <xdr:col>1</xdr:col>
      <xdr:colOff>0</xdr:colOff>
      <xdr:row>0</xdr:row>
      <xdr:rowOff>444499</xdr:rowOff>
    </xdr:from>
    <xdr:to>
      <xdr:col>3</xdr:col>
      <xdr:colOff>689429</xdr:colOff>
      <xdr:row>10</xdr:row>
      <xdr:rowOff>18142</xdr:rowOff>
    </xdr:to>
    <xdr:pic>
      <xdr:nvPicPr>
        <xdr:cNvPr id="9" name="圖片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29" y="444499"/>
          <a:ext cx="2177143" cy="2177143"/>
        </a:xfrm>
        <a:prstGeom prst="rect">
          <a:avLst/>
        </a:prstGeom>
      </xdr:spPr>
    </xdr:pic>
    <xdr:clientData/>
  </xdr:twoCellAnchor>
  <xdr:twoCellAnchor editAs="oneCell">
    <xdr:from>
      <xdr:col>5</xdr:col>
      <xdr:colOff>308429</xdr:colOff>
      <xdr:row>1</xdr:row>
      <xdr:rowOff>9073</xdr:rowOff>
    </xdr:from>
    <xdr:to>
      <xdr:col>8</xdr:col>
      <xdr:colOff>728406</xdr:colOff>
      <xdr:row>9</xdr:row>
      <xdr:rowOff>154215</xdr:rowOff>
    </xdr:to>
    <xdr:pic>
      <xdr:nvPicPr>
        <xdr:cNvPr id="13" name="圖片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5286" y="453573"/>
          <a:ext cx="2659169" cy="2140856"/>
        </a:xfrm>
        <a:prstGeom prst="rect">
          <a:avLst/>
        </a:prstGeom>
      </xdr:spPr>
    </xdr:pic>
    <xdr:clientData/>
  </xdr:twoCellAnchor>
  <xdr:twoCellAnchor>
    <xdr:from>
      <xdr:col>4</xdr:col>
      <xdr:colOff>326571</xdr:colOff>
      <xdr:row>2</xdr:row>
      <xdr:rowOff>1</xdr:rowOff>
    </xdr:from>
    <xdr:to>
      <xdr:col>5</xdr:col>
      <xdr:colOff>562428</xdr:colOff>
      <xdr:row>5</xdr:row>
      <xdr:rowOff>154215</xdr:rowOff>
    </xdr:to>
    <xdr:sp macro="" textlink="">
      <xdr:nvSpPr>
        <xdr:cNvPr id="11" name="矩形 10"/>
        <xdr:cNvSpPr/>
      </xdr:nvSpPr>
      <xdr:spPr>
        <a:xfrm>
          <a:off x="2739571" y="635001"/>
          <a:ext cx="979714" cy="1006928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6000"/>
            <a:t>趣</a:t>
          </a:r>
        </a:p>
      </xdr:txBody>
    </xdr:sp>
    <xdr:clientData/>
  </xdr:twoCellAnchor>
  <xdr:twoCellAnchor editAs="oneCell">
    <xdr:from>
      <xdr:col>3</xdr:col>
      <xdr:colOff>671287</xdr:colOff>
      <xdr:row>20</xdr:row>
      <xdr:rowOff>72570</xdr:rowOff>
    </xdr:from>
    <xdr:to>
      <xdr:col>6</xdr:col>
      <xdr:colOff>72573</xdr:colOff>
      <xdr:row>26</xdr:row>
      <xdr:rowOff>63498</xdr:rowOff>
    </xdr:to>
    <xdr:pic>
      <xdr:nvPicPr>
        <xdr:cNvPr id="14" name="圖片 1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0430" y="5025570"/>
          <a:ext cx="1632857" cy="1632857"/>
        </a:xfrm>
        <a:prstGeom prst="rect">
          <a:avLst/>
        </a:prstGeom>
      </xdr:spPr>
    </xdr:pic>
    <xdr:clientData/>
  </xdr:twoCellAnchor>
  <xdr:twoCellAnchor editAs="oneCell">
    <xdr:from>
      <xdr:col>15</xdr:col>
      <xdr:colOff>616857</xdr:colOff>
      <xdr:row>2</xdr:row>
      <xdr:rowOff>81642</xdr:rowOff>
    </xdr:from>
    <xdr:to>
      <xdr:col>17</xdr:col>
      <xdr:colOff>698500</xdr:colOff>
      <xdr:row>8</xdr:row>
      <xdr:rowOff>9070</xdr:rowOff>
    </xdr:to>
    <xdr:pic>
      <xdr:nvPicPr>
        <xdr:cNvPr id="15" name="圖片 1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2286" y="716642"/>
          <a:ext cx="1569357" cy="1569357"/>
        </a:xfrm>
        <a:prstGeom prst="rect">
          <a:avLst/>
        </a:prstGeom>
      </xdr:spPr>
    </xdr:pic>
    <xdr:clientData/>
  </xdr:twoCellAnchor>
  <xdr:twoCellAnchor editAs="oneCell">
    <xdr:from>
      <xdr:col>12</xdr:col>
      <xdr:colOff>81644</xdr:colOff>
      <xdr:row>21</xdr:row>
      <xdr:rowOff>203886</xdr:rowOff>
    </xdr:from>
    <xdr:to>
      <xdr:col>14</xdr:col>
      <xdr:colOff>99333</xdr:colOff>
      <xdr:row>26</xdr:row>
      <xdr:rowOff>54427</xdr:rowOff>
    </xdr:to>
    <xdr:pic>
      <xdr:nvPicPr>
        <xdr:cNvPr id="16" name="圖片 1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9473" y="5352829"/>
          <a:ext cx="1476374" cy="1287455"/>
        </a:xfrm>
        <a:prstGeom prst="rect">
          <a:avLst/>
        </a:prstGeom>
      </xdr:spPr>
    </xdr:pic>
    <xdr:clientData/>
  </xdr:twoCellAnchor>
  <xdr:twoCellAnchor editAs="oneCell">
    <xdr:from>
      <xdr:col>16</xdr:col>
      <xdr:colOff>227667</xdr:colOff>
      <xdr:row>19</xdr:row>
      <xdr:rowOff>35403</xdr:rowOff>
    </xdr:from>
    <xdr:to>
      <xdr:col>17</xdr:col>
      <xdr:colOff>528837</xdr:colOff>
      <xdr:row>26</xdr:row>
      <xdr:rowOff>120621</xdr:rowOff>
    </xdr:to>
    <xdr:pic>
      <xdr:nvPicPr>
        <xdr:cNvPr id="17" name="圖片 16"/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90"/>
        <a:stretch/>
      </xdr:blipFill>
      <xdr:spPr>
        <a:xfrm rot="4277731">
          <a:off x="11130643" y="5234213"/>
          <a:ext cx="1917647" cy="1045027"/>
        </a:xfrm>
        <a:prstGeom prst="rect">
          <a:avLst/>
        </a:prstGeom>
      </xdr:spPr>
    </xdr:pic>
    <xdr:clientData/>
  </xdr:twoCellAnchor>
  <xdr:twoCellAnchor editAs="oneCell">
    <xdr:from>
      <xdr:col>19</xdr:col>
      <xdr:colOff>90715</xdr:colOff>
      <xdr:row>38</xdr:row>
      <xdr:rowOff>9072</xdr:rowOff>
    </xdr:from>
    <xdr:to>
      <xdr:col>20</xdr:col>
      <xdr:colOff>674455</xdr:colOff>
      <xdr:row>46</xdr:row>
      <xdr:rowOff>66676</xdr:rowOff>
    </xdr:to>
    <xdr:pic>
      <xdr:nvPicPr>
        <xdr:cNvPr id="18" name="圖片 17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1572" y="9280072"/>
          <a:ext cx="1327597" cy="2026104"/>
        </a:xfrm>
        <a:prstGeom prst="rect">
          <a:avLst/>
        </a:prstGeom>
      </xdr:spPr>
    </xdr:pic>
    <xdr:clientData/>
  </xdr:twoCellAnchor>
  <xdr:twoCellAnchor>
    <xdr:from>
      <xdr:col>17</xdr:col>
      <xdr:colOff>27214</xdr:colOff>
      <xdr:row>37</xdr:row>
      <xdr:rowOff>117929</xdr:rowOff>
    </xdr:from>
    <xdr:to>
      <xdr:col>19</xdr:col>
      <xdr:colOff>63500</xdr:colOff>
      <xdr:row>44</xdr:row>
      <xdr:rowOff>99785</xdr:rowOff>
    </xdr:to>
    <xdr:sp macro="" textlink="">
      <xdr:nvSpPr>
        <xdr:cNvPr id="19" name="圓角矩形圖說文字 18"/>
        <xdr:cNvSpPr/>
      </xdr:nvSpPr>
      <xdr:spPr>
        <a:xfrm>
          <a:off x="12110357" y="9198429"/>
          <a:ext cx="1524000" cy="1814285"/>
        </a:xfrm>
        <a:prstGeom prst="wedgeRoundRectCallout">
          <a:avLst>
            <a:gd name="adj1" fmla="val 58921"/>
            <a:gd name="adj2" fmla="val -1772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2000">
              <a:solidFill>
                <a:schemeClr val="tx2">
                  <a:lumMod val="75000"/>
                </a:schemeClr>
              </a:solidFill>
              <a:latin typeface="華康中特圓體" panose="020F0809000000000000" pitchFamily="49" charset="-120"/>
              <a:ea typeface="華康中特圓體" panose="020F0809000000000000" pitchFamily="49" charset="-120"/>
            </a:rPr>
            <a:t>承富用心</a:t>
          </a:r>
          <a:endParaRPr lang="en-US" altLang="zh-TW" sz="2000">
            <a:solidFill>
              <a:schemeClr val="tx2">
                <a:lumMod val="75000"/>
              </a:schemeClr>
            </a:solidFill>
            <a:latin typeface="華康中特圓體" panose="020F0809000000000000" pitchFamily="49" charset="-120"/>
            <a:ea typeface="華康中特圓體" panose="020F0809000000000000" pitchFamily="49" charset="-120"/>
          </a:endParaRPr>
        </a:p>
        <a:p>
          <a:pPr algn="ctr"/>
          <a:endParaRPr lang="en-US" altLang="zh-TW" sz="2000">
            <a:solidFill>
              <a:schemeClr val="tx2">
                <a:lumMod val="75000"/>
              </a:schemeClr>
            </a:solidFill>
            <a:latin typeface="華康中特圓體" panose="020F0809000000000000" pitchFamily="49" charset="-120"/>
            <a:ea typeface="華康中特圓體" panose="020F0809000000000000" pitchFamily="49" charset="-120"/>
          </a:endParaRPr>
        </a:p>
        <a:p>
          <a:pPr algn="ctr"/>
          <a:r>
            <a:rPr lang="zh-TW" altLang="en-US" sz="2000">
              <a:solidFill>
                <a:schemeClr val="tx2">
                  <a:lumMod val="75000"/>
                </a:schemeClr>
              </a:solidFill>
              <a:latin typeface="華康中特圓體" panose="020F0809000000000000" pitchFamily="49" charset="-120"/>
              <a:ea typeface="華康中特圓體" panose="020F0809000000000000" pitchFamily="49" charset="-120"/>
            </a:rPr>
            <a:t>您最放心</a:t>
          </a:r>
        </a:p>
      </xdr:txBody>
    </xdr:sp>
    <xdr:clientData/>
  </xdr:twoCellAnchor>
  <xdr:twoCellAnchor editAs="oneCell">
    <xdr:from>
      <xdr:col>3</xdr:col>
      <xdr:colOff>535214</xdr:colOff>
      <xdr:row>37</xdr:row>
      <xdr:rowOff>172358</xdr:rowOff>
    </xdr:from>
    <xdr:to>
      <xdr:col>6</xdr:col>
      <xdr:colOff>18143</xdr:colOff>
      <xdr:row>44</xdr:row>
      <xdr:rowOff>54429</xdr:rowOff>
    </xdr:to>
    <xdr:pic>
      <xdr:nvPicPr>
        <xdr:cNvPr id="20" name="圖片 1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357" y="9252858"/>
          <a:ext cx="1714500" cy="1714500"/>
        </a:xfrm>
        <a:prstGeom prst="rect">
          <a:avLst/>
        </a:prstGeom>
      </xdr:spPr>
    </xdr:pic>
    <xdr:clientData/>
  </xdr:twoCellAnchor>
  <xdr:twoCellAnchor editAs="oneCell">
    <xdr:from>
      <xdr:col>11</xdr:col>
      <xdr:colOff>535214</xdr:colOff>
      <xdr:row>11</xdr:row>
      <xdr:rowOff>90714</xdr:rowOff>
    </xdr:from>
    <xdr:to>
      <xdr:col>14</xdr:col>
      <xdr:colOff>151777</xdr:colOff>
      <xdr:row>17</xdr:row>
      <xdr:rowOff>47171</xdr:rowOff>
    </xdr:to>
    <xdr:pic>
      <xdr:nvPicPr>
        <xdr:cNvPr id="22" name="圖片 2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5214" y="2884714"/>
          <a:ext cx="1848134" cy="1598386"/>
        </a:xfrm>
        <a:prstGeom prst="rect">
          <a:avLst/>
        </a:prstGeom>
      </xdr:spPr>
    </xdr:pic>
    <xdr:clientData/>
  </xdr:twoCellAnchor>
  <xdr:twoCellAnchor editAs="oneCell">
    <xdr:from>
      <xdr:col>15</xdr:col>
      <xdr:colOff>680357</xdr:colOff>
      <xdr:row>30</xdr:row>
      <xdr:rowOff>36286</xdr:rowOff>
    </xdr:from>
    <xdr:to>
      <xdr:col>17</xdr:col>
      <xdr:colOff>598715</xdr:colOff>
      <xdr:row>34</xdr:row>
      <xdr:rowOff>244929</xdr:rowOff>
    </xdr:to>
    <xdr:pic>
      <xdr:nvPicPr>
        <xdr:cNvPr id="23" name="圖片 22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5786" y="7338786"/>
          <a:ext cx="1406072" cy="14060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220978</xdr:colOff>
      <xdr:row>0</xdr:row>
      <xdr:rowOff>502921</xdr:rowOff>
    </xdr:from>
    <xdr:to>
      <xdr:col>23</xdr:col>
      <xdr:colOff>266700</xdr:colOff>
      <xdr:row>2</xdr:row>
      <xdr:rowOff>182881</xdr:rowOff>
    </xdr:to>
    <xdr:sp macro="" textlink="">
      <xdr:nvSpPr>
        <xdr:cNvPr id="2" name="WordArt 16"/>
        <xdr:cNvSpPr>
          <a:spLocks noChangeArrowheads="1" noChangeShapeType="1" noTextEdit="1"/>
        </xdr:cNvSpPr>
      </xdr:nvSpPr>
      <xdr:spPr bwMode="auto">
        <a:xfrm>
          <a:off x="4495798" y="502921"/>
          <a:ext cx="2583182" cy="82296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國中</a:t>
          </a:r>
        </a:p>
      </xdr:txBody>
    </xdr:sp>
    <xdr:clientData/>
  </xdr:twoCellAnchor>
  <xdr:twoCellAnchor>
    <xdr:from>
      <xdr:col>35</xdr:col>
      <xdr:colOff>136339</xdr:colOff>
      <xdr:row>1</xdr:row>
      <xdr:rowOff>304800</xdr:rowOff>
    </xdr:from>
    <xdr:to>
      <xdr:col>38</xdr:col>
      <xdr:colOff>72146</xdr:colOff>
      <xdr:row>2</xdr:row>
      <xdr:rowOff>485775</xdr:rowOff>
    </xdr:to>
    <xdr:pic>
      <xdr:nvPicPr>
        <xdr:cNvPr id="3" name="Picture 14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9" b="7985"/>
        <a:stretch>
          <a:fillRect/>
        </a:stretch>
      </xdr:blipFill>
      <xdr:spPr bwMode="auto">
        <a:xfrm>
          <a:off x="10331899" y="876300"/>
          <a:ext cx="781627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144781</xdr:colOff>
      <xdr:row>3</xdr:row>
      <xdr:rowOff>289560</xdr:rowOff>
    </xdr:from>
    <xdr:to>
      <xdr:col>32</xdr:col>
      <xdr:colOff>205740</xdr:colOff>
      <xdr:row>4</xdr:row>
      <xdr:rowOff>13336</xdr:rowOff>
    </xdr:to>
    <xdr:pic>
      <xdr:nvPicPr>
        <xdr:cNvPr id="4" name="圖片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8648701" y="2004060"/>
          <a:ext cx="906779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180975</xdr:colOff>
      <xdr:row>3</xdr:row>
      <xdr:rowOff>262891</xdr:rowOff>
    </xdr:from>
    <xdr:to>
      <xdr:col>28</xdr:col>
      <xdr:colOff>80010</xdr:colOff>
      <xdr:row>4</xdr:row>
      <xdr:rowOff>7621</xdr:rowOff>
    </xdr:to>
    <xdr:pic>
      <xdr:nvPicPr>
        <xdr:cNvPr id="5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7275195" y="1977391"/>
          <a:ext cx="1026795" cy="31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152400</xdr:colOff>
      <xdr:row>1</xdr:row>
      <xdr:rowOff>110490</xdr:rowOff>
    </xdr:from>
    <xdr:to>
      <xdr:col>35</xdr:col>
      <xdr:colOff>30479</xdr:colOff>
      <xdr:row>2</xdr:row>
      <xdr:rowOff>236220</xdr:rowOff>
    </xdr:to>
    <xdr:sp macro="" textlink="">
      <xdr:nvSpPr>
        <xdr:cNvPr id="6" name="WordArt 2433"/>
        <xdr:cNvSpPr>
          <a:spLocks noChangeArrowheads="1" noChangeShapeType="1" noTextEdit="1"/>
        </xdr:cNvSpPr>
      </xdr:nvSpPr>
      <xdr:spPr bwMode="auto">
        <a:xfrm>
          <a:off x="7543800" y="681990"/>
          <a:ext cx="2811779" cy="697230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106.11.1-11.3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菜單</a:t>
          </a:r>
        </a:p>
      </xdr:txBody>
    </xdr:sp>
    <xdr:clientData/>
  </xdr:twoCellAnchor>
  <xdr:twoCellAnchor>
    <xdr:from>
      <xdr:col>0</xdr:col>
      <xdr:colOff>186690</xdr:colOff>
      <xdr:row>0</xdr:row>
      <xdr:rowOff>220981</xdr:rowOff>
    </xdr:from>
    <xdr:to>
      <xdr:col>12</xdr:col>
      <xdr:colOff>30480</xdr:colOff>
      <xdr:row>2</xdr:row>
      <xdr:rowOff>274321</xdr:rowOff>
    </xdr:to>
    <xdr:sp macro="" textlink="">
      <xdr:nvSpPr>
        <xdr:cNvPr id="8" name="WordArt 17"/>
        <xdr:cNvSpPr>
          <a:spLocks noChangeArrowheads="1" noChangeShapeType="1" noTextEdit="1"/>
        </xdr:cNvSpPr>
      </xdr:nvSpPr>
      <xdr:spPr bwMode="auto">
        <a:xfrm>
          <a:off x="514350" y="220981"/>
          <a:ext cx="3227070" cy="119634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220978</xdr:colOff>
      <xdr:row>0</xdr:row>
      <xdr:rowOff>502921</xdr:rowOff>
    </xdr:from>
    <xdr:to>
      <xdr:col>23</xdr:col>
      <xdr:colOff>266700</xdr:colOff>
      <xdr:row>2</xdr:row>
      <xdr:rowOff>182881</xdr:rowOff>
    </xdr:to>
    <xdr:sp macro="" textlink="">
      <xdr:nvSpPr>
        <xdr:cNvPr id="2" name="WordArt 16"/>
        <xdr:cNvSpPr>
          <a:spLocks noChangeArrowheads="1" noChangeShapeType="1" noTextEdit="1"/>
        </xdr:cNvSpPr>
      </xdr:nvSpPr>
      <xdr:spPr bwMode="auto">
        <a:xfrm>
          <a:off x="4282438" y="502921"/>
          <a:ext cx="2697482" cy="82296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國中</a:t>
          </a:r>
        </a:p>
      </xdr:txBody>
    </xdr:sp>
    <xdr:clientData/>
  </xdr:twoCellAnchor>
  <xdr:twoCellAnchor>
    <xdr:from>
      <xdr:col>35</xdr:col>
      <xdr:colOff>136339</xdr:colOff>
      <xdr:row>1</xdr:row>
      <xdr:rowOff>304800</xdr:rowOff>
    </xdr:from>
    <xdr:to>
      <xdr:col>38</xdr:col>
      <xdr:colOff>72146</xdr:colOff>
      <xdr:row>2</xdr:row>
      <xdr:rowOff>485775</xdr:rowOff>
    </xdr:to>
    <xdr:pic>
      <xdr:nvPicPr>
        <xdr:cNvPr id="3" name="Picture 14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9" b="7985"/>
        <a:stretch>
          <a:fillRect/>
        </a:stretch>
      </xdr:blipFill>
      <xdr:spPr bwMode="auto">
        <a:xfrm>
          <a:off x="10461439" y="876300"/>
          <a:ext cx="781627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144781</xdr:colOff>
      <xdr:row>3</xdr:row>
      <xdr:rowOff>289560</xdr:rowOff>
    </xdr:from>
    <xdr:to>
      <xdr:col>32</xdr:col>
      <xdr:colOff>205740</xdr:colOff>
      <xdr:row>4</xdr:row>
      <xdr:rowOff>13336</xdr:rowOff>
    </xdr:to>
    <xdr:pic>
      <xdr:nvPicPr>
        <xdr:cNvPr id="4" name="圖片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8663941" y="2004060"/>
          <a:ext cx="906779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180975</xdr:colOff>
      <xdr:row>3</xdr:row>
      <xdr:rowOff>262891</xdr:rowOff>
    </xdr:from>
    <xdr:to>
      <xdr:col>28</xdr:col>
      <xdr:colOff>80010</xdr:colOff>
      <xdr:row>4</xdr:row>
      <xdr:rowOff>7621</xdr:rowOff>
    </xdr:to>
    <xdr:pic>
      <xdr:nvPicPr>
        <xdr:cNvPr id="5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7290435" y="1977391"/>
          <a:ext cx="1026795" cy="31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152400</xdr:colOff>
      <xdr:row>1</xdr:row>
      <xdr:rowOff>110490</xdr:rowOff>
    </xdr:from>
    <xdr:to>
      <xdr:col>35</xdr:col>
      <xdr:colOff>68579</xdr:colOff>
      <xdr:row>2</xdr:row>
      <xdr:rowOff>236220</xdr:rowOff>
    </xdr:to>
    <xdr:sp macro="" textlink="">
      <xdr:nvSpPr>
        <xdr:cNvPr id="6" name="WordArt 2433"/>
        <xdr:cNvSpPr>
          <a:spLocks noChangeArrowheads="1" noChangeShapeType="1" noTextEdit="1"/>
        </xdr:cNvSpPr>
      </xdr:nvSpPr>
      <xdr:spPr bwMode="auto">
        <a:xfrm>
          <a:off x="7543800" y="681990"/>
          <a:ext cx="2849879" cy="697230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106.11.6-11.10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菜單</a:t>
          </a:r>
        </a:p>
      </xdr:txBody>
    </xdr:sp>
    <xdr:clientData/>
  </xdr:twoCellAnchor>
  <xdr:twoCellAnchor>
    <xdr:from>
      <xdr:col>0</xdr:col>
      <xdr:colOff>186690</xdr:colOff>
      <xdr:row>0</xdr:row>
      <xdr:rowOff>220981</xdr:rowOff>
    </xdr:from>
    <xdr:to>
      <xdr:col>12</xdr:col>
      <xdr:colOff>30480</xdr:colOff>
      <xdr:row>2</xdr:row>
      <xdr:rowOff>274321</xdr:rowOff>
    </xdr:to>
    <xdr:sp macro="" textlink="">
      <xdr:nvSpPr>
        <xdr:cNvPr id="7" name="WordArt 17"/>
        <xdr:cNvSpPr>
          <a:spLocks noChangeArrowheads="1" noChangeShapeType="1" noTextEdit="1"/>
        </xdr:cNvSpPr>
      </xdr:nvSpPr>
      <xdr:spPr bwMode="auto">
        <a:xfrm>
          <a:off x="186690" y="220981"/>
          <a:ext cx="3341370" cy="119634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220978</xdr:colOff>
      <xdr:row>0</xdr:row>
      <xdr:rowOff>502921</xdr:rowOff>
    </xdr:from>
    <xdr:to>
      <xdr:col>23</xdr:col>
      <xdr:colOff>266700</xdr:colOff>
      <xdr:row>2</xdr:row>
      <xdr:rowOff>182881</xdr:rowOff>
    </xdr:to>
    <xdr:sp macro="" textlink="">
      <xdr:nvSpPr>
        <xdr:cNvPr id="2" name="WordArt 16"/>
        <xdr:cNvSpPr>
          <a:spLocks noChangeArrowheads="1" noChangeShapeType="1" noTextEdit="1"/>
        </xdr:cNvSpPr>
      </xdr:nvSpPr>
      <xdr:spPr bwMode="auto">
        <a:xfrm>
          <a:off x="4282438" y="502921"/>
          <a:ext cx="2697482" cy="82296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國中</a:t>
          </a:r>
        </a:p>
      </xdr:txBody>
    </xdr:sp>
    <xdr:clientData/>
  </xdr:twoCellAnchor>
  <xdr:twoCellAnchor>
    <xdr:from>
      <xdr:col>35</xdr:col>
      <xdr:colOff>136339</xdr:colOff>
      <xdr:row>1</xdr:row>
      <xdr:rowOff>304800</xdr:rowOff>
    </xdr:from>
    <xdr:to>
      <xdr:col>38</xdr:col>
      <xdr:colOff>72146</xdr:colOff>
      <xdr:row>2</xdr:row>
      <xdr:rowOff>485775</xdr:rowOff>
    </xdr:to>
    <xdr:pic>
      <xdr:nvPicPr>
        <xdr:cNvPr id="3" name="Picture 14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9" b="7985"/>
        <a:stretch>
          <a:fillRect/>
        </a:stretch>
      </xdr:blipFill>
      <xdr:spPr bwMode="auto">
        <a:xfrm>
          <a:off x="10461439" y="876300"/>
          <a:ext cx="781627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144781</xdr:colOff>
      <xdr:row>3</xdr:row>
      <xdr:rowOff>289560</xdr:rowOff>
    </xdr:from>
    <xdr:to>
      <xdr:col>32</xdr:col>
      <xdr:colOff>205740</xdr:colOff>
      <xdr:row>4</xdr:row>
      <xdr:rowOff>13336</xdr:rowOff>
    </xdr:to>
    <xdr:pic>
      <xdr:nvPicPr>
        <xdr:cNvPr id="4" name="圖片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8663941" y="2004060"/>
          <a:ext cx="906779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180975</xdr:colOff>
      <xdr:row>3</xdr:row>
      <xdr:rowOff>262891</xdr:rowOff>
    </xdr:from>
    <xdr:to>
      <xdr:col>28</xdr:col>
      <xdr:colOff>80010</xdr:colOff>
      <xdr:row>4</xdr:row>
      <xdr:rowOff>7621</xdr:rowOff>
    </xdr:to>
    <xdr:pic>
      <xdr:nvPicPr>
        <xdr:cNvPr id="5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7290435" y="1977391"/>
          <a:ext cx="1026795" cy="31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175260</xdr:colOff>
      <xdr:row>1</xdr:row>
      <xdr:rowOff>110490</xdr:rowOff>
    </xdr:from>
    <xdr:to>
      <xdr:col>34</xdr:col>
      <xdr:colOff>121919</xdr:colOff>
      <xdr:row>2</xdr:row>
      <xdr:rowOff>236220</xdr:rowOff>
    </xdr:to>
    <xdr:sp macro="" textlink="">
      <xdr:nvSpPr>
        <xdr:cNvPr id="6" name="WordArt 2433"/>
        <xdr:cNvSpPr>
          <a:spLocks noChangeArrowheads="1" noChangeShapeType="1" noTextEdit="1"/>
        </xdr:cNvSpPr>
      </xdr:nvSpPr>
      <xdr:spPr bwMode="auto">
        <a:xfrm>
          <a:off x="7284720" y="681990"/>
          <a:ext cx="2880359" cy="697230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106.11.13-11.17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菜單</a:t>
          </a:r>
        </a:p>
      </xdr:txBody>
    </xdr:sp>
    <xdr:clientData/>
  </xdr:twoCellAnchor>
  <xdr:twoCellAnchor>
    <xdr:from>
      <xdr:col>0</xdr:col>
      <xdr:colOff>186690</xdr:colOff>
      <xdr:row>0</xdr:row>
      <xdr:rowOff>220981</xdr:rowOff>
    </xdr:from>
    <xdr:to>
      <xdr:col>12</xdr:col>
      <xdr:colOff>30480</xdr:colOff>
      <xdr:row>2</xdr:row>
      <xdr:rowOff>274321</xdr:rowOff>
    </xdr:to>
    <xdr:sp macro="" textlink="">
      <xdr:nvSpPr>
        <xdr:cNvPr id="7" name="WordArt 17"/>
        <xdr:cNvSpPr>
          <a:spLocks noChangeArrowheads="1" noChangeShapeType="1" noTextEdit="1"/>
        </xdr:cNvSpPr>
      </xdr:nvSpPr>
      <xdr:spPr bwMode="auto">
        <a:xfrm>
          <a:off x="186690" y="220981"/>
          <a:ext cx="3341370" cy="119634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220978</xdr:colOff>
      <xdr:row>0</xdr:row>
      <xdr:rowOff>502921</xdr:rowOff>
    </xdr:from>
    <xdr:to>
      <xdr:col>23</xdr:col>
      <xdr:colOff>266700</xdr:colOff>
      <xdr:row>2</xdr:row>
      <xdr:rowOff>182881</xdr:rowOff>
    </xdr:to>
    <xdr:sp macro="" textlink="">
      <xdr:nvSpPr>
        <xdr:cNvPr id="2" name="WordArt 16"/>
        <xdr:cNvSpPr>
          <a:spLocks noChangeArrowheads="1" noChangeShapeType="1" noTextEdit="1"/>
        </xdr:cNvSpPr>
      </xdr:nvSpPr>
      <xdr:spPr bwMode="auto">
        <a:xfrm>
          <a:off x="4282438" y="502921"/>
          <a:ext cx="2697482" cy="82296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國中</a:t>
          </a:r>
        </a:p>
      </xdr:txBody>
    </xdr:sp>
    <xdr:clientData/>
  </xdr:twoCellAnchor>
  <xdr:twoCellAnchor>
    <xdr:from>
      <xdr:col>35</xdr:col>
      <xdr:colOff>136339</xdr:colOff>
      <xdr:row>1</xdr:row>
      <xdr:rowOff>304800</xdr:rowOff>
    </xdr:from>
    <xdr:to>
      <xdr:col>38</xdr:col>
      <xdr:colOff>72146</xdr:colOff>
      <xdr:row>2</xdr:row>
      <xdr:rowOff>485775</xdr:rowOff>
    </xdr:to>
    <xdr:pic>
      <xdr:nvPicPr>
        <xdr:cNvPr id="3" name="Picture 14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9" b="7985"/>
        <a:stretch>
          <a:fillRect/>
        </a:stretch>
      </xdr:blipFill>
      <xdr:spPr bwMode="auto">
        <a:xfrm>
          <a:off x="10461439" y="876300"/>
          <a:ext cx="781627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144781</xdr:colOff>
      <xdr:row>3</xdr:row>
      <xdr:rowOff>289560</xdr:rowOff>
    </xdr:from>
    <xdr:to>
      <xdr:col>32</xdr:col>
      <xdr:colOff>205740</xdr:colOff>
      <xdr:row>4</xdr:row>
      <xdr:rowOff>13336</xdr:rowOff>
    </xdr:to>
    <xdr:pic>
      <xdr:nvPicPr>
        <xdr:cNvPr id="4" name="圖片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8663941" y="2004060"/>
          <a:ext cx="906779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180975</xdr:colOff>
      <xdr:row>3</xdr:row>
      <xdr:rowOff>262891</xdr:rowOff>
    </xdr:from>
    <xdr:to>
      <xdr:col>28</xdr:col>
      <xdr:colOff>80010</xdr:colOff>
      <xdr:row>4</xdr:row>
      <xdr:rowOff>7621</xdr:rowOff>
    </xdr:to>
    <xdr:pic>
      <xdr:nvPicPr>
        <xdr:cNvPr id="5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7290435" y="1977391"/>
          <a:ext cx="1026795" cy="31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175260</xdr:colOff>
      <xdr:row>1</xdr:row>
      <xdr:rowOff>110490</xdr:rowOff>
    </xdr:from>
    <xdr:to>
      <xdr:col>34</xdr:col>
      <xdr:colOff>121919</xdr:colOff>
      <xdr:row>2</xdr:row>
      <xdr:rowOff>236220</xdr:rowOff>
    </xdr:to>
    <xdr:sp macro="" textlink="">
      <xdr:nvSpPr>
        <xdr:cNvPr id="6" name="WordArt 2433"/>
        <xdr:cNvSpPr>
          <a:spLocks noChangeArrowheads="1" noChangeShapeType="1" noTextEdit="1"/>
        </xdr:cNvSpPr>
      </xdr:nvSpPr>
      <xdr:spPr bwMode="auto">
        <a:xfrm>
          <a:off x="7284720" y="681990"/>
          <a:ext cx="2880359" cy="697230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106.11.20-11.24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菜單</a:t>
          </a:r>
        </a:p>
      </xdr:txBody>
    </xdr:sp>
    <xdr:clientData/>
  </xdr:twoCellAnchor>
  <xdr:twoCellAnchor>
    <xdr:from>
      <xdr:col>0</xdr:col>
      <xdr:colOff>186690</xdr:colOff>
      <xdr:row>0</xdr:row>
      <xdr:rowOff>220981</xdr:rowOff>
    </xdr:from>
    <xdr:to>
      <xdr:col>12</xdr:col>
      <xdr:colOff>30480</xdr:colOff>
      <xdr:row>2</xdr:row>
      <xdr:rowOff>274321</xdr:rowOff>
    </xdr:to>
    <xdr:sp macro="" textlink="">
      <xdr:nvSpPr>
        <xdr:cNvPr id="7" name="WordArt 17"/>
        <xdr:cNvSpPr>
          <a:spLocks noChangeArrowheads="1" noChangeShapeType="1" noTextEdit="1"/>
        </xdr:cNvSpPr>
      </xdr:nvSpPr>
      <xdr:spPr bwMode="auto">
        <a:xfrm>
          <a:off x="186690" y="220981"/>
          <a:ext cx="3341370" cy="119634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220978</xdr:colOff>
      <xdr:row>0</xdr:row>
      <xdr:rowOff>502921</xdr:rowOff>
    </xdr:from>
    <xdr:to>
      <xdr:col>23</xdr:col>
      <xdr:colOff>266700</xdr:colOff>
      <xdr:row>2</xdr:row>
      <xdr:rowOff>182881</xdr:rowOff>
    </xdr:to>
    <xdr:sp macro="" textlink="">
      <xdr:nvSpPr>
        <xdr:cNvPr id="2" name="WordArt 16"/>
        <xdr:cNvSpPr>
          <a:spLocks noChangeArrowheads="1" noChangeShapeType="1" noTextEdit="1"/>
        </xdr:cNvSpPr>
      </xdr:nvSpPr>
      <xdr:spPr bwMode="auto">
        <a:xfrm>
          <a:off x="4282438" y="502921"/>
          <a:ext cx="2697482" cy="82296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國中</a:t>
          </a:r>
        </a:p>
      </xdr:txBody>
    </xdr:sp>
    <xdr:clientData/>
  </xdr:twoCellAnchor>
  <xdr:twoCellAnchor>
    <xdr:from>
      <xdr:col>35</xdr:col>
      <xdr:colOff>136339</xdr:colOff>
      <xdr:row>1</xdr:row>
      <xdr:rowOff>304800</xdr:rowOff>
    </xdr:from>
    <xdr:to>
      <xdr:col>38</xdr:col>
      <xdr:colOff>72146</xdr:colOff>
      <xdr:row>2</xdr:row>
      <xdr:rowOff>485775</xdr:rowOff>
    </xdr:to>
    <xdr:pic>
      <xdr:nvPicPr>
        <xdr:cNvPr id="3" name="Picture 14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9" b="7985"/>
        <a:stretch>
          <a:fillRect/>
        </a:stretch>
      </xdr:blipFill>
      <xdr:spPr bwMode="auto">
        <a:xfrm>
          <a:off x="10461439" y="876300"/>
          <a:ext cx="781627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144781</xdr:colOff>
      <xdr:row>3</xdr:row>
      <xdr:rowOff>289560</xdr:rowOff>
    </xdr:from>
    <xdr:to>
      <xdr:col>32</xdr:col>
      <xdr:colOff>205740</xdr:colOff>
      <xdr:row>4</xdr:row>
      <xdr:rowOff>13336</xdr:rowOff>
    </xdr:to>
    <xdr:pic>
      <xdr:nvPicPr>
        <xdr:cNvPr id="4" name="圖片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8663941" y="2004060"/>
          <a:ext cx="906779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180975</xdr:colOff>
      <xdr:row>3</xdr:row>
      <xdr:rowOff>262891</xdr:rowOff>
    </xdr:from>
    <xdr:to>
      <xdr:col>28</xdr:col>
      <xdr:colOff>80010</xdr:colOff>
      <xdr:row>4</xdr:row>
      <xdr:rowOff>7621</xdr:rowOff>
    </xdr:to>
    <xdr:pic>
      <xdr:nvPicPr>
        <xdr:cNvPr id="5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7290435" y="1977391"/>
          <a:ext cx="1026795" cy="31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175260</xdr:colOff>
      <xdr:row>1</xdr:row>
      <xdr:rowOff>110490</xdr:rowOff>
    </xdr:from>
    <xdr:to>
      <xdr:col>34</xdr:col>
      <xdr:colOff>121919</xdr:colOff>
      <xdr:row>2</xdr:row>
      <xdr:rowOff>236220</xdr:rowOff>
    </xdr:to>
    <xdr:sp macro="" textlink="">
      <xdr:nvSpPr>
        <xdr:cNvPr id="6" name="WordArt 2433"/>
        <xdr:cNvSpPr>
          <a:spLocks noChangeArrowheads="1" noChangeShapeType="1" noTextEdit="1"/>
        </xdr:cNvSpPr>
      </xdr:nvSpPr>
      <xdr:spPr bwMode="auto">
        <a:xfrm>
          <a:off x="7284720" y="681990"/>
          <a:ext cx="2880359" cy="697230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106.11.27-11.30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菜單</a:t>
          </a:r>
        </a:p>
      </xdr:txBody>
    </xdr:sp>
    <xdr:clientData/>
  </xdr:twoCellAnchor>
  <xdr:twoCellAnchor>
    <xdr:from>
      <xdr:col>0</xdr:col>
      <xdr:colOff>186690</xdr:colOff>
      <xdr:row>0</xdr:row>
      <xdr:rowOff>220981</xdr:rowOff>
    </xdr:from>
    <xdr:to>
      <xdr:col>12</xdr:col>
      <xdr:colOff>30480</xdr:colOff>
      <xdr:row>2</xdr:row>
      <xdr:rowOff>274321</xdr:rowOff>
    </xdr:to>
    <xdr:sp macro="" textlink="">
      <xdr:nvSpPr>
        <xdr:cNvPr id="7" name="WordArt 17"/>
        <xdr:cNvSpPr>
          <a:spLocks noChangeArrowheads="1" noChangeShapeType="1" noTextEdit="1"/>
        </xdr:cNvSpPr>
      </xdr:nvSpPr>
      <xdr:spPr bwMode="auto">
        <a:xfrm>
          <a:off x="186690" y="220981"/>
          <a:ext cx="3341370" cy="119634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6"/>
  <sheetViews>
    <sheetView tabSelected="1" zoomScale="70" zoomScaleNormal="70" workbookViewId="0">
      <selection activeCell="F23" sqref="F23:I23"/>
    </sheetView>
  </sheetViews>
  <sheetFormatPr defaultColWidth="9" defaultRowHeight="16.5" x14ac:dyDescent="0.25"/>
  <cols>
    <col min="1" max="1" width="2.625" style="101" customWidth="1"/>
    <col min="2" max="21" width="10.625" style="103" customWidth="1"/>
    <col min="22" max="16384" width="9" style="101"/>
  </cols>
  <sheetData>
    <row r="1" spans="2:24" ht="35.1" customHeight="1" thickBot="1" x14ac:dyDescent="0.35">
      <c r="B1" s="294"/>
      <c r="C1" s="294"/>
      <c r="D1" s="294"/>
      <c r="E1" s="294"/>
      <c r="F1" s="294"/>
      <c r="J1" s="295"/>
      <c r="K1" s="295"/>
      <c r="L1" s="295"/>
      <c r="M1" s="295"/>
      <c r="N1" s="295"/>
      <c r="O1" s="295"/>
      <c r="P1" s="295"/>
      <c r="Q1" s="163"/>
      <c r="R1" s="131"/>
      <c r="S1" s="131"/>
      <c r="T1" s="131"/>
      <c r="U1" s="118"/>
    </row>
    <row r="2" spans="2:24" s="105" customFormat="1" ht="15" customHeight="1" x14ac:dyDescent="0.25">
      <c r="B2" s="296"/>
      <c r="C2" s="297"/>
      <c r="D2" s="297"/>
      <c r="E2" s="297"/>
      <c r="F2" s="298"/>
      <c r="G2" s="298"/>
      <c r="H2" s="298"/>
      <c r="I2" s="299"/>
      <c r="J2" s="299" t="s">
        <v>225</v>
      </c>
      <c r="K2" s="297"/>
      <c r="L2" s="297"/>
      <c r="M2" s="297"/>
      <c r="N2" s="298" t="s">
        <v>226</v>
      </c>
      <c r="O2" s="298"/>
      <c r="P2" s="298"/>
      <c r="Q2" s="298"/>
      <c r="R2" s="283" t="s">
        <v>227</v>
      </c>
      <c r="S2" s="283"/>
      <c r="T2" s="283"/>
      <c r="U2" s="284"/>
    </row>
    <row r="3" spans="2:24" s="164" customFormat="1" ht="15" customHeight="1" x14ac:dyDescent="0.25">
      <c r="B3" s="285"/>
      <c r="C3" s="286"/>
      <c r="D3" s="286"/>
      <c r="E3" s="286"/>
      <c r="F3" s="287"/>
      <c r="G3" s="288"/>
      <c r="H3" s="288"/>
      <c r="I3" s="288"/>
      <c r="J3" s="289" t="s">
        <v>381</v>
      </c>
      <c r="K3" s="290"/>
      <c r="L3" s="290"/>
      <c r="M3" s="290"/>
      <c r="N3" s="291" t="s">
        <v>201</v>
      </c>
      <c r="O3" s="291"/>
      <c r="P3" s="291"/>
      <c r="Q3" s="291"/>
      <c r="R3" s="292" t="s">
        <v>477</v>
      </c>
      <c r="S3" s="292"/>
      <c r="T3" s="292"/>
      <c r="U3" s="293"/>
    </row>
    <row r="4" spans="2:24" s="135" customFormat="1" ht="27.95" customHeight="1" x14ac:dyDescent="0.4">
      <c r="B4" s="312"/>
      <c r="C4" s="313"/>
      <c r="D4" s="313"/>
      <c r="E4" s="313"/>
      <c r="F4" s="314"/>
      <c r="G4" s="315"/>
      <c r="H4" s="315"/>
      <c r="I4" s="315"/>
      <c r="J4" s="316" t="s">
        <v>229</v>
      </c>
      <c r="K4" s="317"/>
      <c r="L4" s="317"/>
      <c r="M4" s="317"/>
      <c r="N4" s="318" t="s">
        <v>389</v>
      </c>
      <c r="O4" s="319"/>
      <c r="P4" s="319"/>
      <c r="Q4" s="320"/>
      <c r="R4" s="321" t="s">
        <v>391</v>
      </c>
      <c r="S4" s="322"/>
      <c r="T4" s="322"/>
      <c r="U4" s="323"/>
      <c r="V4" s="324"/>
      <c r="W4" s="324"/>
      <c r="X4" s="324"/>
    </row>
    <row r="5" spans="2:24" s="135" customFormat="1" ht="24" customHeight="1" x14ac:dyDescent="0.4">
      <c r="B5" s="300"/>
      <c r="C5" s="301"/>
      <c r="D5" s="301"/>
      <c r="E5" s="301"/>
      <c r="F5" s="302"/>
      <c r="G5" s="303"/>
      <c r="H5" s="303"/>
      <c r="I5" s="303"/>
      <c r="J5" s="304" t="s">
        <v>505</v>
      </c>
      <c r="K5" s="305"/>
      <c r="L5" s="305"/>
      <c r="M5" s="305"/>
      <c r="N5" s="306" t="s">
        <v>228</v>
      </c>
      <c r="O5" s="307"/>
      <c r="P5" s="307"/>
      <c r="Q5" s="308"/>
      <c r="R5" s="309" t="s">
        <v>316</v>
      </c>
      <c r="S5" s="310"/>
      <c r="T5" s="310"/>
      <c r="U5" s="311"/>
      <c r="V5" s="303"/>
      <c r="W5" s="303"/>
      <c r="X5" s="303"/>
    </row>
    <row r="6" spans="2:24" s="135" customFormat="1" ht="24" customHeight="1" x14ac:dyDescent="0.4">
      <c r="B6" s="331"/>
      <c r="C6" s="332"/>
      <c r="D6" s="332"/>
      <c r="E6" s="332"/>
      <c r="F6" s="333"/>
      <c r="G6" s="334"/>
      <c r="H6" s="334"/>
      <c r="I6" s="334"/>
      <c r="J6" s="333" t="s">
        <v>388</v>
      </c>
      <c r="K6" s="335"/>
      <c r="L6" s="335"/>
      <c r="M6" s="335"/>
      <c r="N6" s="333" t="s">
        <v>379</v>
      </c>
      <c r="O6" s="335"/>
      <c r="P6" s="335"/>
      <c r="Q6" s="336"/>
      <c r="R6" s="337" t="s">
        <v>390</v>
      </c>
      <c r="S6" s="338"/>
      <c r="T6" s="338"/>
      <c r="U6" s="339"/>
      <c r="V6" s="335"/>
      <c r="W6" s="334"/>
      <c r="X6" s="334"/>
    </row>
    <row r="7" spans="2:24" s="119" customFormat="1" ht="18" customHeight="1" x14ac:dyDescent="0.25">
      <c r="B7" s="325"/>
      <c r="C7" s="326"/>
      <c r="D7" s="326"/>
      <c r="E7" s="326"/>
      <c r="F7" s="327"/>
      <c r="G7" s="328"/>
      <c r="H7" s="328"/>
      <c r="I7" s="328"/>
      <c r="J7" s="327" t="s">
        <v>256</v>
      </c>
      <c r="K7" s="328"/>
      <c r="L7" s="328"/>
      <c r="M7" s="328"/>
      <c r="N7" s="327" t="s">
        <v>257</v>
      </c>
      <c r="O7" s="328"/>
      <c r="P7" s="328"/>
      <c r="Q7" s="329"/>
      <c r="R7" s="327" t="s">
        <v>256</v>
      </c>
      <c r="S7" s="328"/>
      <c r="T7" s="328"/>
      <c r="U7" s="330"/>
      <c r="V7" s="328"/>
      <c r="W7" s="328"/>
      <c r="X7" s="328"/>
    </row>
    <row r="8" spans="2:24" s="165" customFormat="1" ht="20.100000000000001" customHeight="1" x14ac:dyDescent="0.4">
      <c r="B8" s="340"/>
      <c r="C8" s="341"/>
      <c r="D8" s="341"/>
      <c r="E8" s="341"/>
      <c r="F8" s="342"/>
      <c r="G8" s="343"/>
      <c r="H8" s="343"/>
      <c r="I8" s="343"/>
      <c r="J8" s="344" t="s">
        <v>334</v>
      </c>
      <c r="K8" s="334"/>
      <c r="L8" s="334"/>
      <c r="M8" s="334"/>
      <c r="N8" s="345" t="s">
        <v>321</v>
      </c>
      <c r="O8" s="346"/>
      <c r="P8" s="346"/>
      <c r="Q8" s="347"/>
      <c r="R8" s="345" t="s">
        <v>322</v>
      </c>
      <c r="S8" s="346"/>
      <c r="T8" s="346"/>
      <c r="U8" s="348"/>
    </row>
    <row r="9" spans="2:24" s="119" customFormat="1" ht="12.95" customHeight="1" x14ac:dyDescent="0.25">
      <c r="B9" s="174"/>
      <c r="C9" s="121"/>
      <c r="D9" s="176"/>
      <c r="E9" s="123"/>
      <c r="F9" s="175"/>
      <c r="G9" s="121"/>
      <c r="H9" s="176"/>
      <c r="I9" s="129"/>
      <c r="J9" s="122" t="s">
        <v>45</v>
      </c>
      <c r="K9" s="121">
        <f>'第一週明細)'!W28</f>
        <v>739</v>
      </c>
      <c r="L9" s="122" t="s">
        <v>46</v>
      </c>
      <c r="M9" s="123">
        <f>'第一週明細)'!W24</f>
        <v>23</v>
      </c>
      <c r="N9" s="122" t="s">
        <v>45</v>
      </c>
      <c r="O9" s="121">
        <f>'第一週明細)'!W36</f>
        <v>741.4</v>
      </c>
      <c r="P9" s="122" t="s">
        <v>46</v>
      </c>
      <c r="Q9" s="123">
        <f>'第一週明細)'!W32</f>
        <v>25</v>
      </c>
      <c r="R9" s="122" t="s">
        <v>45</v>
      </c>
      <c r="S9" s="121">
        <f>'第一週明細)'!W44</f>
        <v>706.2</v>
      </c>
      <c r="T9" s="122" t="s">
        <v>9</v>
      </c>
      <c r="U9" s="124">
        <f>'第一週明細)'!W40</f>
        <v>25</v>
      </c>
    </row>
    <row r="10" spans="2:24" s="119" customFormat="1" ht="12.95" customHeight="1" thickBot="1" x14ac:dyDescent="0.3">
      <c r="B10" s="167"/>
      <c r="C10" s="172"/>
      <c r="D10" s="171"/>
      <c r="E10" s="172"/>
      <c r="F10" s="171"/>
      <c r="G10" s="172"/>
      <c r="H10" s="171"/>
      <c r="I10" s="173"/>
      <c r="J10" s="127" t="s">
        <v>7</v>
      </c>
      <c r="K10" s="126">
        <f>'第一週明細)'!W22</f>
        <v>109.5</v>
      </c>
      <c r="L10" s="127" t="s">
        <v>11</v>
      </c>
      <c r="M10" s="126">
        <f>'第一週明細)'!W26</f>
        <v>23.5</v>
      </c>
      <c r="N10" s="127" t="s">
        <v>7</v>
      </c>
      <c r="O10" s="126">
        <f>'第一週明細)'!W30</f>
        <v>103.5</v>
      </c>
      <c r="P10" s="127" t="s">
        <v>11</v>
      </c>
      <c r="Q10" s="126">
        <f>'第一週明細)'!W34</f>
        <v>25.6</v>
      </c>
      <c r="R10" s="127" t="s">
        <v>7</v>
      </c>
      <c r="S10" s="126">
        <f>'第一週明細)'!W38</f>
        <v>94.5</v>
      </c>
      <c r="T10" s="127" t="s">
        <v>11</v>
      </c>
      <c r="U10" s="128">
        <f>'第一週明細)'!W42</f>
        <v>25.8</v>
      </c>
    </row>
    <row r="11" spans="2:24" s="105" customFormat="1" ht="15" customHeight="1" x14ac:dyDescent="0.25">
      <c r="B11" s="349" t="s">
        <v>230</v>
      </c>
      <c r="C11" s="298"/>
      <c r="D11" s="298"/>
      <c r="E11" s="299"/>
      <c r="F11" s="298" t="s">
        <v>231</v>
      </c>
      <c r="G11" s="298"/>
      <c r="H11" s="298"/>
      <c r="I11" s="298"/>
      <c r="J11" s="350" t="s">
        <v>232</v>
      </c>
      <c r="K11" s="350"/>
      <c r="L11" s="350"/>
      <c r="M11" s="350"/>
      <c r="N11" s="351" t="s">
        <v>233</v>
      </c>
      <c r="O11" s="351"/>
      <c r="P11" s="351"/>
      <c r="Q11" s="352"/>
      <c r="R11" s="351" t="s">
        <v>234</v>
      </c>
      <c r="S11" s="351"/>
      <c r="T11" s="351"/>
      <c r="U11" s="353"/>
    </row>
    <row r="12" spans="2:24" s="164" customFormat="1" ht="15" customHeight="1" x14ac:dyDescent="0.25">
      <c r="B12" s="354" t="s">
        <v>383</v>
      </c>
      <c r="C12" s="288"/>
      <c r="D12" s="288"/>
      <c r="E12" s="288"/>
      <c r="F12" s="289" t="s">
        <v>237</v>
      </c>
      <c r="G12" s="290"/>
      <c r="H12" s="290"/>
      <c r="I12" s="355"/>
      <c r="J12" s="356" t="s">
        <v>384</v>
      </c>
      <c r="K12" s="357"/>
      <c r="L12" s="357"/>
      <c r="M12" s="358"/>
      <c r="N12" s="289" t="s">
        <v>202</v>
      </c>
      <c r="O12" s="290"/>
      <c r="P12" s="290"/>
      <c r="Q12" s="290"/>
      <c r="R12" s="292" t="s">
        <v>382</v>
      </c>
      <c r="S12" s="292"/>
      <c r="T12" s="292"/>
      <c r="U12" s="293"/>
    </row>
    <row r="13" spans="2:24" s="135" customFormat="1" ht="27.95" customHeight="1" x14ac:dyDescent="0.4">
      <c r="B13" s="359" t="s">
        <v>254</v>
      </c>
      <c r="C13" s="360"/>
      <c r="D13" s="360"/>
      <c r="E13" s="360"/>
      <c r="F13" s="361" t="s">
        <v>260</v>
      </c>
      <c r="G13" s="324"/>
      <c r="H13" s="324"/>
      <c r="I13" s="362"/>
      <c r="J13" s="363" t="s">
        <v>317</v>
      </c>
      <c r="K13" s="364"/>
      <c r="L13" s="364"/>
      <c r="M13" s="365"/>
      <c r="N13" s="366" t="s">
        <v>342</v>
      </c>
      <c r="O13" s="367"/>
      <c r="P13" s="367"/>
      <c r="Q13" s="367"/>
      <c r="R13" s="368" t="s">
        <v>267</v>
      </c>
      <c r="S13" s="369"/>
      <c r="T13" s="369"/>
      <c r="U13" s="370"/>
    </row>
    <row r="14" spans="2:24" s="135" customFormat="1" ht="24" customHeight="1" x14ac:dyDescent="0.4">
      <c r="B14" s="371" t="s">
        <v>495</v>
      </c>
      <c r="C14" s="372"/>
      <c r="D14" s="372"/>
      <c r="E14" s="372"/>
      <c r="F14" s="373" t="s">
        <v>259</v>
      </c>
      <c r="G14" s="303"/>
      <c r="H14" s="303"/>
      <c r="I14" s="374"/>
      <c r="J14" s="375" t="s">
        <v>392</v>
      </c>
      <c r="K14" s="376"/>
      <c r="L14" s="376"/>
      <c r="M14" s="377"/>
      <c r="N14" s="378" t="s">
        <v>323</v>
      </c>
      <c r="O14" s="379"/>
      <c r="P14" s="379"/>
      <c r="Q14" s="379"/>
      <c r="R14" s="380" t="s">
        <v>393</v>
      </c>
      <c r="S14" s="381"/>
      <c r="T14" s="381"/>
      <c r="U14" s="382"/>
    </row>
    <row r="15" spans="2:24" s="135" customFormat="1" ht="24" customHeight="1" x14ac:dyDescent="0.4">
      <c r="B15" s="300" t="s">
        <v>255</v>
      </c>
      <c r="C15" s="301"/>
      <c r="D15" s="301"/>
      <c r="E15" s="301"/>
      <c r="F15" s="383" t="s">
        <v>387</v>
      </c>
      <c r="G15" s="384"/>
      <c r="H15" s="384"/>
      <c r="I15" s="385"/>
      <c r="J15" s="386" t="s">
        <v>483</v>
      </c>
      <c r="K15" s="301"/>
      <c r="L15" s="301"/>
      <c r="M15" s="387"/>
      <c r="N15" s="386" t="s">
        <v>263</v>
      </c>
      <c r="O15" s="301"/>
      <c r="P15" s="301"/>
      <c r="Q15" s="301"/>
      <c r="R15" s="386" t="s">
        <v>494</v>
      </c>
      <c r="S15" s="301"/>
      <c r="T15" s="301"/>
      <c r="U15" s="388"/>
    </row>
    <row r="16" spans="2:24" s="119" customFormat="1" ht="18" customHeight="1" x14ac:dyDescent="0.25">
      <c r="B16" s="389" t="s">
        <v>258</v>
      </c>
      <c r="C16" s="328"/>
      <c r="D16" s="328"/>
      <c r="E16" s="328"/>
      <c r="F16" s="327" t="s">
        <v>261</v>
      </c>
      <c r="G16" s="328"/>
      <c r="H16" s="328"/>
      <c r="I16" s="329"/>
      <c r="J16" s="327" t="s">
        <v>257</v>
      </c>
      <c r="K16" s="328"/>
      <c r="L16" s="328"/>
      <c r="M16" s="329"/>
      <c r="N16" s="327" t="s">
        <v>256</v>
      </c>
      <c r="O16" s="328"/>
      <c r="P16" s="328"/>
      <c r="Q16" s="328"/>
      <c r="R16" s="327" t="s">
        <v>256</v>
      </c>
      <c r="S16" s="328"/>
      <c r="T16" s="328"/>
      <c r="U16" s="330"/>
    </row>
    <row r="17" spans="2:21" s="165" customFormat="1" ht="20.100000000000001" customHeight="1" x14ac:dyDescent="0.4">
      <c r="B17" s="390" t="s">
        <v>327</v>
      </c>
      <c r="C17" s="346"/>
      <c r="D17" s="346"/>
      <c r="E17" s="347"/>
      <c r="F17" s="345" t="s">
        <v>487</v>
      </c>
      <c r="G17" s="346"/>
      <c r="H17" s="346"/>
      <c r="I17" s="347"/>
      <c r="J17" s="345" t="s">
        <v>262</v>
      </c>
      <c r="K17" s="346"/>
      <c r="L17" s="346"/>
      <c r="M17" s="347"/>
      <c r="N17" s="345" t="s">
        <v>348</v>
      </c>
      <c r="O17" s="346"/>
      <c r="P17" s="346"/>
      <c r="Q17" s="346"/>
      <c r="R17" s="345" t="s">
        <v>204</v>
      </c>
      <c r="S17" s="346"/>
      <c r="T17" s="346"/>
      <c r="U17" s="348"/>
    </row>
    <row r="18" spans="2:21" s="119" customFormat="1" ht="12.95" customHeight="1" x14ac:dyDescent="0.25">
      <c r="B18" s="275" t="s">
        <v>45</v>
      </c>
      <c r="C18" s="132">
        <f>第二週明細!W12</f>
        <v>721.1</v>
      </c>
      <c r="D18" s="133" t="s">
        <v>9</v>
      </c>
      <c r="E18" s="134">
        <f>第二週明細!W8</f>
        <v>25.5</v>
      </c>
      <c r="F18" s="133" t="s">
        <v>45</v>
      </c>
      <c r="G18" s="132">
        <f>第二週明細!W20</f>
        <v>745.3</v>
      </c>
      <c r="H18" s="133" t="s">
        <v>9</v>
      </c>
      <c r="I18" s="134">
        <f>第二週明細!W16</f>
        <v>24.5</v>
      </c>
      <c r="J18" s="133" t="s">
        <v>45</v>
      </c>
      <c r="K18" s="132">
        <f>第二週明細!W28</f>
        <v>745.1</v>
      </c>
      <c r="L18" s="133" t="s">
        <v>9</v>
      </c>
      <c r="M18" s="134">
        <f>第二週明細!W24</f>
        <v>25.5</v>
      </c>
      <c r="N18" s="133" t="s">
        <v>45</v>
      </c>
      <c r="O18" s="132">
        <f>第二週明細!W36</f>
        <v>724.5</v>
      </c>
      <c r="P18" s="133" t="s">
        <v>9</v>
      </c>
      <c r="Q18" s="170">
        <f>第二週明細!W32</f>
        <v>24.5</v>
      </c>
      <c r="R18" s="122" t="s">
        <v>45</v>
      </c>
      <c r="S18" s="121">
        <f>第二週明細!W44</f>
        <v>741.4</v>
      </c>
      <c r="T18" s="122" t="s">
        <v>9</v>
      </c>
      <c r="U18" s="124">
        <f>第二週明細!W40</f>
        <v>25</v>
      </c>
    </row>
    <row r="19" spans="2:21" s="119" customFormat="1" ht="12.95" customHeight="1" thickBot="1" x14ac:dyDescent="0.3">
      <c r="B19" s="125" t="s">
        <v>7</v>
      </c>
      <c r="C19" s="126">
        <f>第二週明細!W6</f>
        <v>97.5</v>
      </c>
      <c r="D19" s="127" t="s">
        <v>11</v>
      </c>
      <c r="E19" s="126">
        <f>第二週明細!W10</f>
        <v>25.4</v>
      </c>
      <c r="F19" s="127" t="s">
        <v>7</v>
      </c>
      <c r="G19" s="126">
        <f>第二週明細!W14</f>
        <v>104.5</v>
      </c>
      <c r="H19" s="127" t="s">
        <v>11</v>
      </c>
      <c r="I19" s="126">
        <f>第二週明細!W18</f>
        <v>26.7</v>
      </c>
      <c r="J19" s="127" t="s">
        <v>7</v>
      </c>
      <c r="K19" s="126">
        <f>第二週明細!W22</f>
        <v>102</v>
      </c>
      <c r="L19" s="127" t="s">
        <v>11</v>
      </c>
      <c r="M19" s="126">
        <f>第二週明細!W26</f>
        <v>26.9</v>
      </c>
      <c r="N19" s="127" t="s">
        <v>7</v>
      </c>
      <c r="O19" s="126">
        <f>第二週明細!W30</f>
        <v>100.5</v>
      </c>
      <c r="P19" s="127" t="s">
        <v>11</v>
      </c>
      <c r="Q19" s="130">
        <f>第二週明細!W34</f>
        <v>25.5</v>
      </c>
      <c r="R19" s="127" t="s">
        <v>7</v>
      </c>
      <c r="S19" s="126">
        <f>第二週明細!W38</f>
        <v>103</v>
      </c>
      <c r="T19" s="127" t="s">
        <v>11</v>
      </c>
      <c r="U19" s="128">
        <f>第二週明細!W42</f>
        <v>26.1</v>
      </c>
    </row>
    <row r="20" spans="2:21" s="105" customFormat="1" ht="15" customHeight="1" x14ac:dyDescent="0.25">
      <c r="B20" s="391" t="s">
        <v>238</v>
      </c>
      <c r="C20" s="351"/>
      <c r="D20" s="351"/>
      <c r="E20" s="352"/>
      <c r="F20" s="351" t="s">
        <v>239</v>
      </c>
      <c r="G20" s="351"/>
      <c r="H20" s="351"/>
      <c r="I20" s="351"/>
      <c r="J20" s="392" t="s">
        <v>240</v>
      </c>
      <c r="K20" s="298"/>
      <c r="L20" s="298"/>
      <c r="M20" s="298"/>
      <c r="N20" s="298" t="s">
        <v>241</v>
      </c>
      <c r="O20" s="298"/>
      <c r="P20" s="298"/>
      <c r="Q20" s="299"/>
      <c r="R20" s="351" t="s">
        <v>242</v>
      </c>
      <c r="S20" s="351"/>
      <c r="T20" s="351"/>
      <c r="U20" s="353"/>
    </row>
    <row r="21" spans="2:21" s="164" customFormat="1" ht="15" customHeight="1" x14ac:dyDescent="0.25">
      <c r="B21" s="393" t="s">
        <v>235</v>
      </c>
      <c r="C21" s="394"/>
      <c r="D21" s="394"/>
      <c r="E21" s="356"/>
      <c r="F21" s="395" t="s">
        <v>236</v>
      </c>
      <c r="G21" s="396"/>
      <c r="H21" s="396"/>
      <c r="I21" s="397"/>
      <c r="J21" s="398" t="s">
        <v>384</v>
      </c>
      <c r="K21" s="399"/>
      <c r="L21" s="399"/>
      <c r="M21" s="400"/>
      <c r="N21" s="289" t="s">
        <v>205</v>
      </c>
      <c r="O21" s="290"/>
      <c r="P21" s="290"/>
      <c r="Q21" s="290"/>
      <c r="R21" s="401" t="s">
        <v>90</v>
      </c>
      <c r="S21" s="402"/>
      <c r="T21" s="402"/>
      <c r="U21" s="403"/>
    </row>
    <row r="22" spans="2:21" s="135" customFormat="1" ht="27.95" customHeight="1" x14ac:dyDescent="0.4">
      <c r="B22" s="404" t="s">
        <v>318</v>
      </c>
      <c r="C22" s="405"/>
      <c r="D22" s="405"/>
      <c r="E22" s="405"/>
      <c r="F22" s="363" t="s">
        <v>324</v>
      </c>
      <c r="G22" s="364"/>
      <c r="H22" s="364"/>
      <c r="I22" s="365"/>
      <c r="J22" s="406" t="s">
        <v>395</v>
      </c>
      <c r="K22" s="407"/>
      <c r="L22" s="407"/>
      <c r="M22" s="408"/>
      <c r="N22" s="409" t="s">
        <v>229</v>
      </c>
      <c r="O22" s="410"/>
      <c r="P22" s="410"/>
      <c r="Q22" s="411"/>
      <c r="R22" s="412" t="s">
        <v>397</v>
      </c>
      <c r="S22" s="413"/>
      <c r="T22" s="413"/>
      <c r="U22" s="414"/>
    </row>
    <row r="23" spans="2:21" s="135" customFormat="1" ht="24" customHeight="1" x14ac:dyDescent="0.4">
      <c r="B23" s="415" t="s">
        <v>264</v>
      </c>
      <c r="C23" s="416"/>
      <c r="D23" s="416"/>
      <c r="E23" s="417"/>
      <c r="F23" s="418" t="s">
        <v>484</v>
      </c>
      <c r="G23" s="419"/>
      <c r="H23" s="419"/>
      <c r="I23" s="420"/>
      <c r="J23" s="421" t="s">
        <v>396</v>
      </c>
      <c r="K23" s="422"/>
      <c r="L23" s="422"/>
      <c r="M23" s="423"/>
      <c r="N23" s="424" t="s">
        <v>325</v>
      </c>
      <c r="O23" s="425"/>
      <c r="P23" s="425"/>
      <c r="Q23" s="425"/>
      <c r="R23" s="426" t="s">
        <v>512</v>
      </c>
      <c r="S23" s="426"/>
      <c r="T23" s="426"/>
      <c r="U23" s="427"/>
    </row>
    <row r="24" spans="2:21" s="135" customFormat="1" ht="24" customHeight="1" x14ac:dyDescent="0.4">
      <c r="B24" s="428" t="s">
        <v>319</v>
      </c>
      <c r="C24" s="429"/>
      <c r="D24" s="429"/>
      <c r="E24" s="344"/>
      <c r="F24" s="430" t="s">
        <v>394</v>
      </c>
      <c r="G24" s="431"/>
      <c r="H24" s="431"/>
      <c r="I24" s="432"/>
      <c r="J24" s="433" t="s">
        <v>500</v>
      </c>
      <c r="K24" s="434"/>
      <c r="L24" s="434"/>
      <c r="M24" s="435"/>
      <c r="N24" s="430" t="s">
        <v>326</v>
      </c>
      <c r="O24" s="431"/>
      <c r="P24" s="431"/>
      <c r="Q24" s="432"/>
      <c r="R24" s="386" t="s">
        <v>398</v>
      </c>
      <c r="S24" s="334"/>
      <c r="T24" s="334"/>
      <c r="U24" s="436"/>
    </row>
    <row r="25" spans="2:21" s="119" customFormat="1" ht="18" customHeight="1" x14ac:dyDescent="0.25">
      <c r="B25" s="437" t="s">
        <v>256</v>
      </c>
      <c r="C25" s="438"/>
      <c r="D25" s="438"/>
      <c r="E25" s="327"/>
      <c r="F25" s="438" t="s">
        <v>257</v>
      </c>
      <c r="G25" s="438"/>
      <c r="H25" s="438"/>
      <c r="I25" s="438"/>
      <c r="J25" s="438" t="s">
        <v>256</v>
      </c>
      <c r="K25" s="438"/>
      <c r="L25" s="438"/>
      <c r="M25" s="438"/>
      <c r="N25" s="438" t="s">
        <v>257</v>
      </c>
      <c r="O25" s="438"/>
      <c r="P25" s="438"/>
      <c r="Q25" s="327"/>
      <c r="R25" s="327" t="s">
        <v>256</v>
      </c>
      <c r="S25" s="328"/>
      <c r="T25" s="328"/>
      <c r="U25" s="330"/>
    </row>
    <row r="26" spans="2:21" s="165" customFormat="1" ht="20.100000000000001" customHeight="1" x14ac:dyDescent="0.4">
      <c r="B26" s="439" t="s">
        <v>265</v>
      </c>
      <c r="C26" s="440"/>
      <c r="D26" s="440"/>
      <c r="E26" s="345"/>
      <c r="F26" s="440" t="s">
        <v>488</v>
      </c>
      <c r="G26" s="440"/>
      <c r="H26" s="440"/>
      <c r="I26" s="440"/>
      <c r="J26" s="440" t="s">
        <v>370</v>
      </c>
      <c r="K26" s="440"/>
      <c r="L26" s="440"/>
      <c r="M26" s="440"/>
      <c r="N26" s="345" t="s">
        <v>330</v>
      </c>
      <c r="O26" s="346"/>
      <c r="P26" s="346"/>
      <c r="Q26" s="346"/>
      <c r="R26" s="345" t="s">
        <v>371</v>
      </c>
      <c r="S26" s="346"/>
      <c r="T26" s="346"/>
      <c r="U26" s="348"/>
    </row>
    <row r="27" spans="2:21" s="119" customFormat="1" ht="12.95" customHeight="1" x14ac:dyDescent="0.25">
      <c r="B27" s="120" t="s">
        <v>45</v>
      </c>
      <c r="C27" s="121">
        <f>第三週明細!W12</f>
        <v>736.7</v>
      </c>
      <c r="D27" s="122" t="s">
        <v>9</v>
      </c>
      <c r="E27" s="123">
        <f>第三週明細!W8</f>
        <v>25.5</v>
      </c>
      <c r="F27" s="122" t="s">
        <v>45</v>
      </c>
      <c r="G27" s="121">
        <f>第三週明細!W20</f>
        <v>726.2</v>
      </c>
      <c r="H27" s="122" t="s">
        <v>9</v>
      </c>
      <c r="I27" s="123">
        <f>第三週明細!W16</f>
        <v>25</v>
      </c>
      <c r="J27" s="122" t="s">
        <v>45</v>
      </c>
      <c r="K27" s="121">
        <f>第三週明細!W28</f>
        <v>727.1</v>
      </c>
      <c r="L27" s="122" t="s">
        <v>9</v>
      </c>
      <c r="M27" s="129">
        <f>第三週明細!W24</f>
        <v>25.5</v>
      </c>
      <c r="N27" s="122" t="s">
        <v>45</v>
      </c>
      <c r="O27" s="121">
        <f>第三週明細!W36</f>
        <v>710.6</v>
      </c>
      <c r="P27" s="122" t="s">
        <v>9</v>
      </c>
      <c r="Q27" s="129">
        <f>第三週明細!W32</f>
        <v>23</v>
      </c>
      <c r="R27" s="122" t="s">
        <v>45</v>
      </c>
      <c r="S27" s="121">
        <f>第三週明細!W44</f>
        <v>736.8</v>
      </c>
      <c r="T27" s="122" t="s">
        <v>9</v>
      </c>
      <c r="U27" s="124">
        <f>第三週明細!W40</f>
        <v>23.2</v>
      </c>
    </row>
    <row r="28" spans="2:21" s="119" customFormat="1" ht="12.95" customHeight="1" thickBot="1" x14ac:dyDescent="0.3">
      <c r="B28" s="125" t="s">
        <v>7</v>
      </c>
      <c r="C28" s="126">
        <f>第三週明細!W6</f>
        <v>100</v>
      </c>
      <c r="D28" s="127" t="s">
        <v>11</v>
      </c>
      <c r="E28" s="126">
        <f>第三週明細!W10</f>
        <v>26.8</v>
      </c>
      <c r="F28" s="127" t="s">
        <v>7</v>
      </c>
      <c r="G28" s="126">
        <f>第三週明細!W14</f>
        <v>99</v>
      </c>
      <c r="H28" s="127" t="s">
        <v>47</v>
      </c>
      <c r="I28" s="126">
        <f>第三週明細!W18</f>
        <v>26.3</v>
      </c>
      <c r="J28" s="127" t="s">
        <v>7</v>
      </c>
      <c r="K28" s="126">
        <f>第三週明細!W22</f>
        <v>98</v>
      </c>
      <c r="L28" s="127" t="s">
        <v>11</v>
      </c>
      <c r="M28" s="130">
        <f>第三週明細!W26</f>
        <v>26.4</v>
      </c>
      <c r="N28" s="127" t="s">
        <v>7</v>
      </c>
      <c r="O28" s="126">
        <f>第三週明細!W30</f>
        <v>100.5</v>
      </c>
      <c r="P28" s="127" t="s">
        <v>11</v>
      </c>
      <c r="Q28" s="130">
        <f>第三週明細!W34</f>
        <v>25.400000000000002</v>
      </c>
      <c r="R28" s="127" t="s">
        <v>7</v>
      </c>
      <c r="S28" s="126">
        <f>第三週明細!W38</f>
        <v>108</v>
      </c>
      <c r="T28" s="127" t="s">
        <v>11</v>
      </c>
      <c r="U28" s="128">
        <f>第三週明細!W42</f>
        <v>24</v>
      </c>
    </row>
    <row r="29" spans="2:21" s="105" customFormat="1" ht="15" customHeight="1" x14ac:dyDescent="0.25">
      <c r="B29" s="349" t="s">
        <v>243</v>
      </c>
      <c r="C29" s="298"/>
      <c r="D29" s="298"/>
      <c r="E29" s="299"/>
      <c r="F29" s="298" t="s">
        <v>244</v>
      </c>
      <c r="G29" s="298"/>
      <c r="H29" s="298"/>
      <c r="I29" s="298"/>
      <c r="J29" s="392" t="s">
        <v>245</v>
      </c>
      <c r="K29" s="298"/>
      <c r="L29" s="298"/>
      <c r="M29" s="298"/>
      <c r="N29" s="298" t="s">
        <v>246</v>
      </c>
      <c r="O29" s="298"/>
      <c r="P29" s="298"/>
      <c r="Q29" s="299"/>
      <c r="R29" s="351" t="s">
        <v>247</v>
      </c>
      <c r="S29" s="351"/>
      <c r="T29" s="351"/>
      <c r="U29" s="353"/>
    </row>
    <row r="30" spans="2:21" s="164" customFormat="1" ht="15" customHeight="1" x14ac:dyDescent="0.25">
      <c r="B30" s="393" t="s">
        <v>49</v>
      </c>
      <c r="C30" s="394"/>
      <c r="D30" s="394"/>
      <c r="E30" s="356"/>
      <c r="F30" s="395" t="s">
        <v>203</v>
      </c>
      <c r="G30" s="396"/>
      <c r="H30" s="396"/>
      <c r="I30" s="397"/>
      <c r="J30" s="398" t="s">
        <v>384</v>
      </c>
      <c r="K30" s="399"/>
      <c r="L30" s="399"/>
      <c r="M30" s="400"/>
      <c r="N30" s="291" t="s">
        <v>205</v>
      </c>
      <c r="O30" s="291"/>
      <c r="P30" s="291"/>
      <c r="Q30" s="395"/>
      <c r="R30" s="401" t="s">
        <v>382</v>
      </c>
      <c r="S30" s="402"/>
      <c r="T30" s="402"/>
      <c r="U30" s="403"/>
    </row>
    <row r="31" spans="2:21" s="135" customFormat="1" ht="27.95" customHeight="1" x14ac:dyDescent="0.4">
      <c r="B31" s="441" t="s">
        <v>399</v>
      </c>
      <c r="C31" s="442"/>
      <c r="D31" s="442"/>
      <c r="E31" s="442"/>
      <c r="F31" s="443" t="s">
        <v>375</v>
      </c>
      <c r="G31" s="444"/>
      <c r="H31" s="444"/>
      <c r="I31" s="445"/>
      <c r="J31" s="446" t="s">
        <v>266</v>
      </c>
      <c r="K31" s="447"/>
      <c r="L31" s="447"/>
      <c r="M31" s="448"/>
      <c r="N31" s="449" t="s">
        <v>329</v>
      </c>
      <c r="O31" s="442"/>
      <c r="P31" s="442"/>
      <c r="Q31" s="442"/>
      <c r="R31" s="450" t="s">
        <v>402</v>
      </c>
      <c r="S31" s="451"/>
      <c r="T31" s="451"/>
      <c r="U31" s="452"/>
    </row>
    <row r="32" spans="2:21" s="135" customFormat="1" ht="24" customHeight="1" x14ac:dyDescent="0.4">
      <c r="B32" s="453" t="s">
        <v>400</v>
      </c>
      <c r="C32" s="425"/>
      <c r="D32" s="425"/>
      <c r="E32" s="454"/>
      <c r="F32" s="430" t="s">
        <v>403</v>
      </c>
      <c r="G32" s="431"/>
      <c r="H32" s="431"/>
      <c r="I32" s="431"/>
      <c r="J32" s="378" t="s">
        <v>404</v>
      </c>
      <c r="K32" s="419"/>
      <c r="L32" s="419"/>
      <c r="M32" s="420"/>
      <c r="N32" s="366" t="s">
        <v>385</v>
      </c>
      <c r="O32" s="367"/>
      <c r="P32" s="367"/>
      <c r="Q32" s="367"/>
      <c r="R32" s="455" t="s">
        <v>485</v>
      </c>
      <c r="S32" s="456"/>
      <c r="T32" s="456"/>
      <c r="U32" s="457"/>
    </row>
    <row r="33" spans="2:21" s="135" customFormat="1" ht="24" customHeight="1" x14ac:dyDescent="0.4">
      <c r="B33" s="428" t="s">
        <v>379</v>
      </c>
      <c r="C33" s="458"/>
      <c r="D33" s="458"/>
      <c r="E33" s="386"/>
      <c r="F33" s="459" t="s">
        <v>401</v>
      </c>
      <c r="G33" s="459"/>
      <c r="H33" s="459"/>
      <c r="I33" s="459"/>
      <c r="J33" s="458" t="s">
        <v>509</v>
      </c>
      <c r="K33" s="458"/>
      <c r="L33" s="458"/>
      <c r="M33" s="458"/>
      <c r="N33" s="460" t="s">
        <v>503</v>
      </c>
      <c r="O33" s="461"/>
      <c r="P33" s="461"/>
      <c r="Q33" s="461"/>
      <c r="R33" s="380" t="s">
        <v>406</v>
      </c>
      <c r="S33" s="381"/>
      <c r="T33" s="381"/>
      <c r="U33" s="382"/>
    </row>
    <row r="34" spans="2:21" s="119" customFormat="1" ht="18" customHeight="1" x14ac:dyDescent="0.25">
      <c r="B34" s="437" t="s">
        <v>257</v>
      </c>
      <c r="C34" s="438"/>
      <c r="D34" s="438"/>
      <c r="E34" s="327"/>
      <c r="F34" s="438" t="s">
        <v>328</v>
      </c>
      <c r="G34" s="438"/>
      <c r="H34" s="438"/>
      <c r="I34" s="438"/>
      <c r="J34" s="438" t="s">
        <v>328</v>
      </c>
      <c r="K34" s="438"/>
      <c r="L34" s="438"/>
      <c r="M34" s="438"/>
      <c r="N34" s="438" t="s">
        <v>257</v>
      </c>
      <c r="O34" s="438"/>
      <c r="P34" s="438"/>
      <c r="Q34" s="327"/>
      <c r="R34" s="327" t="s">
        <v>256</v>
      </c>
      <c r="S34" s="328"/>
      <c r="T34" s="328"/>
      <c r="U34" s="330"/>
    </row>
    <row r="35" spans="2:21" s="165" customFormat="1" ht="20.100000000000001" customHeight="1" x14ac:dyDescent="0.4">
      <c r="B35" s="439" t="s">
        <v>331</v>
      </c>
      <c r="C35" s="440"/>
      <c r="D35" s="440"/>
      <c r="E35" s="345"/>
      <c r="F35" s="440" t="s">
        <v>489</v>
      </c>
      <c r="G35" s="440"/>
      <c r="H35" s="440"/>
      <c r="I35" s="440"/>
      <c r="J35" s="440" t="s">
        <v>405</v>
      </c>
      <c r="K35" s="440"/>
      <c r="L35" s="440"/>
      <c r="M35" s="440"/>
      <c r="N35" s="345" t="s">
        <v>348</v>
      </c>
      <c r="O35" s="346"/>
      <c r="P35" s="346"/>
      <c r="Q35" s="346"/>
      <c r="R35" s="345" t="s">
        <v>407</v>
      </c>
      <c r="S35" s="346"/>
      <c r="T35" s="346"/>
      <c r="U35" s="348"/>
    </row>
    <row r="36" spans="2:21" s="119" customFormat="1" ht="12.95" customHeight="1" x14ac:dyDescent="0.25">
      <c r="B36" s="120" t="s">
        <v>45</v>
      </c>
      <c r="C36" s="121">
        <f>第四週明細!W12</f>
        <v>712.8</v>
      </c>
      <c r="D36" s="122" t="s">
        <v>9</v>
      </c>
      <c r="E36" s="123">
        <f>第四週明細!W8</f>
        <v>24</v>
      </c>
      <c r="F36" s="122" t="s">
        <v>45</v>
      </c>
      <c r="G36" s="121">
        <f>第四週明細!W20</f>
        <v>748.3</v>
      </c>
      <c r="H36" s="122" t="s">
        <v>9</v>
      </c>
      <c r="I36" s="123">
        <f>第四週明細!W16</f>
        <v>25.5</v>
      </c>
      <c r="J36" s="122" t="s">
        <v>45</v>
      </c>
      <c r="K36" s="121">
        <f>第四週明細!W28</f>
        <v>737.8</v>
      </c>
      <c r="L36" s="122" t="s">
        <v>9</v>
      </c>
      <c r="M36" s="129">
        <f>第四週明細!W24</f>
        <v>25.4</v>
      </c>
      <c r="N36" s="122" t="s">
        <v>45</v>
      </c>
      <c r="O36" s="121">
        <f>第四週明細!W36</f>
        <v>722.7</v>
      </c>
      <c r="P36" s="122" t="s">
        <v>9</v>
      </c>
      <c r="Q36" s="129">
        <f>第四週明細!W32</f>
        <v>23.5</v>
      </c>
      <c r="R36" s="122" t="s">
        <v>45</v>
      </c>
      <c r="S36" s="121">
        <f>第四週明細!W44</f>
        <v>726.6</v>
      </c>
      <c r="T36" s="122" t="s">
        <v>9</v>
      </c>
      <c r="U36" s="124">
        <f>第四週明細!W40</f>
        <v>23</v>
      </c>
    </row>
    <row r="37" spans="2:21" s="119" customFormat="1" ht="12.95" customHeight="1" thickBot="1" x14ac:dyDescent="0.3">
      <c r="B37" s="125" t="s">
        <v>7</v>
      </c>
      <c r="C37" s="126">
        <f>第四週明細!W6</f>
        <v>99.5</v>
      </c>
      <c r="D37" s="127" t="s">
        <v>11</v>
      </c>
      <c r="E37" s="126">
        <f>第四週明細!W10</f>
        <v>24.7</v>
      </c>
      <c r="F37" s="127" t="s">
        <v>7</v>
      </c>
      <c r="G37" s="126">
        <f>第四週明細!W14</f>
        <v>103.5</v>
      </c>
      <c r="H37" s="127" t="s">
        <v>47</v>
      </c>
      <c r="I37" s="126">
        <f>第四週明細!W18</f>
        <v>26.2</v>
      </c>
      <c r="J37" s="184" t="s">
        <v>7</v>
      </c>
      <c r="K37" s="185">
        <f>第四週明細!W22</f>
        <v>102</v>
      </c>
      <c r="L37" s="184" t="s">
        <v>11</v>
      </c>
      <c r="M37" s="186">
        <f>第四週明細!W26</f>
        <v>25.3</v>
      </c>
      <c r="N37" s="184" t="s">
        <v>7</v>
      </c>
      <c r="O37" s="185">
        <f>第四週明細!W30</f>
        <v>101.5</v>
      </c>
      <c r="P37" s="184" t="s">
        <v>11</v>
      </c>
      <c r="Q37" s="186">
        <f>第四週明細!W34</f>
        <v>26.3</v>
      </c>
      <c r="R37" s="184" t="s">
        <v>7</v>
      </c>
      <c r="S37" s="185">
        <f>第四週明細!W38</f>
        <v>104</v>
      </c>
      <c r="T37" s="184" t="s">
        <v>11</v>
      </c>
      <c r="U37" s="187">
        <f>第四週明細!W42</f>
        <v>25.9</v>
      </c>
    </row>
    <row r="38" spans="2:21" s="105" customFormat="1" ht="15" customHeight="1" x14ac:dyDescent="0.25">
      <c r="B38" s="296" t="s">
        <v>248</v>
      </c>
      <c r="C38" s="297"/>
      <c r="D38" s="297"/>
      <c r="E38" s="297"/>
      <c r="F38" s="298" t="s">
        <v>249</v>
      </c>
      <c r="G38" s="298"/>
      <c r="H38" s="298"/>
      <c r="I38" s="299"/>
      <c r="J38" s="298" t="s">
        <v>250</v>
      </c>
      <c r="K38" s="298"/>
      <c r="L38" s="298"/>
      <c r="M38" s="298"/>
      <c r="N38" s="298" t="s">
        <v>251</v>
      </c>
      <c r="O38" s="298"/>
      <c r="P38" s="298"/>
      <c r="Q38" s="299"/>
      <c r="R38" s="462"/>
      <c r="S38" s="463"/>
      <c r="T38" s="463"/>
      <c r="U38" s="464"/>
    </row>
    <row r="39" spans="2:21" s="164" customFormat="1" ht="15" customHeight="1" x14ac:dyDescent="0.25">
      <c r="B39" s="285" t="s">
        <v>49</v>
      </c>
      <c r="C39" s="286"/>
      <c r="D39" s="286"/>
      <c r="E39" s="286"/>
      <c r="F39" s="289" t="s">
        <v>236</v>
      </c>
      <c r="G39" s="290"/>
      <c r="H39" s="290"/>
      <c r="I39" s="290"/>
      <c r="J39" s="398" t="s">
        <v>49</v>
      </c>
      <c r="K39" s="399"/>
      <c r="L39" s="399"/>
      <c r="M39" s="400"/>
      <c r="N39" s="291" t="s">
        <v>201</v>
      </c>
      <c r="O39" s="291"/>
      <c r="P39" s="291"/>
      <c r="Q39" s="395"/>
      <c r="R39" s="287"/>
      <c r="S39" s="288"/>
      <c r="T39" s="288"/>
      <c r="U39" s="465"/>
    </row>
    <row r="40" spans="2:21" s="135" customFormat="1" ht="27.95" customHeight="1" x14ac:dyDescent="0.4">
      <c r="B40" s="466" t="s">
        <v>408</v>
      </c>
      <c r="C40" s="467"/>
      <c r="D40" s="467"/>
      <c r="E40" s="467"/>
      <c r="F40" s="314" t="s">
        <v>411</v>
      </c>
      <c r="G40" s="315"/>
      <c r="H40" s="315"/>
      <c r="I40" s="315"/>
      <c r="J40" s="446" t="s">
        <v>332</v>
      </c>
      <c r="K40" s="447"/>
      <c r="L40" s="447"/>
      <c r="M40" s="448"/>
      <c r="N40" s="449" t="s">
        <v>417</v>
      </c>
      <c r="O40" s="442"/>
      <c r="P40" s="442"/>
      <c r="Q40" s="442"/>
      <c r="R40" s="321"/>
      <c r="S40" s="322"/>
      <c r="T40" s="322"/>
      <c r="U40" s="323"/>
    </row>
    <row r="41" spans="2:21" s="135" customFormat="1" ht="24" customHeight="1" x14ac:dyDescent="0.4">
      <c r="B41" s="468" t="s">
        <v>409</v>
      </c>
      <c r="C41" s="469"/>
      <c r="D41" s="469"/>
      <c r="E41" s="469"/>
      <c r="F41" s="333" t="s">
        <v>320</v>
      </c>
      <c r="G41" s="334"/>
      <c r="H41" s="334"/>
      <c r="I41" s="334"/>
      <c r="J41" s="470" t="s">
        <v>228</v>
      </c>
      <c r="K41" s="471"/>
      <c r="L41" s="471"/>
      <c r="M41" s="472"/>
      <c r="N41" s="366" t="s">
        <v>418</v>
      </c>
      <c r="O41" s="367"/>
      <c r="P41" s="367"/>
      <c r="Q41" s="367"/>
      <c r="R41" s="386"/>
      <c r="S41" s="301"/>
      <c r="T41" s="301"/>
      <c r="U41" s="388"/>
    </row>
    <row r="42" spans="2:21" s="135" customFormat="1" ht="24" customHeight="1" x14ac:dyDescent="0.4">
      <c r="B42" s="300" t="s">
        <v>410</v>
      </c>
      <c r="C42" s="301"/>
      <c r="D42" s="301"/>
      <c r="E42" s="301"/>
      <c r="F42" s="473" t="s">
        <v>412</v>
      </c>
      <c r="G42" s="474"/>
      <c r="H42" s="474"/>
      <c r="I42" s="474"/>
      <c r="J42" s="475" t="s">
        <v>416</v>
      </c>
      <c r="K42" s="475"/>
      <c r="L42" s="475"/>
      <c r="M42" s="475"/>
      <c r="N42" s="321" t="s">
        <v>476</v>
      </c>
      <c r="O42" s="322"/>
      <c r="P42" s="322"/>
      <c r="Q42" s="322"/>
      <c r="R42" s="386"/>
      <c r="S42" s="301"/>
      <c r="T42" s="301"/>
      <c r="U42" s="388"/>
    </row>
    <row r="43" spans="2:21" s="119" customFormat="1" ht="18" customHeight="1" x14ac:dyDescent="0.25">
      <c r="B43" s="325" t="s">
        <v>257</v>
      </c>
      <c r="C43" s="326"/>
      <c r="D43" s="326"/>
      <c r="E43" s="326"/>
      <c r="F43" s="327" t="s">
        <v>256</v>
      </c>
      <c r="G43" s="328"/>
      <c r="H43" s="328"/>
      <c r="I43" s="328"/>
      <c r="J43" s="438" t="s">
        <v>413</v>
      </c>
      <c r="K43" s="438"/>
      <c r="L43" s="438"/>
      <c r="M43" s="438"/>
      <c r="N43" s="438" t="s">
        <v>414</v>
      </c>
      <c r="O43" s="438"/>
      <c r="P43" s="438"/>
      <c r="Q43" s="327"/>
      <c r="R43" s="327"/>
      <c r="S43" s="328"/>
      <c r="T43" s="328"/>
      <c r="U43" s="330"/>
    </row>
    <row r="44" spans="2:21" s="135" customFormat="1" ht="20.100000000000001" customHeight="1" x14ac:dyDescent="0.4">
      <c r="B44" s="340" t="s">
        <v>348</v>
      </c>
      <c r="C44" s="341"/>
      <c r="D44" s="341"/>
      <c r="E44" s="341"/>
      <c r="F44" s="342" t="s">
        <v>490</v>
      </c>
      <c r="G44" s="343"/>
      <c r="H44" s="343"/>
      <c r="I44" s="343"/>
      <c r="J44" s="440" t="s">
        <v>415</v>
      </c>
      <c r="K44" s="440"/>
      <c r="L44" s="440"/>
      <c r="M44" s="440"/>
      <c r="N44" s="345" t="s">
        <v>376</v>
      </c>
      <c r="O44" s="346"/>
      <c r="P44" s="346"/>
      <c r="Q44" s="346"/>
      <c r="R44" s="386"/>
      <c r="S44" s="301"/>
      <c r="T44" s="301"/>
      <c r="U44" s="388"/>
    </row>
    <row r="45" spans="2:21" s="119" customFormat="1" ht="12.95" customHeight="1" x14ac:dyDescent="0.25">
      <c r="B45" s="174" t="s">
        <v>45</v>
      </c>
      <c r="C45" s="121">
        <f>'第五週明細 '!W12</f>
        <v>740.4</v>
      </c>
      <c r="D45" s="176" t="s">
        <v>46</v>
      </c>
      <c r="E45" s="123">
        <f>'第五週明細 '!W8</f>
        <v>24</v>
      </c>
      <c r="F45" s="175" t="s">
        <v>45</v>
      </c>
      <c r="G45" s="121">
        <f>'第五週明細 '!W20</f>
        <v>705.5</v>
      </c>
      <c r="H45" s="176" t="s">
        <v>46</v>
      </c>
      <c r="I45" s="129">
        <f>'第五週明細 '!W16</f>
        <v>21.5</v>
      </c>
      <c r="J45" s="122" t="s">
        <v>45</v>
      </c>
      <c r="K45" s="121">
        <f>'第五週明細 '!W28</f>
        <v>723.9</v>
      </c>
      <c r="L45" s="122" t="s">
        <v>9</v>
      </c>
      <c r="M45" s="129">
        <f>'第五週明細 '!W24</f>
        <v>23.5</v>
      </c>
      <c r="N45" s="122" t="s">
        <v>45</v>
      </c>
      <c r="O45" s="121">
        <f>'第五週明細 '!W36</f>
        <v>737.5</v>
      </c>
      <c r="P45" s="122" t="s">
        <v>9</v>
      </c>
      <c r="Q45" s="129">
        <f>'第五週明細 '!W32</f>
        <v>23.5</v>
      </c>
      <c r="R45" s="183"/>
      <c r="S45" s="274"/>
      <c r="T45" s="166"/>
      <c r="U45" s="181"/>
    </row>
    <row r="46" spans="2:21" s="119" customFormat="1" ht="12.95" customHeight="1" thickBot="1" x14ac:dyDescent="0.3">
      <c r="B46" s="167" t="s">
        <v>44</v>
      </c>
      <c r="C46" s="172">
        <f>'第五週明細 '!W6</f>
        <v>105.5</v>
      </c>
      <c r="D46" s="171" t="s">
        <v>47</v>
      </c>
      <c r="E46" s="172">
        <f>'第五週明細 '!W10</f>
        <v>25.6</v>
      </c>
      <c r="F46" s="171" t="s">
        <v>44</v>
      </c>
      <c r="G46" s="172">
        <f>'第五週明細 '!W14</f>
        <v>103.5</v>
      </c>
      <c r="H46" s="171" t="s">
        <v>47</v>
      </c>
      <c r="I46" s="173">
        <f>'第五週明細 '!W18</f>
        <v>24.5</v>
      </c>
      <c r="J46" s="127" t="s">
        <v>7</v>
      </c>
      <c r="K46" s="126">
        <f>'第五週明細 '!W22</f>
        <v>102.5</v>
      </c>
      <c r="L46" s="127" t="s">
        <v>11</v>
      </c>
      <c r="M46" s="130">
        <f>'第五週明細 '!W24</f>
        <v>23.5</v>
      </c>
      <c r="N46" s="127" t="s">
        <v>7</v>
      </c>
      <c r="O46" s="126">
        <f>'第五週明細 '!W30</f>
        <v>105</v>
      </c>
      <c r="P46" s="127" t="s">
        <v>11</v>
      </c>
      <c r="Q46" s="130">
        <f>'第五週明細 '!W34</f>
        <v>26.5</v>
      </c>
      <c r="R46" s="171"/>
      <c r="S46" s="168"/>
      <c r="T46" s="169"/>
      <c r="U46" s="182"/>
    </row>
  </sheetData>
  <mergeCells count="182">
    <mergeCell ref="B44:E44"/>
    <mergeCell ref="F44:I44"/>
    <mergeCell ref="J44:M44"/>
    <mergeCell ref="N44:Q44"/>
    <mergeCell ref="R44:U44"/>
    <mergeCell ref="B42:E42"/>
    <mergeCell ref="F42:I42"/>
    <mergeCell ref="J42:M42"/>
    <mergeCell ref="N42:Q42"/>
    <mergeCell ref="R42:U42"/>
    <mergeCell ref="B43:E43"/>
    <mergeCell ref="F43:I43"/>
    <mergeCell ref="J43:M43"/>
    <mergeCell ref="N43:Q43"/>
    <mergeCell ref="R43:U43"/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R41:U41"/>
    <mergeCell ref="B38:E38"/>
    <mergeCell ref="F38:I38"/>
    <mergeCell ref="J38:M38"/>
    <mergeCell ref="N38:Q38"/>
    <mergeCell ref="R38:U38"/>
    <mergeCell ref="B39:E39"/>
    <mergeCell ref="F39:I39"/>
    <mergeCell ref="J39:M39"/>
    <mergeCell ref="N39:Q39"/>
    <mergeCell ref="R39:U39"/>
    <mergeCell ref="B34:E34"/>
    <mergeCell ref="F34:I34"/>
    <mergeCell ref="J34:M34"/>
    <mergeCell ref="N34:Q34"/>
    <mergeCell ref="R34:U34"/>
    <mergeCell ref="B35:E35"/>
    <mergeCell ref="F35:I35"/>
    <mergeCell ref="J35:M35"/>
    <mergeCell ref="N35:Q35"/>
    <mergeCell ref="R35:U35"/>
    <mergeCell ref="B32:E32"/>
    <mergeCell ref="F32:I32"/>
    <mergeCell ref="J32:M32"/>
    <mergeCell ref="N32:Q32"/>
    <mergeCell ref="R32:U32"/>
    <mergeCell ref="B33:E33"/>
    <mergeCell ref="F33:I33"/>
    <mergeCell ref="J33:M33"/>
    <mergeCell ref="N33:Q33"/>
    <mergeCell ref="R33:U33"/>
    <mergeCell ref="B30:E30"/>
    <mergeCell ref="F30:I30"/>
    <mergeCell ref="J30:M30"/>
    <mergeCell ref="N30:Q30"/>
    <mergeCell ref="R30:U30"/>
    <mergeCell ref="B31:E31"/>
    <mergeCell ref="F31:I31"/>
    <mergeCell ref="J31:M31"/>
    <mergeCell ref="N31:Q31"/>
    <mergeCell ref="R31:U31"/>
    <mergeCell ref="B26:E26"/>
    <mergeCell ref="F26:I26"/>
    <mergeCell ref="J26:M26"/>
    <mergeCell ref="N26:Q26"/>
    <mergeCell ref="R26:U26"/>
    <mergeCell ref="B29:E29"/>
    <mergeCell ref="F29:I29"/>
    <mergeCell ref="J29:M29"/>
    <mergeCell ref="N29:Q29"/>
    <mergeCell ref="R29:U29"/>
    <mergeCell ref="B24:E24"/>
    <mergeCell ref="F24:I24"/>
    <mergeCell ref="J24:M24"/>
    <mergeCell ref="N24:Q24"/>
    <mergeCell ref="R24:U24"/>
    <mergeCell ref="B25:E25"/>
    <mergeCell ref="F25:I25"/>
    <mergeCell ref="J25:M25"/>
    <mergeCell ref="N25:Q25"/>
    <mergeCell ref="R25:U25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B20:E20"/>
    <mergeCell ref="F20:I20"/>
    <mergeCell ref="J20:M20"/>
    <mergeCell ref="N20:Q20"/>
    <mergeCell ref="R20:U20"/>
    <mergeCell ref="B21:E21"/>
    <mergeCell ref="F21:I21"/>
    <mergeCell ref="J21:M21"/>
    <mergeCell ref="N21:Q21"/>
    <mergeCell ref="R21:U21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R17:U17"/>
    <mergeCell ref="B14:E14"/>
    <mergeCell ref="F14:I14"/>
    <mergeCell ref="J14:M14"/>
    <mergeCell ref="N14:Q14"/>
    <mergeCell ref="R14:U14"/>
    <mergeCell ref="B15:E15"/>
    <mergeCell ref="F15:I15"/>
    <mergeCell ref="J15:M15"/>
    <mergeCell ref="N15:Q15"/>
    <mergeCell ref="R15:U15"/>
    <mergeCell ref="B12:E12"/>
    <mergeCell ref="F12:I12"/>
    <mergeCell ref="J12:M12"/>
    <mergeCell ref="N12:Q12"/>
    <mergeCell ref="R12:U12"/>
    <mergeCell ref="B13:E13"/>
    <mergeCell ref="F13:I13"/>
    <mergeCell ref="J13:M13"/>
    <mergeCell ref="N13:Q13"/>
    <mergeCell ref="R13:U13"/>
    <mergeCell ref="B8:E8"/>
    <mergeCell ref="F8:I8"/>
    <mergeCell ref="J8:M8"/>
    <mergeCell ref="N8:Q8"/>
    <mergeCell ref="R8:U8"/>
    <mergeCell ref="B11:E11"/>
    <mergeCell ref="F11:I11"/>
    <mergeCell ref="J11:M11"/>
    <mergeCell ref="N11:Q11"/>
    <mergeCell ref="R11:U11"/>
    <mergeCell ref="B7:E7"/>
    <mergeCell ref="F7:I7"/>
    <mergeCell ref="J7:M7"/>
    <mergeCell ref="N7:Q7"/>
    <mergeCell ref="R7:U7"/>
    <mergeCell ref="V7:X7"/>
    <mergeCell ref="B6:E6"/>
    <mergeCell ref="F6:I6"/>
    <mergeCell ref="J6:M6"/>
    <mergeCell ref="N6:Q6"/>
    <mergeCell ref="R6:U6"/>
    <mergeCell ref="V6:X6"/>
    <mergeCell ref="B5:E5"/>
    <mergeCell ref="F5:I5"/>
    <mergeCell ref="J5:M5"/>
    <mergeCell ref="N5:Q5"/>
    <mergeCell ref="R5:U5"/>
    <mergeCell ref="V5:X5"/>
    <mergeCell ref="B4:E4"/>
    <mergeCell ref="F4:I4"/>
    <mergeCell ref="J4:M4"/>
    <mergeCell ref="N4:Q4"/>
    <mergeCell ref="R4:U4"/>
    <mergeCell ref="V4:X4"/>
    <mergeCell ref="R2:U2"/>
    <mergeCell ref="B3:E3"/>
    <mergeCell ref="F3:I3"/>
    <mergeCell ref="J3:M3"/>
    <mergeCell ref="N3:Q3"/>
    <mergeCell ref="R3:U3"/>
    <mergeCell ref="B1:F1"/>
    <mergeCell ref="J1:M1"/>
    <mergeCell ref="N1:P1"/>
    <mergeCell ref="B2:E2"/>
    <mergeCell ref="F2:I2"/>
    <mergeCell ref="J2:M2"/>
    <mergeCell ref="N2:Q2"/>
  </mergeCells>
  <phoneticPr fontId="19" type="noConversion"/>
  <pageMargins left="0.19685039370078741" right="0.19685039370078741" top="0.19685039370078741" bottom="0.19685039370078741" header="0.19685039370078741" footer="0.19685039370078741"/>
  <pageSetup paperSize="9" scale="6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workbookViewId="0">
      <selection activeCell="H9" sqref="H9"/>
    </sheetView>
  </sheetViews>
  <sheetFormatPr defaultRowHeight="32.25" x14ac:dyDescent="0.45"/>
  <cols>
    <col min="1" max="1" width="5.125" style="206" customWidth="1"/>
    <col min="2" max="2" width="10.625" style="205" customWidth="1"/>
    <col min="3" max="3" width="7.125" style="204" customWidth="1"/>
    <col min="4" max="4" width="14.625" style="201" customWidth="1"/>
    <col min="5" max="5" width="7.25" style="201" customWidth="1"/>
    <col min="6" max="6" width="10.625" style="205" customWidth="1"/>
    <col min="7" max="7" width="7.125" style="204" customWidth="1"/>
    <col min="8" max="8" width="14.625" style="201" customWidth="1"/>
    <col min="9" max="9" width="7" style="201" customWidth="1"/>
    <col min="10" max="10" width="10.625" style="203" customWidth="1"/>
    <col min="11" max="11" width="7.125" style="202" customWidth="1"/>
    <col min="12" max="12" width="14.625" style="201" customWidth="1"/>
    <col min="13" max="13" width="7.125" style="201" customWidth="1"/>
    <col min="14" max="14" width="10.625" style="203" customWidth="1"/>
    <col min="15" max="15" width="7.125" style="202" customWidth="1"/>
    <col min="16" max="16" width="14.625" style="201" customWidth="1"/>
    <col min="17" max="17" width="7" style="201" customWidth="1"/>
    <col min="18" max="18" width="10.625" style="203" customWidth="1"/>
    <col min="19" max="19" width="7.125" style="202" customWidth="1"/>
    <col min="20" max="20" width="14.625" style="201" customWidth="1"/>
    <col min="21" max="21" width="7.5" style="201" customWidth="1"/>
  </cols>
  <sheetData>
    <row r="1" spans="1:21" ht="25.5" x14ac:dyDescent="0.4">
      <c r="A1" s="494" t="s">
        <v>221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5"/>
    </row>
    <row r="2" spans="1:21" ht="33" thickBot="1" x14ac:dyDescent="0.5">
      <c r="A2" s="496" t="s">
        <v>124</v>
      </c>
      <c r="B2" s="497"/>
      <c r="C2" s="497"/>
      <c r="D2" s="497"/>
      <c r="E2" s="497"/>
      <c r="F2" s="497"/>
      <c r="G2" s="250"/>
      <c r="H2" s="249"/>
      <c r="I2" s="249"/>
      <c r="J2" s="251"/>
      <c r="K2" s="250"/>
      <c r="L2" s="249"/>
      <c r="M2" s="249"/>
      <c r="N2" s="251"/>
      <c r="O2" s="250"/>
      <c r="P2" s="249"/>
      <c r="Q2" s="249"/>
      <c r="T2" s="249"/>
      <c r="U2" s="249"/>
    </row>
    <row r="3" spans="1:21" ht="16.5" x14ac:dyDescent="0.25">
      <c r="A3" s="248" t="s">
        <v>125</v>
      </c>
      <c r="B3" s="503" t="str">
        <f>'106.11月菜單'!B29</f>
        <v>11月20日(一)</v>
      </c>
      <c r="C3" s="504"/>
      <c r="D3" s="504"/>
      <c r="E3" s="505"/>
      <c r="F3" s="503" t="str">
        <f>'106.11月菜單'!F29</f>
        <v>11月21日(二)</v>
      </c>
      <c r="G3" s="504"/>
      <c r="H3" s="504"/>
      <c r="I3" s="505"/>
      <c r="J3" s="503" t="str">
        <f>'106.11月菜單'!J29</f>
        <v>11月22日(三)</v>
      </c>
      <c r="K3" s="504"/>
      <c r="L3" s="504"/>
      <c r="M3" s="505"/>
      <c r="N3" s="503" t="str">
        <f>'106.11月菜單'!N29</f>
        <v>11月23日(四)</v>
      </c>
      <c r="O3" s="504"/>
      <c r="P3" s="504"/>
      <c r="Q3" s="505"/>
      <c r="R3" s="503" t="str">
        <f>'106.11月菜單'!R29</f>
        <v>11月24日(五)</v>
      </c>
      <c r="S3" s="504"/>
      <c r="T3" s="504"/>
      <c r="U3" s="506"/>
    </row>
    <row r="4" spans="1:21" ht="16.5" x14ac:dyDescent="0.25">
      <c r="A4" s="280" t="s">
        <v>126</v>
      </c>
      <c r="B4" s="242" t="s">
        <v>127</v>
      </c>
      <c r="C4" s="279" t="s">
        <v>118</v>
      </c>
      <c r="D4" s="247" t="s">
        <v>128</v>
      </c>
      <c r="E4" s="246" t="s">
        <v>129</v>
      </c>
      <c r="F4" s="242" t="s">
        <v>127</v>
      </c>
      <c r="G4" s="242" t="s">
        <v>118</v>
      </c>
      <c r="H4" s="222" t="s">
        <v>128</v>
      </c>
      <c r="I4" s="234" t="s">
        <v>129</v>
      </c>
      <c r="J4" s="242" t="s">
        <v>127</v>
      </c>
      <c r="K4" s="245" t="s">
        <v>118</v>
      </c>
      <c r="L4" s="244" t="s">
        <v>128</v>
      </c>
      <c r="M4" s="243" t="s">
        <v>129</v>
      </c>
      <c r="N4" s="242" t="s">
        <v>127</v>
      </c>
      <c r="O4" s="245" t="s">
        <v>118</v>
      </c>
      <c r="P4" s="244" t="s">
        <v>128</v>
      </c>
      <c r="Q4" s="243" t="s">
        <v>129</v>
      </c>
      <c r="R4" s="242" t="s">
        <v>127</v>
      </c>
      <c r="S4" s="241" t="s">
        <v>118</v>
      </c>
      <c r="T4" s="240" t="s">
        <v>128</v>
      </c>
      <c r="U4" s="239" t="s">
        <v>129</v>
      </c>
    </row>
    <row r="5" spans="1:21" ht="16.5" x14ac:dyDescent="0.25">
      <c r="A5" s="498" t="s">
        <v>131</v>
      </c>
      <c r="B5" s="499" t="str">
        <f>'106.11月菜單'!B30</f>
        <v>香Q米飯</v>
      </c>
      <c r="C5" s="500" t="str">
        <f>第四週明細!E5</f>
        <v>蒸</v>
      </c>
      <c r="D5" s="222" t="str">
        <f>第四週明細!D6</f>
        <v>白米</v>
      </c>
      <c r="E5" s="238">
        <f>第四週明細!F6</f>
        <v>100</v>
      </c>
      <c r="F5" s="501" t="str">
        <f>'106.11月菜單'!F30</f>
        <v>五穀飯</v>
      </c>
      <c r="G5" s="500" t="str">
        <f>第四週明細!E13</f>
        <v>蒸</v>
      </c>
      <c r="H5" s="222" t="str">
        <f>第四週明細!D14</f>
        <v>白米</v>
      </c>
      <c r="I5" s="238">
        <f>第四週明細!F14</f>
        <v>60</v>
      </c>
      <c r="J5" s="502" t="str">
        <f>'106.11月菜單'!J30</f>
        <v>香Q米飯</v>
      </c>
      <c r="K5" s="500" t="str">
        <f>第四週明細!E21</f>
        <v>蒸</v>
      </c>
      <c r="L5" s="222" t="str">
        <f>第四週明細!D22</f>
        <v>白米</v>
      </c>
      <c r="M5" s="238">
        <f>第四週明細!F22</f>
        <v>100</v>
      </c>
      <c r="N5" s="507" t="str">
        <f>'106.11月菜單'!N30</f>
        <v>地瓜飯</v>
      </c>
      <c r="O5" s="500" t="str">
        <f>第四週明細!E29</f>
        <v>蒸</v>
      </c>
      <c r="P5" s="222" t="str">
        <f>第四週明細!D30</f>
        <v>白米</v>
      </c>
      <c r="Q5" s="238">
        <f>第四週明細!F30</f>
        <v>90</v>
      </c>
      <c r="R5" s="508" t="str">
        <f>'106.11月菜單'!R30</f>
        <v>義大利麵</v>
      </c>
      <c r="S5" s="500" t="str">
        <f>第四週明細!E37</f>
        <v>煮</v>
      </c>
      <c r="T5" s="222" t="str">
        <f>第四週明細!D38</f>
        <v>麵條</v>
      </c>
      <c r="U5" s="237">
        <f>第四週明細!F38</f>
        <v>140</v>
      </c>
    </row>
    <row r="6" spans="1:21" ht="16.5" x14ac:dyDescent="0.25">
      <c r="A6" s="498"/>
      <c r="B6" s="499"/>
      <c r="C6" s="500"/>
      <c r="D6" s="222">
        <f>第四週明細!D7</f>
        <v>0</v>
      </c>
      <c r="E6" s="238">
        <f>第四週明細!F7</f>
        <v>0</v>
      </c>
      <c r="F6" s="501"/>
      <c r="G6" s="500"/>
      <c r="H6" s="222" t="str">
        <f>第四週明細!D15</f>
        <v>五穀米</v>
      </c>
      <c r="I6" s="238">
        <f>第四週明細!F15</f>
        <v>40</v>
      </c>
      <c r="J6" s="502"/>
      <c r="K6" s="500"/>
      <c r="L6" s="222">
        <f>第四週明細!D23</f>
        <v>0</v>
      </c>
      <c r="M6" s="238">
        <f>第四週明細!F23</f>
        <v>0</v>
      </c>
      <c r="N6" s="507"/>
      <c r="O6" s="500"/>
      <c r="P6" s="222" t="str">
        <f>第四週明細!D31</f>
        <v>地瓜</v>
      </c>
      <c r="Q6" s="238">
        <f>第四週明細!F31</f>
        <v>40</v>
      </c>
      <c r="R6" s="508"/>
      <c r="S6" s="500"/>
      <c r="T6" s="222" t="str">
        <f>第四週明細!D39</f>
        <v>三色豆</v>
      </c>
      <c r="U6" s="237">
        <f>第四週明細!F39</f>
        <v>10</v>
      </c>
    </row>
    <row r="7" spans="1:21" ht="16.5" x14ac:dyDescent="0.25">
      <c r="A7" s="498"/>
      <c r="B7" s="499"/>
      <c r="C7" s="500"/>
      <c r="D7" s="222">
        <f>第四週明細!D8</f>
        <v>0</v>
      </c>
      <c r="E7" s="238">
        <f>第四週明細!F8</f>
        <v>0</v>
      </c>
      <c r="F7" s="501"/>
      <c r="G7" s="500"/>
      <c r="H7" s="222">
        <f>第四週明細!D16</f>
        <v>0</v>
      </c>
      <c r="I7" s="238">
        <f>第四週明細!F16</f>
        <v>0</v>
      </c>
      <c r="J7" s="502"/>
      <c r="K7" s="500"/>
      <c r="L7" s="222">
        <f>第四週明細!D24</f>
        <v>0</v>
      </c>
      <c r="M7" s="238">
        <f>第四週明細!F24</f>
        <v>0</v>
      </c>
      <c r="N7" s="507"/>
      <c r="O7" s="500"/>
      <c r="P7" s="222">
        <f>第四週明細!D32</f>
        <v>0</v>
      </c>
      <c r="Q7" s="238">
        <f>第四週明細!F32</f>
        <v>0</v>
      </c>
      <c r="R7" s="508"/>
      <c r="S7" s="500"/>
      <c r="T7" s="222" t="str">
        <f>第四週明細!D40</f>
        <v>生鮮豬絞肉</v>
      </c>
      <c r="U7" s="237">
        <f>第四週明細!F40</f>
        <v>10</v>
      </c>
    </row>
    <row r="8" spans="1:21" ht="16.5" x14ac:dyDescent="0.25">
      <c r="A8" s="498"/>
      <c r="B8" s="499"/>
      <c r="C8" s="500"/>
      <c r="D8" s="222">
        <f>第四週明細!D9</f>
        <v>0</v>
      </c>
      <c r="E8" s="238">
        <f>第四週明細!F9</f>
        <v>0</v>
      </c>
      <c r="F8" s="501"/>
      <c r="G8" s="500"/>
      <c r="H8" s="222">
        <f>第四週明細!D17</f>
        <v>0</v>
      </c>
      <c r="I8" s="238">
        <f>第四週明細!F17</f>
        <v>0</v>
      </c>
      <c r="J8" s="502"/>
      <c r="K8" s="500"/>
      <c r="L8" s="222">
        <f>第四週明細!D25</f>
        <v>0</v>
      </c>
      <c r="M8" s="238">
        <f>第四週明細!F25</f>
        <v>0</v>
      </c>
      <c r="N8" s="507"/>
      <c r="O8" s="500"/>
      <c r="P8" s="222">
        <f>第四週明細!D33</f>
        <v>0</v>
      </c>
      <c r="Q8" s="238">
        <f>第四週明細!F33</f>
        <v>0</v>
      </c>
      <c r="R8" s="508"/>
      <c r="S8" s="500"/>
      <c r="T8" s="222" t="str">
        <f>第四週明細!D41</f>
        <v>洋蔥</v>
      </c>
      <c r="U8" s="237">
        <f>第四週明細!F41</f>
        <v>20</v>
      </c>
    </row>
    <row r="9" spans="1:21" ht="16.5" x14ac:dyDescent="0.25">
      <c r="A9" s="498"/>
      <c r="B9" s="499"/>
      <c r="C9" s="500"/>
      <c r="D9" s="222">
        <f>第四週明細!D10</f>
        <v>0</v>
      </c>
      <c r="E9" s="238">
        <f>第四週明細!F10</f>
        <v>0</v>
      </c>
      <c r="F9" s="501"/>
      <c r="G9" s="500"/>
      <c r="H9" s="222">
        <f>第四週明細!D18</f>
        <v>0</v>
      </c>
      <c r="I9" s="238">
        <f>第四週明細!F18</f>
        <v>0</v>
      </c>
      <c r="J9" s="502"/>
      <c r="K9" s="500"/>
      <c r="L9" s="222">
        <f>第四週明細!D26</f>
        <v>0</v>
      </c>
      <c r="M9" s="238">
        <f>第四週明細!F26</f>
        <v>0</v>
      </c>
      <c r="N9" s="507"/>
      <c r="O9" s="500"/>
      <c r="P9" s="222">
        <f>第四週明細!D34</f>
        <v>0</v>
      </c>
      <c r="Q9" s="238">
        <f>第四週明細!F34</f>
        <v>0</v>
      </c>
      <c r="R9" s="508"/>
      <c r="S9" s="500"/>
      <c r="T9" s="222">
        <f>第四週明細!D42</f>
        <v>0</v>
      </c>
      <c r="U9" s="237">
        <f>第四週明細!F42</f>
        <v>0</v>
      </c>
    </row>
    <row r="10" spans="1:21" ht="16.5" x14ac:dyDescent="0.25">
      <c r="A10" s="498"/>
      <c r="B10" s="499"/>
      <c r="C10" s="500"/>
      <c r="D10" s="222">
        <f>第四週明細!D11</f>
        <v>0</v>
      </c>
      <c r="E10" s="238">
        <f>第四週明細!F11</f>
        <v>0</v>
      </c>
      <c r="F10" s="501"/>
      <c r="G10" s="500"/>
      <c r="H10" s="222">
        <f>第四週明細!D19</f>
        <v>0</v>
      </c>
      <c r="I10" s="238">
        <f>第四週明細!F19</f>
        <v>0</v>
      </c>
      <c r="J10" s="502"/>
      <c r="K10" s="500"/>
      <c r="L10" s="222">
        <f>第四週明細!D27</f>
        <v>0</v>
      </c>
      <c r="M10" s="238">
        <f>第四週明細!F27</f>
        <v>0</v>
      </c>
      <c r="N10" s="507"/>
      <c r="O10" s="500"/>
      <c r="P10" s="222">
        <f>第四週明細!D35</f>
        <v>0</v>
      </c>
      <c r="Q10" s="238">
        <f>第四週明細!F35</f>
        <v>0</v>
      </c>
      <c r="R10" s="508"/>
      <c r="S10" s="500"/>
      <c r="T10" s="222">
        <f>第四週明細!D43</f>
        <v>0</v>
      </c>
      <c r="U10" s="237">
        <f>第四週明細!F43</f>
        <v>0</v>
      </c>
    </row>
    <row r="11" spans="1:21" ht="16.5" x14ac:dyDescent="0.25">
      <c r="A11" s="498" t="s">
        <v>132</v>
      </c>
      <c r="B11" s="499" t="str">
        <f>'106.11月菜單'!B31</f>
        <v>照燒雞腿</v>
      </c>
      <c r="C11" s="509" t="str">
        <f>第四週明細!H5</f>
        <v>烤</v>
      </c>
      <c r="D11" s="234" t="str">
        <f>第四週明細!G6</f>
        <v>生鮮雞腿</v>
      </c>
      <c r="E11" s="243">
        <f>第四週明細!I6</f>
        <v>80</v>
      </c>
      <c r="F11" s="501" t="str">
        <f>'106.11月菜單'!F31</f>
        <v>咖哩肉</v>
      </c>
      <c r="G11" s="509" t="str">
        <f>第四週明細!H13</f>
        <v>煮</v>
      </c>
      <c r="H11" s="234" t="str">
        <f>第四週明細!G14</f>
        <v>洋芋</v>
      </c>
      <c r="I11" s="236">
        <f>第四週明細!I14</f>
        <v>30</v>
      </c>
      <c r="J11" s="543" t="str">
        <f>'106.11月菜單'!J31</f>
        <v>日式豬排</v>
      </c>
      <c r="K11" s="509" t="str">
        <f>第四週明細!H21</f>
        <v>滷</v>
      </c>
      <c r="L11" s="234" t="str">
        <f>第四週明細!G22</f>
        <v>生鮮豬里肌</v>
      </c>
      <c r="M11" s="234">
        <f>第四週明細!I22</f>
        <v>80</v>
      </c>
      <c r="N11" s="555" t="str">
        <f>'106.11月菜單'!N31</f>
        <v>香雞排</v>
      </c>
      <c r="O11" s="509" t="str">
        <f>第四週明細!H29</f>
        <v>烤</v>
      </c>
      <c r="P11" s="234" t="str">
        <f>第四週明細!G30</f>
        <v>生鮮雞里肌</v>
      </c>
      <c r="Q11" s="234">
        <f>第四週明細!I30</f>
        <v>80</v>
      </c>
      <c r="R11" s="508" t="str">
        <f>'106.11月菜單'!R31</f>
        <v>香烤雞翅</v>
      </c>
      <c r="S11" s="509" t="str">
        <f>第四週明細!H37</f>
        <v>烤</v>
      </c>
      <c r="T11" s="234" t="str">
        <f>第四週明細!G38</f>
        <v>生鮮雞翅</v>
      </c>
      <c r="U11" s="233">
        <f>第四週明細!I38</f>
        <v>80</v>
      </c>
    </row>
    <row r="12" spans="1:21" ht="16.5" x14ac:dyDescent="0.25">
      <c r="A12" s="511"/>
      <c r="B12" s="499"/>
      <c r="C12" s="509"/>
      <c r="D12" s="234">
        <f>第四週明細!G7</f>
        <v>0</v>
      </c>
      <c r="E12" s="243">
        <f>第四週明細!I7</f>
        <v>0</v>
      </c>
      <c r="F12" s="501"/>
      <c r="G12" s="509"/>
      <c r="H12" s="234" t="str">
        <f>第四週明細!G15</f>
        <v>紅蘿蔔</v>
      </c>
      <c r="I12" s="236">
        <f>第四週明細!I15</f>
        <v>10</v>
      </c>
      <c r="J12" s="543"/>
      <c r="K12" s="509"/>
      <c r="L12" s="234">
        <f>第四週明細!G23</f>
        <v>0</v>
      </c>
      <c r="M12" s="234">
        <f>第四週明細!I23</f>
        <v>0</v>
      </c>
      <c r="N12" s="556"/>
      <c r="O12" s="509"/>
      <c r="P12" s="234">
        <f>第四週明細!G31</f>
        <v>0</v>
      </c>
      <c r="Q12" s="234">
        <f>第四週明細!I31</f>
        <v>0</v>
      </c>
      <c r="R12" s="508"/>
      <c r="S12" s="509"/>
      <c r="T12" s="234">
        <f>第四週明細!G39</f>
        <v>0</v>
      </c>
      <c r="U12" s="233">
        <f>第四週明細!I39</f>
        <v>0</v>
      </c>
    </row>
    <row r="13" spans="1:21" ht="16.5" x14ac:dyDescent="0.25">
      <c r="A13" s="511"/>
      <c r="B13" s="499"/>
      <c r="C13" s="509"/>
      <c r="D13" s="234">
        <f>第四週明細!G8</f>
        <v>0</v>
      </c>
      <c r="E13" s="243">
        <f>第四週明細!I8</f>
        <v>0</v>
      </c>
      <c r="F13" s="501"/>
      <c r="G13" s="509"/>
      <c r="H13" s="234" t="str">
        <f>第四週明細!G16</f>
        <v>青豆仁</v>
      </c>
      <c r="I13" s="236">
        <f>第四週明細!I16</f>
        <v>5</v>
      </c>
      <c r="J13" s="543"/>
      <c r="K13" s="509"/>
      <c r="L13" s="234">
        <f>第四週明細!G24</f>
        <v>0</v>
      </c>
      <c r="M13" s="234">
        <f>第四週明細!I24</f>
        <v>0</v>
      </c>
      <c r="N13" s="556"/>
      <c r="O13" s="509"/>
      <c r="P13" s="234">
        <f>第四週明細!G32</f>
        <v>0</v>
      </c>
      <c r="Q13" s="234">
        <f>第四週明細!I32</f>
        <v>0</v>
      </c>
      <c r="R13" s="508"/>
      <c r="S13" s="509"/>
      <c r="T13" s="234">
        <f>第四週明細!G40</f>
        <v>0</v>
      </c>
      <c r="U13" s="233">
        <f>第四週明細!I40</f>
        <v>0</v>
      </c>
    </row>
    <row r="14" spans="1:21" ht="16.5" x14ac:dyDescent="0.25">
      <c r="A14" s="511"/>
      <c r="B14" s="499"/>
      <c r="C14" s="509"/>
      <c r="D14" s="234">
        <f>第四週明細!G9</f>
        <v>0</v>
      </c>
      <c r="E14" s="243">
        <f>第四週明細!I9</f>
        <v>0</v>
      </c>
      <c r="F14" s="501"/>
      <c r="G14" s="509"/>
      <c r="H14" s="234" t="str">
        <f>第四週明細!G17</f>
        <v>生鮮豬肉</v>
      </c>
      <c r="I14" s="236">
        <f>第四週明細!I17</f>
        <v>20</v>
      </c>
      <c r="J14" s="543"/>
      <c r="K14" s="509"/>
      <c r="L14" s="234">
        <f>第四週明細!G25</f>
        <v>0</v>
      </c>
      <c r="M14" s="234">
        <f>第四週明細!I25</f>
        <v>0</v>
      </c>
      <c r="N14" s="556"/>
      <c r="O14" s="509"/>
      <c r="P14" s="234">
        <f>第四週明細!G33</f>
        <v>0</v>
      </c>
      <c r="Q14" s="234">
        <f>第四週明細!I33</f>
        <v>0</v>
      </c>
      <c r="R14" s="508"/>
      <c r="S14" s="509"/>
      <c r="T14" s="234">
        <f>第四週明細!G41</f>
        <v>0</v>
      </c>
      <c r="U14" s="233">
        <f>第四週明細!I41</f>
        <v>0</v>
      </c>
    </row>
    <row r="15" spans="1:21" ht="16.5" x14ac:dyDescent="0.25">
      <c r="A15" s="511"/>
      <c r="B15" s="499"/>
      <c r="C15" s="509"/>
      <c r="D15" s="234">
        <f>第四週明細!G10</f>
        <v>0</v>
      </c>
      <c r="E15" s="243">
        <f>第四週明細!I10</f>
        <v>0</v>
      </c>
      <c r="F15" s="501"/>
      <c r="G15" s="509"/>
      <c r="H15" s="234">
        <f>第四週明細!G18</f>
        <v>0</v>
      </c>
      <c r="I15" s="236">
        <f>第四週明細!I18</f>
        <v>0</v>
      </c>
      <c r="J15" s="543"/>
      <c r="K15" s="509"/>
      <c r="L15" s="234">
        <f>第四週明細!G26</f>
        <v>0</v>
      </c>
      <c r="M15" s="234">
        <f>第四週明細!I26</f>
        <v>0</v>
      </c>
      <c r="N15" s="556"/>
      <c r="O15" s="509"/>
      <c r="P15" s="234">
        <f>第四週明細!G34</f>
        <v>0</v>
      </c>
      <c r="Q15" s="234">
        <f>第四週明細!I34</f>
        <v>0</v>
      </c>
      <c r="R15" s="508"/>
      <c r="S15" s="509"/>
      <c r="T15" s="234">
        <f>第四週明細!G42</f>
        <v>0</v>
      </c>
      <c r="U15" s="233">
        <f>第四週明細!I42</f>
        <v>0</v>
      </c>
    </row>
    <row r="16" spans="1:21" ht="16.5" x14ac:dyDescent="0.25">
      <c r="A16" s="511"/>
      <c r="B16" s="499"/>
      <c r="C16" s="509"/>
      <c r="D16" s="234">
        <f>第四週明細!G11</f>
        <v>0</v>
      </c>
      <c r="E16" s="243">
        <f>第四週明細!I11</f>
        <v>0</v>
      </c>
      <c r="F16" s="501"/>
      <c r="G16" s="509"/>
      <c r="H16" s="234">
        <f>第四週明細!G19</f>
        <v>0</v>
      </c>
      <c r="I16" s="236">
        <f>第四週明細!I19</f>
        <v>0</v>
      </c>
      <c r="J16" s="543"/>
      <c r="K16" s="509"/>
      <c r="L16" s="234">
        <f>第四週明細!G27</f>
        <v>0</v>
      </c>
      <c r="M16" s="234">
        <f>第四週明細!I27</f>
        <v>0</v>
      </c>
      <c r="N16" s="556"/>
      <c r="O16" s="509"/>
      <c r="P16" s="234">
        <f>第四週明細!G35</f>
        <v>0</v>
      </c>
      <c r="Q16" s="234">
        <f>第四週明細!I35</f>
        <v>0</v>
      </c>
      <c r="R16" s="508"/>
      <c r="S16" s="509"/>
      <c r="T16" s="234">
        <f>第四週明細!G43</f>
        <v>0</v>
      </c>
      <c r="U16" s="233">
        <f>第四週明細!I43</f>
        <v>0</v>
      </c>
    </row>
    <row r="17" spans="1:21" ht="16.5" x14ac:dyDescent="0.25">
      <c r="A17" s="511"/>
      <c r="B17" s="499"/>
      <c r="C17" s="509"/>
      <c r="D17" s="234">
        <f>第四週明細!G12</f>
        <v>0</v>
      </c>
      <c r="E17" s="243">
        <f>第四週明細!I12</f>
        <v>0</v>
      </c>
      <c r="F17" s="501"/>
      <c r="G17" s="509"/>
      <c r="H17" s="234">
        <f>第四週明細!G20</f>
        <v>0</v>
      </c>
      <c r="I17" s="236">
        <f>第四週明細!I20</f>
        <v>0</v>
      </c>
      <c r="J17" s="543"/>
      <c r="K17" s="509"/>
      <c r="L17" s="234">
        <f>第四週明細!G28</f>
        <v>0</v>
      </c>
      <c r="M17" s="234">
        <f>第四週明細!I28</f>
        <v>0</v>
      </c>
      <c r="N17" s="557"/>
      <c r="O17" s="509"/>
      <c r="P17" s="234">
        <f>第四週明細!G36</f>
        <v>0</v>
      </c>
      <c r="Q17" s="234">
        <f>第四週明細!I36</f>
        <v>0</v>
      </c>
      <c r="R17" s="508"/>
      <c r="S17" s="509"/>
      <c r="T17" s="234">
        <f>第四週明細!G44</f>
        <v>0</v>
      </c>
      <c r="U17" s="233">
        <f>第四週明細!I44</f>
        <v>0</v>
      </c>
    </row>
    <row r="18" spans="1:21" ht="16.5" x14ac:dyDescent="0.25">
      <c r="A18" s="498" t="s">
        <v>164</v>
      </c>
      <c r="B18" s="499" t="str">
        <f>'106.11月菜單'!B32</f>
        <v>梅乾扣肉(醃)</v>
      </c>
      <c r="C18" s="509" t="str">
        <f>第四週明細!K5</f>
        <v>滷</v>
      </c>
      <c r="D18" s="234" t="str">
        <f>第四週明細!J6</f>
        <v>梅乾菜</v>
      </c>
      <c r="E18" s="234">
        <f>第四週明細!O6</f>
        <v>40</v>
      </c>
      <c r="F18" s="559" t="str">
        <f>'106.11月菜單'!F32</f>
        <v>魷魚條(海)(炸)</v>
      </c>
      <c r="G18" s="509" t="str">
        <f>第四週明細!K13</f>
        <v>炸</v>
      </c>
      <c r="H18" s="234" t="str">
        <f>第四週明細!J14</f>
        <v>魷魚條</v>
      </c>
      <c r="I18" s="236">
        <f>第四週明細!L14</f>
        <v>40</v>
      </c>
      <c r="J18" s="561" t="str">
        <f>'106.11月菜單'!J32</f>
        <v>絞肉乾丁(豆)</v>
      </c>
      <c r="K18" s="509" t="str">
        <f>第四週明細!K21</f>
        <v>煮</v>
      </c>
      <c r="L18" s="234" t="str">
        <f>第四週明細!J22</f>
        <v>生鮮豬肉</v>
      </c>
      <c r="M18" s="234">
        <f>第四週明細!L22</f>
        <v>10</v>
      </c>
      <c r="N18" s="510" t="str">
        <f>'106.11月菜單'!N32</f>
        <v>黑胡椒肉絲</v>
      </c>
      <c r="O18" s="509" t="str">
        <f>第四週明細!K29</f>
        <v>煮</v>
      </c>
      <c r="P18" s="234" t="str">
        <f>第四週明細!J30</f>
        <v>洋蔥</v>
      </c>
      <c r="Q18" s="234">
        <f>第四週明細!L30</f>
        <v>60</v>
      </c>
      <c r="R18" s="508" t="str">
        <f>'106.11月菜單'!R32</f>
        <v>小饅頭</v>
      </c>
      <c r="S18" s="509" t="str">
        <f>第四週明細!K37</f>
        <v>蒸</v>
      </c>
      <c r="T18" s="234" t="str">
        <f>第四週明細!J38</f>
        <v>小饅頭</v>
      </c>
      <c r="U18" s="233">
        <f>第四週明細!L38</f>
        <v>30</v>
      </c>
    </row>
    <row r="19" spans="1:21" ht="16.5" x14ac:dyDescent="0.25">
      <c r="A19" s="511"/>
      <c r="B19" s="499"/>
      <c r="C19" s="509"/>
      <c r="D19" s="234" t="str">
        <f>第四週明細!J7</f>
        <v>生鮮豬肉</v>
      </c>
      <c r="E19" s="234">
        <f>第四週明細!O7</f>
        <v>60</v>
      </c>
      <c r="F19" s="559"/>
      <c r="G19" s="509"/>
      <c r="H19" s="234">
        <f>第四週明細!J15</f>
        <v>0</v>
      </c>
      <c r="I19" s="236">
        <f>第四週明細!L15</f>
        <v>0</v>
      </c>
      <c r="J19" s="561"/>
      <c r="K19" s="509"/>
      <c r="L19" s="234" t="str">
        <f>第四週明細!J23</f>
        <v>豆乾</v>
      </c>
      <c r="M19" s="234">
        <f>第四週明細!L23</f>
        <v>30</v>
      </c>
      <c r="N19" s="510"/>
      <c r="O19" s="509"/>
      <c r="P19" s="234" t="str">
        <f>第四週明細!J31</f>
        <v>生鮮豬肉</v>
      </c>
      <c r="Q19" s="234">
        <f>第四週明細!L31</f>
        <v>40</v>
      </c>
      <c r="R19" s="508"/>
      <c r="S19" s="509"/>
      <c r="T19" s="234">
        <f>第四週明細!J39</f>
        <v>0</v>
      </c>
      <c r="U19" s="233">
        <f>第四週明細!L39</f>
        <v>0</v>
      </c>
    </row>
    <row r="20" spans="1:21" ht="16.5" x14ac:dyDescent="0.25">
      <c r="A20" s="511"/>
      <c r="B20" s="499"/>
      <c r="C20" s="509"/>
      <c r="D20" s="234">
        <f>第四週明細!J8</f>
        <v>0</v>
      </c>
      <c r="E20" s="234">
        <f>第四週明細!O8</f>
        <v>0</v>
      </c>
      <c r="F20" s="559"/>
      <c r="G20" s="509"/>
      <c r="H20" s="234">
        <f>第四週明細!J16</f>
        <v>0</v>
      </c>
      <c r="I20" s="236">
        <f>第四週明細!L16</f>
        <v>0</v>
      </c>
      <c r="J20" s="561"/>
      <c r="K20" s="509"/>
      <c r="L20" s="234">
        <f>第四週明細!J24</f>
        <v>0</v>
      </c>
      <c r="M20" s="234">
        <f>第四週明細!L24</f>
        <v>0</v>
      </c>
      <c r="N20" s="510"/>
      <c r="O20" s="509"/>
      <c r="P20" s="234">
        <f>第四週明細!J32</f>
        <v>0</v>
      </c>
      <c r="Q20" s="234">
        <f>第四週明細!L32</f>
        <v>0</v>
      </c>
      <c r="R20" s="508"/>
      <c r="S20" s="509"/>
      <c r="T20" s="234">
        <f>第四週明細!J40</f>
        <v>0</v>
      </c>
      <c r="U20" s="233">
        <f>第四週明細!L40</f>
        <v>0</v>
      </c>
    </row>
    <row r="21" spans="1:21" ht="16.5" x14ac:dyDescent="0.25">
      <c r="A21" s="511"/>
      <c r="B21" s="499"/>
      <c r="C21" s="509"/>
      <c r="D21" s="234">
        <f>第四週明細!J9</f>
        <v>0</v>
      </c>
      <c r="E21" s="234">
        <f>第四週明細!O9</f>
        <v>0</v>
      </c>
      <c r="F21" s="559"/>
      <c r="G21" s="509"/>
      <c r="H21" s="234">
        <f>第四週明細!J17</f>
        <v>0</v>
      </c>
      <c r="I21" s="236">
        <f>第四週明細!L17</f>
        <v>0</v>
      </c>
      <c r="J21" s="561"/>
      <c r="K21" s="509"/>
      <c r="L21" s="234">
        <f>第四週明細!J25</f>
        <v>0</v>
      </c>
      <c r="M21" s="234">
        <f>第四週明細!L25</f>
        <v>0</v>
      </c>
      <c r="N21" s="510"/>
      <c r="O21" s="509"/>
      <c r="P21" s="234">
        <f>第四週明細!J33</f>
        <v>0</v>
      </c>
      <c r="Q21" s="234">
        <f>第四週明細!L33</f>
        <v>0</v>
      </c>
      <c r="R21" s="508"/>
      <c r="S21" s="509"/>
      <c r="T21" s="234">
        <f>第四週明細!J41</f>
        <v>0</v>
      </c>
      <c r="U21" s="233">
        <f>第四週明細!L41</f>
        <v>0</v>
      </c>
    </row>
    <row r="22" spans="1:21" ht="16.5" x14ac:dyDescent="0.25">
      <c r="A22" s="511"/>
      <c r="B22" s="499"/>
      <c r="C22" s="509"/>
      <c r="D22" s="234">
        <f>第四週明細!J10</f>
        <v>0</v>
      </c>
      <c r="E22" s="234">
        <f>第四週明細!O10</f>
        <v>0</v>
      </c>
      <c r="F22" s="559"/>
      <c r="G22" s="509"/>
      <c r="H22" s="234">
        <f>第四週明細!J18</f>
        <v>0</v>
      </c>
      <c r="I22" s="236">
        <f>第四週明細!L18</f>
        <v>0</v>
      </c>
      <c r="J22" s="561"/>
      <c r="K22" s="509"/>
      <c r="L22" s="234">
        <f>第四週明細!J26</f>
        <v>0</v>
      </c>
      <c r="M22" s="234">
        <f>第四週明細!L26</f>
        <v>0</v>
      </c>
      <c r="N22" s="510"/>
      <c r="O22" s="509"/>
      <c r="P22" s="234">
        <f>第四週明細!J34</f>
        <v>0</v>
      </c>
      <c r="Q22" s="234">
        <f>第四週明細!L34</f>
        <v>0</v>
      </c>
      <c r="R22" s="508"/>
      <c r="S22" s="509"/>
      <c r="T22" s="234">
        <f>第四週明細!J42</f>
        <v>0</v>
      </c>
      <c r="U22" s="233">
        <f>第四週明細!L42</f>
        <v>0</v>
      </c>
    </row>
    <row r="23" spans="1:21" ht="16.5" x14ac:dyDescent="0.25">
      <c r="A23" s="511"/>
      <c r="B23" s="499"/>
      <c r="C23" s="509"/>
      <c r="D23" s="234">
        <f>第四週明細!J11</f>
        <v>0</v>
      </c>
      <c r="E23" s="234">
        <f>第四週明細!O11</f>
        <v>0</v>
      </c>
      <c r="F23" s="559"/>
      <c r="G23" s="509"/>
      <c r="H23" s="234">
        <f>第四週明細!J19</f>
        <v>0</v>
      </c>
      <c r="I23" s="236">
        <f>第四週明細!L19</f>
        <v>0</v>
      </c>
      <c r="J23" s="561"/>
      <c r="K23" s="509"/>
      <c r="L23" s="234">
        <f>第四週明細!J27</f>
        <v>0</v>
      </c>
      <c r="M23" s="234">
        <f>第四週明細!L27</f>
        <v>0</v>
      </c>
      <c r="N23" s="510"/>
      <c r="O23" s="509"/>
      <c r="P23" s="234">
        <f>第四週明細!J35</f>
        <v>0</v>
      </c>
      <c r="Q23" s="234">
        <f>第四週明細!L35</f>
        <v>0</v>
      </c>
      <c r="R23" s="508"/>
      <c r="S23" s="509"/>
      <c r="T23" s="234">
        <f>第四週明細!J43</f>
        <v>0</v>
      </c>
      <c r="U23" s="233">
        <f>第四週明細!L43</f>
        <v>0</v>
      </c>
    </row>
    <row r="24" spans="1:21" ht="16.5" x14ac:dyDescent="0.25">
      <c r="A24" s="511"/>
      <c r="B24" s="499"/>
      <c r="C24" s="509"/>
      <c r="D24" s="234">
        <f>第四週明細!J12</f>
        <v>0</v>
      </c>
      <c r="E24" s="234">
        <f>第四週明細!O12</f>
        <v>0</v>
      </c>
      <c r="F24" s="559"/>
      <c r="G24" s="509"/>
      <c r="H24" s="234">
        <f>第四週明細!J20</f>
        <v>0</v>
      </c>
      <c r="I24" s="236">
        <f>第四週明細!L20</f>
        <v>0</v>
      </c>
      <c r="J24" s="561"/>
      <c r="K24" s="509"/>
      <c r="L24" s="234">
        <f>第四週明細!J28</f>
        <v>0</v>
      </c>
      <c r="M24" s="234">
        <f>第四週明細!L28</f>
        <v>0</v>
      </c>
      <c r="N24" s="510"/>
      <c r="O24" s="509"/>
      <c r="P24" s="234">
        <f>第四週明細!J36</f>
        <v>0</v>
      </c>
      <c r="Q24" s="234">
        <f>第四週明細!L36</f>
        <v>0</v>
      </c>
      <c r="R24" s="508"/>
      <c r="S24" s="509"/>
      <c r="T24" s="234">
        <f>第四週明細!J44</f>
        <v>0</v>
      </c>
      <c r="U24" s="233">
        <f>第四週明細!L44</f>
        <v>0</v>
      </c>
    </row>
    <row r="25" spans="1:21" ht="16.5" x14ac:dyDescent="0.25">
      <c r="A25" s="498" t="s">
        <v>165</v>
      </c>
      <c r="B25" s="513" t="str">
        <f>'106.11月菜單'!B33</f>
        <v>紅蘿蔔蛋</v>
      </c>
      <c r="C25" s="509" t="str">
        <f>第四週明細!N5</f>
        <v>煮</v>
      </c>
      <c r="D25" s="234" t="str">
        <f>第四週明細!M6</f>
        <v>雞蛋</v>
      </c>
      <c r="E25" s="234">
        <f>第四週明細!O6</f>
        <v>40</v>
      </c>
      <c r="F25" s="558" t="str">
        <f>'106.11月菜單'!F33</f>
        <v>泡菜肉片</v>
      </c>
      <c r="G25" s="509" t="str">
        <f>第四週明細!N13</f>
        <v>煮</v>
      </c>
      <c r="H25" s="234" t="str">
        <f>第四週明細!M14</f>
        <v>高麗菜</v>
      </c>
      <c r="I25" s="236">
        <f>第四週明細!O14</f>
        <v>60</v>
      </c>
      <c r="J25" s="560" t="str">
        <f>'106.11月菜單'!J33</f>
        <v>酥炸雙菇(炸)</v>
      </c>
      <c r="K25" s="509" t="str">
        <f>第四週明細!N21</f>
        <v>炸</v>
      </c>
      <c r="L25" s="234" t="str">
        <f>第四週明細!M22</f>
        <v>杏鮑菇</v>
      </c>
      <c r="M25" s="234">
        <f>第四週明細!O22</f>
        <v>20</v>
      </c>
      <c r="N25" s="519" t="str">
        <f>'106.11月菜單'!N33</f>
        <v>珍菇蛋餃(加)</v>
      </c>
      <c r="O25" s="509" t="str">
        <f>第四週明細!N29</f>
        <v>煮</v>
      </c>
      <c r="P25" s="234" t="str">
        <f>第四週明細!M30</f>
        <v>蛋餃</v>
      </c>
      <c r="Q25" s="234">
        <f>第四週明細!O30</f>
        <v>20</v>
      </c>
      <c r="R25" s="520" t="str">
        <f>'106.11月菜單'!R33</f>
        <v>竹筍魷魚(海)</v>
      </c>
      <c r="S25" s="509" t="str">
        <f>第四週明細!N37</f>
        <v>煮</v>
      </c>
      <c r="T25" s="234" t="str">
        <f>第四週明細!M38</f>
        <v>新鮮竹筍</v>
      </c>
      <c r="U25" s="233">
        <f>第四週明細!O38</f>
        <v>60</v>
      </c>
    </row>
    <row r="26" spans="1:21" ht="16.5" x14ac:dyDescent="0.25">
      <c r="A26" s="511"/>
      <c r="B26" s="513"/>
      <c r="C26" s="509"/>
      <c r="D26" s="234" t="str">
        <f>第四週明細!M7</f>
        <v>紅蘿蔔</v>
      </c>
      <c r="E26" s="234">
        <f>第四週明細!O7</f>
        <v>60</v>
      </c>
      <c r="F26" s="558"/>
      <c r="G26" s="509"/>
      <c r="H26" s="234" t="str">
        <f>第四週明細!M15</f>
        <v>生鮮豬肉</v>
      </c>
      <c r="I26" s="236">
        <f>第四週明細!O15</f>
        <v>20</v>
      </c>
      <c r="J26" s="560"/>
      <c r="K26" s="509"/>
      <c r="L26" s="234" t="str">
        <f>第四週明細!M23</f>
        <v>袖珍菇</v>
      </c>
      <c r="M26" s="234">
        <f>第四週明細!O23</f>
        <v>20</v>
      </c>
      <c r="N26" s="519"/>
      <c r="O26" s="509"/>
      <c r="P26" s="234" t="str">
        <f>第四週明細!M31</f>
        <v>鮮菇</v>
      </c>
      <c r="Q26" s="234">
        <f>第四週明細!O31</f>
        <v>20</v>
      </c>
      <c r="R26" s="520"/>
      <c r="S26" s="509"/>
      <c r="T26" s="234" t="str">
        <f>第四週明細!M39</f>
        <v>生鮮魷魚</v>
      </c>
      <c r="U26" s="233">
        <f>第四週明細!O39</f>
        <v>40</v>
      </c>
    </row>
    <row r="27" spans="1:21" ht="16.5" x14ac:dyDescent="0.25">
      <c r="A27" s="511"/>
      <c r="B27" s="513"/>
      <c r="C27" s="509"/>
      <c r="D27" s="234">
        <f>第四週明細!M8</f>
        <v>0</v>
      </c>
      <c r="E27" s="234">
        <f>第四週明細!O8</f>
        <v>0</v>
      </c>
      <c r="F27" s="558"/>
      <c r="G27" s="509"/>
      <c r="H27" s="234">
        <f>第四週明細!M16</f>
        <v>0</v>
      </c>
      <c r="I27" s="236">
        <f>第四週明細!O16</f>
        <v>0</v>
      </c>
      <c r="J27" s="560"/>
      <c r="K27" s="509"/>
      <c r="L27" s="234">
        <f>第四週明細!M24</f>
        <v>0</v>
      </c>
      <c r="M27" s="234">
        <f>第四週明細!O24</f>
        <v>0</v>
      </c>
      <c r="N27" s="519"/>
      <c r="O27" s="509"/>
      <c r="P27" s="234" t="str">
        <f>第四週明細!M32</f>
        <v>紅蘿蔔</v>
      </c>
      <c r="Q27" s="234">
        <f>第四週明細!O32</f>
        <v>5</v>
      </c>
      <c r="R27" s="520"/>
      <c r="S27" s="509"/>
      <c r="T27" s="234" t="str">
        <f>第四週明細!M40</f>
        <v>紅蘿蔔</v>
      </c>
      <c r="U27" s="233">
        <f>第四週明細!O40</f>
        <v>5</v>
      </c>
    </row>
    <row r="28" spans="1:21" ht="16.5" x14ac:dyDescent="0.25">
      <c r="A28" s="511"/>
      <c r="B28" s="513"/>
      <c r="C28" s="509"/>
      <c r="D28" s="234">
        <f>第四週明細!M9</f>
        <v>0</v>
      </c>
      <c r="E28" s="234">
        <f>第四週明細!O9</f>
        <v>0</v>
      </c>
      <c r="F28" s="558"/>
      <c r="G28" s="509"/>
      <c r="H28" s="234">
        <f>第四週明細!M17</f>
        <v>0</v>
      </c>
      <c r="I28" s="236">
        <f>第四週明細!O17</f>
        <v>0</v>
      </c>
      <c r="J28" s="560"/>
      <c r="K28" s="509"/>
      <c r="L28" s="234">
        <f>第四週明細!M25</f>
        <v>0</v>
      </c>
      <c r="M28" s="234">
        <f>第四週明細!O25</f>
        <v>0</v>
      </c>
      <c r="N28" s="519"/>
      <c r="O28" s="509"/>
      <c r="P28" s="234" t="str">
        <f>第四週明細!M33</f>
        <v>木耳</v>
      </c>
      <c r="Q28" s="234">
        <f>第四週明細!O33</f>
        <v>5</v>
      </c>
      <c r="R28" s="520"/>
      <c r="S28" s="509"/>
      <c r="T28" s="234" t="str">
        <f>第四週明細!M41</f>
        <v>木耳</v>
      </c>
      <c r="U28" s="233">
        <f>第四週明細!O41</f>
        <v>5</v>
      </c>
    </row>
    <row r="29" spans="1:21" ht="16.5" x14ac:dyDescent="0.25">
      <c r="A29" s="511"/>
      <c r="B29" s="513"/>
      <c r="C29" s="509"/>
      <c r="D29" s="234">
        <f>第四週明細!M10</f>
        <v>0</v>
      </c>
      <c r="E29" s="234">
        <f>第四週明細!O10</f>
        <v>0</v>
      </c>
      <c r="F29" s="558"/>
      <c r="G29" s="509"/>
      <c r="H29" s="234">
        <f>第四週明細!M18</f>
        <v>0</v>
      </c>
      <c r="I29" s="236">
        <f>第四週明細!O18</f>
        <v>0</v>
      </c>
      <c r="J29" s="560"/>
      <c r="K29" s="509"/>
      <c r="L29" s="234">
        <f>第四週明細!M26</f>
        <v>0</v>
      </c>
      <c r="M29" s="234">
        <f>第四週明細!O26</f>
        <v>0</v>
      </c>
      <c r="N29" s="519"/>
      <c r="O29" s="509"/>
      <c r="P29" s="234">
        <f>第四週明細!M34</f>
        <v>0</v>
      </c>
      <c r="Q29" s="234">
        <f>第四週明細!O34</f>
        <v>0</v>
      </c>
      <c r="R29" s="520"/>
      <c r="S29" s="509"/>
      <c r="T29" s="234">
        <f>第四週明細!M42</f>
        <v>0</v>
      </c>
      <c r="U29" s="233">
        <f>第四週明細!O42</f>
        <v>0</v>
      </c>
    </row>
    <row r="30" spans="1:21" ht="16.5" x14ac:dyDescent="0.25">
      <c r="A30" s="511"/>
      <c r="B30" s="513"/>
      <c r="C30" s="509"/>
      <c r="D30" s="234">
        <f>第四週明細!M11</f>
        <v>0</v>
      </c>
      <c r="E30" s="234">
        <f>第四週明細!O11</f>
        <v>0</v>
      </c>
      <c r="F30" s="558"/>
      <c r="G30" s="509"/>
      <c r="H30" s="234">
        <f>第四週明細!M19</f>
        <v>0</v>
      </c>
      <c r="I30" s="236">
        <f>第四週明細!O19</f>
        <v>0</v>
      </c>
      <c r="J30" s="560"/>
      <c r="K30" s="509"/>
      <c r="L30" s="234">
        <f>第四週明細!M27</f>
        <v>0</v>
      </c>
      <c r="M30" s="234">
        <f>第四週明細!O27</f>
        <v>0</v>
      </c>
      <c r="N30" s="519"/>
      <c r="O30" s="509"/>
      <c r="P30" s="234">
        <f>第四週明細!M35</f>
        <v>0</v>
      </c>
      <c r="Q30" s="234">
        <f>第四週明細!O35</f>
        <v>0</v>
      </c>
      <c r="R30" s="520"/>
      <c r="S30" s="509"/>
      <c r="T30" s="234">
        <f>第四週明細!M43</f>
        <v>0</v>
      </c>
      <c r="U30" s="233">
        <f>第四週明細!O43</f>
        <v>0</v>
      </c>
    </row>
    <row r="31" spans="1:21" ht="16.5" x14ac:dyDescent="0.25">
      <c r="A31" s="511"/>
      <c r="B31" s="513"/>
      <c r="C31" s="509"/>
      <c r="D31" s="234">
        <f>第四週明細!M12</f>
        <v>0</v>
      </c>
      <c r="E31" s="234">
        <f>第四週明細!O12</f>
        <v>0</v>
      </c>
      <c r="F31" s="558"/>
      <c r="G31" s="509"/>
      <c r="H31" s="234">
        <f>第四週明細!M20</f>
        <v>0</v>
      </c>
      <c r="I31" s="236">
        <f>第四週明細!O20</f>
        <v>0</v>
      </c>
      <c r="J31" s="560"/>
      <c r="K31" s="509"/>
      <c r="L31" s="234">
        <f>第四週明細!M28</f>
        <v>0</v>
      </c>
      <c r="M31" s="234">
        <f>第四週明細!O28</f>
        <v>0</v>
      </c>
      <c r="N31" s="519"/>
      <c r="O31" s="509"/>
      <c r="P31" s="234">
        <f>第四週明細!M36</f>
        <v>0</v>
      </c>
      <c r="Q31" s="234">
        <f>第四週明細!O36</f>
        <v>0</v>
      </c>
      <c r="R31" s="520"/>
      <c r="S31" s="509"/>
      <c r="T31" s="234">
        <f>第四週明細!M44</f>
        <v>0</v>
      </c>
      <c r="U31" s="233">
        <f>第四週明細!O44</f>
        <v>0</v>
      </c>
    </row>
    <row r="32" spans="1:21" ht="16.5" x14ac:dyDescent="0.25">
      <c r="A32" s="498" t="s">
        <v>184</v>
      </c>
      <c r="B32" s="499" t="str">
        <f>'106.11月菜單'!B34</f>
        <v>淺色蔬菜</v>
      </c>
      <c r="C32" s="509" t="str">
        <f>第四週明細!Q5</f>
        <v>川燙</v>
      </c>
      <c r="D32" s="230" t="str">
        <f>第四週明細!P6</f>
        <v>蔬菜</v>
      </c>
      <c r="E32" s="238">
        <f>第四週明細!R6</f>
        <v>80</v>
      </c>
      <c r="F32" s="501" t="str">
        <f>'106.11月菜單'!F34</f>
        <v>深色蔬菜</v>
      </c>
      <c r="G32" s="509" t="str">
        <f>第四週明細!Q13</f>
        <v>川燙</v>
      </c>
      <c r="H32" s="230" t="str">
        <f>第四週明細!P14</f>
        <v>蔬菜</v>
      </c>
      <c r="I32" s="235">
        <f>第四週明細!R14</f>
        <v>80</v>
      </c>
      <c r="J32" s="502" t="str">
        <f>'106.11月菜單'!J34</f>
        <v>深色蔬菜</v>
      </c>
      <c r="K32" s="509" t="str">
        <f>第四週明細!Q21</f>
        <v>川燙</v>
      </c>
      <c r="L32" s="230" t="str">
        <f>第四週明細!P22</f>
        <v>蔬菜</v>
      </c>
      <c r="M32" s="238">
        <f>第四週明細!R22</f>
        <v>80</v>
      </c>
      <c r="N32" s="510" t="str">
        <f>'106.11月菜單'!N34</f>
        <v>淺色蔬菜</v>
      </c>
      <c r="O32" s="509" t="str">
        <f>第四週明細!Q29</f>
        <v>川燙</v>
      </c>
      <c r="P32" s="230" t="str">
        <f>第四週明細!P30</f>
        <v>蔬菜</v>
      </c>
      <c r="Q32" s="238">
        <f>第四週明細!R38</f>
        <v>80</v>
      </c>
      <c r="R32" s="508" t="str">
        <f>'106.11月菜單'!R34</f>
        <v>深色蔬菜</v>
      </c>
      <c r="S32" s="509" t="str">
        <f>第四週明細!Q37</f>
        <v>川燙</v>
      </c>
      <c r="T32" s="230" t="str">
        <f>第四週明細!P38</f>
        <v>蔬菜</v>
      </c>
      <c r="U32" s="237">
        <f>第四週明細!R38</f>
        <v>80</v>
      </c>
    </row>
    <row r="33" spans="1:21" ht="16.5" x14ac:dyDescent="0.25">
      <c r="A33" s="498"/>
      <c r="B33" s="499"/>
      <c r="C33" s="509"/>
      <c r="D33" s="230">
        <f>第四週明細!P7</f>
        <v>0</v>
      </c>
      <c r="E33" s="238">
        <f>第四週明細!R7</f>
        <v>0</v>
      </c>
      <c r="F33" s="501"/>
      <c r="G33" s="509"/>
      <c r="H33" s="230">
        <f>第四週明細!P15</f>
        <v>0</v>
      </c>
      <c r="I33" s="235">
        <f>第四週明細!R15</f>
        <v>0</v>
      </c>
      <c r="J33" s="502"/>
      <c r="K33" s="509"/>
      <c r="L33" s="230">
        <f>第四週明細!P23</f>
        <v>0</v>
      </c>
      <c r="M33" s="238">
        <f>第四週明細!R23</f>
        <v>0</v>
      </c>
      <c r="N33" s="510"/>
      <c r="O33" s="509"/>
      <c r="P33" s="230">
        <f>第四週明細!P31</f>
        <v>0</v>
      </c>
      <c r="Q33" s="238">
        <f>第四週明細!R39</f>
        <v>0</v>
      </c>
      <c r="R33" s="508"/>
      <c r="S33" s="509"/>
      <c r="T33" s="230">
        <f>第四週明細!P39</f>
        <v>0</v>
      </c>
      <c r="U33" s="237">
        <f>第四週明細!R39</f>
        <v>0</v>
      </c>
    </row>
    <row r="34" spans="1:21" ht="16.5" x14ac:dyDescent="0.25">
      <c r="A34" s="498"/>
      <c r="B34" s="499"/>
      <c r="C34" s="509"/>
      <c r="D34" s="230">
        <f>第四週明細!P8</f>
        <v>0</v>
      </c>
      <c r="E34" s="238">
        <f>第四週明細!R8</f>
        <v>0</v>
      </c>
      <c r="F34" s="501"/>
      <c r="G34" s="509"/>
      <c r="H34" s="230">
        <f>第四週明細!P16</f>
        <v>0</v>
      </c>
      <c r="I34" s="235">
        <f>第四週明細!R16</f>
        <v>0</v>
      </c>
      <c r="J34" s="502"/>
      <c r="K34" s="509"/>
      <c r="L34" s="230">
        <f>第四週明細!P24</f>
        <v>0</v>
      </c>
      <c r="M34" s="238">
        <f>第四週明細!R24</f>
        <v>0</v>
      </c>
      <c r="N34" s="510"/>
      <c r="O34" s="509"/>
      <c r="P34" s="230">
        <f>第四週明細!P32</f>
        <v>0</v>
      </c>
      <c r="Q34" s="238">
        <f>第四週明細!R40</f>
        <v>0</v>
      </c>
      <c r="R34" s="508"/>
      <c r="S34" s="509"/>
      <c r="T34" s="230">
        <f>第四週明細!P40</f>
        <v>0</v>
      </c>
      <c r="U34" s="237">
        <f>第四週明細!R40</f>
        <v>0</v>
      </c>
    </row>
    <row r="35" spans="1:21" ht="16.5" x14ac:dyDescent="0.25">
      <c r="A35" s="498"/>
      <c r="B35" s="499"/>
      <c r="C35" s="509"/>
      <c r="D35" s="230">
        <f>第四週明細!P9</f>
        <v>0</v>
      </c>
      <c r="E35" s="238">
        <f>第四週明細!R9</f>
        <v>0</v>
      </c>
      <c r="F35" s="501"/>
      <c r="G35" s="509"/>
      <c r="H35" s="230">
        <f>第四週明細!P17</f>
        <v>0</v>
      </c>
      <c r="I35" s="235">
        <f>第四週明細!R17</f>
        <v>0</v>
      </c>
      <c r="J35" s="502"/>
      <c r="K35" s="509"/>
      <c r="L35" s="230">
        <f>第四週明細!P25</f>
        <v>0</v>
      </c>
      <c r="M35" s="238">
        <f>第四週明細!R25</f>
        <v>0</v>
      </c>
      <c r="N35" s="510"/>
      <c r="O35" s="509"/>
      <c r="P35" s="230">
        <f>第四週明細!P33</f>
        <v>0</v>
      </c>
      <c r="Q35" s="238">
        <f>第四週明細!R41</f>
        <v>0</v>
      </c>
      <c r="R35" s="508"/>
      <c r="S35" s="509"/>
      <c r="T35" s="230">
        <f>第四週明細!P41</f>
        <v>0</v>
      </c>
      <c r="U35" s="237">
        <f>第四週明細!R41</f>
        <v>0</v>
      </c>
    </row>
    <row r="36" spans="1:21" ht="16.5" x14ac:dyDescent="0.25">
      <c r="A36" s="511" t="s">
        <v>185</v>
      </c>
      <c r="B36" s="522" t="str">
        <f>'106.11月菜單'!B35</f>
        <v>鮮蔬湯</v>
      </c>
      <c r="C36" s="509" t="str">
        <f>第四週明細!T5</f>
        <v>煮</v>
      </c>
      <c r="D36" s="234" t="str">
        <f>第四週明細!S6</f>
        <v>高麗菜</v>
      </c>
      <c r="E36" s="238">
        <f>第四週明細!U6</f>
        <v>30</v>
      </c>
      <c r="F36" s="523" t="str">
        <f>'106.11月菜單'!F35</f>
        <v>味噌豆腐湯(豆)/乳品</v>
      </c>
      <c r="G36" s="509" t="str">
        <f>第四週明細!T13</f>
        <v>煮</v>
      </c>
      <c r="H36" s="230" t="str">
        <f>第四週明細!S14</f>
        <v>味噌</v>
      </c>
      <c r="I36" s="236">
        <f>第四週明細!U14</f>
        <v>1</v>
      </c>
      <c r="J36" s="535" t="str">
        <f>'106.11月菜單'!J35</f>
        <v>冬瓜湯</v>
      </c>
      <c r="K36" s="509" t="str">
        <f>第四週明細!T21</f>
        <v>煮</v>
      </c>
      <c r="L36" s="234" t="str">
        <f>第四週明細!S22</f>
        <v>冬瓜</v>
      </c>
      <c r="M36" s="238">
        <f>第四週明細!U22</f>
        <v>40</v>
      </c>
      <c r="N36" s="562" t="str">
        <f>'106.11月菜單'!N35</f>
        <v>海芽薑絲湯</v>
      </c>
      <c r="O36" s="509" t="str">
        <f>第四週明細!T29</f>
        <v>煮</v>
      </c>
      <c r="P36" s="234" t="str">
        <f>第四週明細!S30</f>
        <v>海芽</v>
      </c>
      <c r="Q36" s="234">
        <f>第四週明細!U30</f>
        <v>20</v>
      </c>
      <c r="R36" s="563" t="str">
        <f>'106.11月菜單'!R35</f>
        <v>蘿蔔湯</v>
      </c>
      <c r="S36" s="509" t="str">
        <f>第二週明細!T37</f>
        <v>煮</v>
      </c>
      <c r="T36" s="234" t="str">
        <f>第四週明細!S38</f>
        <v>白蘿蔔</v>
      </c>
      <c r="U36" s="233">
        <f>第四週明細!U38</f>
        <v>40</v>
      </c>
    </row>
    <row r="37" spans="1:21" ht="16.5" x14ac:dyDescent="0.25">
      <c r="A37" s="511"/>
      <c r="B37" s="522"/>
      <c r="C37" s="509"/>
      <c r="D37" s="234" t="str">
        <f>第四週明細!S7</f>
        <v>鮮菇</v>
      </c>
      <c r="E37" s="238">
        <f>第四週明細!U7</f>
        <v>10</v>
      </c>
      <c r="F37" s="523"/>
      <c r="G37" s="509"/>
      <c r="H37" s="230" t="str">
        <f>第四週明細!S15</f>
        <v>豆腐</v>
      </c>
      <c r="I37" s="236">
        <f>第四週明細!U15</f>
        <v>30</v>
      </c>
      <c r="J37" s="535"/>
      <c r="K37" s="509"/>
      <c r="L37" s="234">
        <f>第四週明細!S23</f>
        <v>0</v>
      </c>
      <c r="M37" s="238">
        <f>第四週明細!U23</f>
        <v>0</v>
      </c>
      <c r="N37" s="562"/>
      <c r="O37" s="509"/>
      <c r="P37" s="234" t="str">
        <f>第四週明細!S31</f>
        <v>薑絲</v>
      </c>
      <c r="Q37" s="234">
        <f>第四週明細!U31</f>
        <v>1</v>
      </c>
      <c r="R37" s="563"/>
      <c r="S37" s="509"/>
      <c r="T37" s="234">
        <f>第四週明細!S39</f>
        <v>0</v>
      </c>
      <c r="U37" s="233">
        <f>第四週明細!U39</f>
        <v>0</v>
      </c>
    </row>
    <row r="38" spans="1:21" ht="16.5" x14ac:dyDescent="0.25">
      <c r="A38" s="511"/>
      <c r="B38" s="522"/>
      <c r="C38" s="509"/>
      <c r="D38" s="234" t="str">
        <f>第四週明細!S8</f>
        <v>紅蘿蔔</v>
      </c>
      <c r="E38" s="238">
        <f>第四週明細!U8</f>
        <v>5</v>
      </c>
      <c r="F38" s="523"/>
      <c r="G38" s="509"/>
      <c r="H38" s="230">
        <f>第四週明細!S16</f>
        <v>0</v>
      </c>
      <c r="I38" s="236">
        <f>第四週明細!U16</f>
        <v>0</v>
      </c>
      <c r="J38" s="535"/>
      <c r="K38" s="509"/>
      <c r="L38" s="234">
        <f>第四週明細!S24</f>
        <v>0</v>
      </c>
      <c r="M38" s="238">
        <f>第四週明細!U24</f>
        <v>0</v>
      </c>
      <c r="N38" s="562"/>
      <c r="O38" s="509"/>
      <c r="P38" s="234">
        <f>第四週明細!S32</f>
        <v>0</v>
      </c>
      <c r="Q38" s="234">
        <f>第四週明細!U32</f>
        <v>0</v>
      </c>
      <c r="R38" s="563"/>
      <c r="S38" s="509"/>
      <c r="T38" s="234">
        <f>第四週明細!S40</f>
        <v>0</v>
      </c>
      <c r="U38" s="233">
        <f>第四週明細!U40</f>
        <v>0</v>
      </c>
    </row>
    <row r="39" spans="1:21" ht="16.5" x14ac:dyDescent="0.25">
      <c r="A39" s="511"/>
      <c r="B39" s="522"/>
      <c r="C39" s="509"/>
      <c r="D39" s="234" t="str">
        <f>第四週明細!S9</f>
        <v>木耳</v>
      </c>
      <c r="E39" s="238">
        <f>第四週明細!U9</f>
        <v>5</v>
      </c>
      <c r="F39" s="523"/>
      <c r="G39" s="509"/>
      <c r="H39" s="230">
        <f>第四週明細!S17</f>
        <v>0</v>
      </c>
      <c r="I39" s="236">
        <f>第四週明細!U17</f>
        <v>0</v>
      </c>
      <c r="J39" s="535"/>
      <c r="K39" s="509"/>
      <c r="L39" s="234">
        <f>第四週明細!S25</f>
        <v>0</v>
      </c>
      <c r="M39" s="238">
        <f>第四週明細!U25</f>
        <v>0</v>
      </c>
      <c r="N39" s="562"/>
      <c r="O39" s="509"/>
      <c r="P39" s="234">
        <f>第四週明細!S33</f>
        <v>0</v>
      </c>
      <c r="Q39" s="234">
        <f>第四週明細!U33</f>
        <v>0</v>
      </c>
      <c r="R39" s="563"/>
      <c r="S39" s="509"/>
      <c r="T39" s="234">
        <f>第四週明細!S41</f>
        <v>0</v>
      </c>
      <c r="U39" s="233">
        <f>第四週明細!U41</f>
        <v>0</v>
      </c>
    </row>
    <row r="40" spans="1:21" ht="16.5" x14ac:dyDescent="0.25">
      <c r="A40" s="511"/>
      <c r="B40" s="522"/>
      <c r="C40" s="509"/>
      <c r="D40" s="234">
        <f>第四週明細!S10</f>
        <v>0</v>
      </c>
      <c r="E40" s="238">
        <f>第四週明細!U10</f>
        <v>0</v>
      </c>
      <c r="F40" s="523"/>
      <c r="G40" s="509"/>
      <c r="H40" s="230">
        <f>第四週明細!S18</f>
        <v>0</v>
      </c>
      <c r="I40" s="236">
        <f>第四週明細!U18</f>
        <v>0</v>
      </c>
      <c r="J40" s="535"/>
      <c r="K40" s="509"/>
      <c r="L40" s="234">
        <f>第四週明細!S26</f>
        <v>0</v>
      </c>
      <c r="M40" s="238">
        <f>第四週明細!U26</f>
        <v>0</v>
      </c>
      <c r="N40" s="562"/>
      <c r="O40" s="509"/>
      <c r="P40" s="234">
        <f>第四週明細!S34</f>
        <v>0</v>
      </c>
      <c r="Q40" s="234">
        <f>第四週明細!U34</f>
        <v>0</v>
      </c>
      <c r="R40" s="563"/>
      <c r="S40" s="509"/>
      <c r="T40" s="234">
        <f>第四週明細!S42</f>
        <v>0</v>
      </c>
      <c r="U40" s="233">
        <f>第四週明細!U42</f>
        <v>0</v>
      </c>
    </row>
    <row r="41" spans="1:21" ht="16.5" x14ac:dyDescent="0.25">
      <c r="A41" s="511"/>
      <c r="B41" s="522"/>
      <c r="C41" s="509"/>
      <c r="D41" s="234">
        <f>第四週明細!S11</f>
        <v>0</v>
      </c>
      <c r="E41" s="238">
        <f>第四週明細!U11</f>
        <v>0</v>
      </c>
      <c r="F41" s="523"/>
      <c r="G41" s="509"/>
      <c r="H41" s="230">
        <f>第四週明細!S19</f>
        <v>0</v>
      </c>
      <c r="I41" s="236">
        <f>第四週明細!U19</f>
        <v>0</v>
      </c>
      <c r="J41" s="535"/>
      <c r="K41" s="509"/>
      <c r="L41" s="234">
        <f>第四週明細!S27</f>
        <v>0</v>
      </c>
      <c r="M41" s="238">
        <f>第四週明細!U27</f>
        <v>0</v>
      </c>
      <c r="N41" s="562"/>
      <c r="O41" s="509"/>
      <c r="P41" s="234">
        <f>第四週明細!S35</f>
        <v>0</v>
      </c>
      <c r="Q41" s="234">
        <f>第四週明細!U35</f>
        <v>0</v>
      </c>
      <c r="R41" s="563"/>
      <c r="S41" s="509"/>
      <c r="T41" s="234">
        <f>第四週明細!S43</f>
        <v>0</v>
      </c>
      <c r="U41" s="233">
        <f>第四週明細!U43</f>
        <v>0</v>
      </c>
    </row>
    <row r="42" spans="1:21" ht="16.5" x14ac:dyDescent="0.25">
      <c r="A42" s="511"/>
      <c r="B42" s="522"/>
      <c r="C42" s="509"/>
      <c r="D42" s="234">
        <f>第四週明細!S12</f>
        <v>0</v>
      </c>
      <c r="E42" s="238">
        <f>第四週明細!U12</f>
        <v>0</v>
      </c>
      <c r="F42" s="523"/>
      <c r="G42" s="509"/>
      <c r="H42" s="230">
        <f>第四週明細!S20</f>
        <v>0</v>
      </c>
      <c r="I42" s="236">
        <f>第四週明細!U20</f>
        <v>0</v>
      </c>
      <c r="J42" s="535"/>
      <c r="K42" s="509"/>
      <c r="L42" s="234">
        <f>第四週明細!S28</f>
        <v>0</v>
      </c>
      <c r="M42" s="238">
        <f>第四週明細!U28</f>
        <v>0</v>
      </c>
      <c r="N42" s="562"/>
      <c r="O42" s="509"/>
      <c r="P42" s="234">
        <f>第四週明細!S36</f>
        <v>0</v>
      </c>
      <c r="Q42" s="234">
        <f>第四週明細!U36</f>
        <v>0</v>
      </c>
      <c r="R42" s="563"/>
      <c r="S42" s="509"/>
      <c r="T42" s="234">
        <f>第四週明細!S44</f>
        <v>0</v>
      </c>
      <c r="U42" s="233">
        <f>第四週明細!U44</f>
        <v>0</v>
      </c>
    </row>
    <row r="43" spans="1:21" ht="16.5" x14ac:dyDescent="0.25">
      <c r="A43" s="517" t="s">
        <v>166</v>
      </c>
      <c r="B43" s="518"/>
      <c r="C43" s="518"/>
      <c r="D43" s="232"/>
      <c r="E43" s="231"/>
      <c r="F43" s="500" t="s">
        <v>166</v>
      </c>
      <c r="G43" s="500"/>
      <c r="H43" s="230"/>
      <c r="I43" s="228"/>
      <c r="J43" s="500" t="s">
        <v>166</v>
      </c>
      <c r="K43" s="500"/>
      <c r="L43" s="230"/>
      <c r="M43" s="222"/>
      <c r="N43" s="500" t="s">
        <v>166</v>
      </c>
      <c r="O43" s="500"/>
      <c r="P43" s="230"/>
      <c r="Q43" s="222"/>
      <c r="R43" s="500"/>
      <c r="S43" s="500"/>
      <c r="T43" s="230"/>
      <c r="U43" s="221"/>
    </row>
    <row r="44" spans="1:21" ht="16.5" x14ac:dyDescent="0.25">
      <c r="A44" s="524" t="s">
        <v>167</v>
      </c>
      <c r="B44" s="525"/>
      <c r="C44" s="525"/>
      <c r="D44" s="223"/>
      <c r="E44" s="222"/>
      <c r="F44" s="525" t="s">
        <v>108</v>
      </c>
      <c r="G44" s="525"/>
      <c r="H44" s="223"/>
      <c r="I44" s="228"/>
      <c r="J44" s="525" t="s">
        <v>108</v>
      </c>
      <c r="K44" s="525"/>
      <c r="L44" s="223"/>
      <c r="M44" s="222"/>
      <c r="N44" s="525" t="s">
        <v>108</v>
      </c>
      <c r="O44" s="525"/>
      <c r="P44" s="223"/>
      <c r="Q44" s="222"/>
      <c r="R44" s="525" t="s">
        <v>108</v>
      </c>
      <c r="S44" s="525"/>
      <c r="T44" s="223"/>
      <c r="U44" s="221"/>
    </row>
    <row r="45" spans="1:21" ht="16.5" x14ac:dyDescent="0.25">
      <c r="A45" s="526" t="s">
        <v>168</v>
      </c>
      <c r="B45" s="529" t="s">
        <v>169</v>
      </c>
      <c r="C45" s="529"/>
      <c r="D45" s="529"/>
      <c r="E45" s="227">
        <f>第四週明細!W12</f>
        <v>712.8</v>
      </c>
      <c r="F45" s="529" t="s">
        <v>169</v>
      </c>
      <c r="G45" s="529"/>
      <c r="H45" s="529"/>
      <c r="I45" s="227">
        <f>第四週明細!W20</f>
        <v>748.3</v>
      </c>
      <c r="J45" s="529" t="s">
        <v>169</v>
      </c>
      <c r="K45" s="529"/>
      <c r="L45" s="529"/>
      <c r="M45" s="227">
        <f>第四週明細!W28</f>
        <v>737.8</v>
      </c>
      <c r="N45" s="529" t="s">
        <v>169</v>
      </c>
      <c r="O45" s="529"/>
      <c r="P45" s="529"/>
      <c r="Q45" s="227">
        <f>第四週明細!W36</f>
        <v>722.7</v>
      </c>
      <c r="R45" s="529" t="s">
        <v>169</v>
      </c>
      <c r="S45" s="529"/>
      <c r="T45" s="529"/>
      <c r="U45" s="226">
        <f>第四週明細!W44</f>
        <v>726.6</v>
      </c>
    </row>
    <row r="46" spans="1:21" ht="16.5" x14ac:dyDescent="0.25">
      <c r="A46" s="527"/>
      <c r="B46" s="525" t="s">
        <v>170</v>
      </c>
      <c r="C46" s="525"/>
      <c r="D46" s="525"/>
      <c r="E46" s="222">
        <f>第四週明細!Y5</f>
        <v>5</v>
      </c>
      <c r="F46" s="525" t="s">
        <v>170</v>
      </c>
      <c r="G46" s="525"/>
      <c r="H46" s="525"/>
      <c r="I46" s="222">
        <f>第四週明細!Y13</f>
        <v>5.3</v>
      </c>
      <c r="J46" s="525" t="s">
        <v>170</v>
      </c>
      <c r="K46" s="525"/>
      <c r="L46" s="525"/>
      <c r="M46" s="222">
        <f>第四週明細!Y21</f>
        <v>5</v>
      </c>
      <c r="N46" s="525" t="s">
        <v>170</v>
      </c>
      <c r="O46" s="525"/>
      <c r="P46" s="525"/>
      <c r="Q46" s="222">
        <f>第四週明細!Y29</f>
        <v>5.0999999999999996</v>
      </c>
      <c r="R46" s="525" t="s">
        <v>170</v>
      </c>
      <c r="S46" s="525"/>
      <c r="T46" s="525"/>
      <c r="U46" s="221">
        <f>第四週明細!Y37</f>
        <v>5.6</v>
      </c>
    </row>
    <row r="47" spans="1:21" ht="16.5" x14ac:dyDescent="0.25">
      <c r="A47" s="527"/>
      <c r="B47" s="525" t="s">
        <v>171</v>
      </c>
      <c r="C47" s="525"/>
      <c r="D47" s="525"/>
      <c r="E47" s="222">
        <f>第四週明細!Y6</f>
        <v>2.4</v>
      </c>
      <c r="F47" s="525" t="s">
        <v>171</v>
      </c>
      <c r="G47" s="525"/>
      <c r="H47" s="525"/>
      <c r="I47" s="222">
        <f>第四週明細!Y14</f>
        <v>2.4</v>
      </c>
      <c r="J47" s="525" t="s">
        <v>171</v>
      </c>
      <c r="K47" s="525"/>
      <c r="L47" s="525"/>
      <c r="M47" s="222">
        <f>第四週明細!Y22</f>
        <v>2.2999999999999998</v>
      </c>
      <c r="N47" s="525" t="s">
        <v>171</v>
      </c>
      <c r="O47" s="525"/>
      <c r="P47" s="525"/>
      <c r="Q47" s="222">
        <f>第四週明細!Y30</f>
        <v>2.2999999999999998</v>
      </c>
      <c r="R47" s="525" t="s">
        <v>171</v>
      </c>
      <c r="S47" s="525"/>
      <c r="T47" s="525"/>
      <c r="U47" s="221">
        <f>第四週明細!Y38</f>
        <v>2.1</v>
      </c>
    </row>
    <row r="48" spans="1:21" ht="16.5" x14ac:dyDescent="0.25">
      <c r="A48" s="527"/>
      <c r="B48" s="525" t="s">
        <v>172</v>
      </c>
      <c r="C48" s="525"/>
      <c r="D48" s="525"/>
      <c r="E48" s="222">
        <f>第四週明細!Y7</f>
        <v>1.9</v>
      </c>
      <c r="F48" s="525" t="s">
        <v>172</v>
      </c>
      <c r="G48" s="525"/>
      <c r="H48" s="525"/>
      <c r="I48" s="222">
        <f>第四週明細!Y15</f>
        <v>1.8</v>
      </c>
      <c r="J48" s="525" t="s">
        <v>172</v>
      </c>
      <c r="K48" s="525"/>
      <c r="L48" s="525"/>
      <c r="M48" s="222">
        <f>第四週明細!Y23</f>
        <v>1.8</v>
      </c>
      <c r="N48" s="525" t="s">
        <v>172</v>
      </c>
      <c r="O48" s="525"/>
      <c r="P48" s="525"/>
      <c r="Q48" s="222">
        <f>第四週明細!Y31</f>
        <v>2</v>
      </c>
      <c r="R48" s="525" t="s">
        <v>172</v>
      </c>
      <c r="S48" s="525"/>
      <c r="T48" s="525"/>
      <c r="U48" s="221">
        <f>第四週明細!Y39</f>
        <v>2</v>
      </c>
    </row>
    <row r="49" spans="1:21" ht="16.5" x14ac:dyDescent="0.25">
      <c r="A49" s="527"/>
      <c r="B49" s="525" t="s">
        <v>173</v>
      </c>
      <c r="C49" s="525"/>
      <c r="D49" s="525"/>
      <c r="E49" s="222">
        <f>第四週明細!Y8</f>
        <v>2</v>
      </c>
      <c r="F49" s="525" t="s">
        <v>173</v>
      </c>
      <c r="G49" s="525"/>
      <c r="H49" s="525"/>
      <c r="I49" s="222">
        <f>第四週明細!Y16</f>
        <v>2.5</v>
      </c>
      <c r="J49" s="525" t="s">
        <v>173</v>
      </c>
      <c r="K49" s="525"/>
      <c r="L49" s="525"/>
      <c r="M49" s="222">
        <f>第四週明細!Y24</f>
        <v>2</v>
      </c>
      <c r="N49" s="525" t="s">
        <v>173</v>
      </c>
      <c r="O49" s="525"/>
      <c r="P49" s="525"/>
      <c r="Q49" s="222">
        <f>第四週明細!Y32</f>
        <v>2</v>
      </c>
      <c r="R49" s="525" t="s">
        <v>173</v>
      </c>
      <c r="S49" s="525"/>
      <c r="T49" s="525"/>
      <c r="U49" s="221">
        <f>第四週明細!Y40</f>
        <v>2.5</v>
      </c>
    </row>
    <row r="50" spans="1:21" ht="16.5" x14ac:dyDescent="0.25">
      <c r="A50" s="527"/>
      <c r="B50" s="525" t="s">
        <v>174</v>
      </c>
      <c r="C50" s="525"/>
      <c r="D50" s="525"/>
      <c r="E50" s="222">
        <f>第四週明細!Y9</f>
        <v>0</v>
      </c>
      <c r="F50" s="525" t="s">
        <v>174</v>
      </c>
      <c r="G50" s="525"/>
      <c r="H50" s="525"/>
      <c r="I50" s="222">
        <f>第四週明細!Y17</f>
        <v>0</v>
      </c>
      <c r="J50" s="525" t="s">
        <v>174</v>
      </c>
      <c r="K50" s="525"/>
      <c r="L50" s="525"/>
      <c r="M50" s="222">
        <f>第四週明細!Y25</f>
        <v>0</v>
      </c>
      <c r="N50" s="525" t="s">
        <v>174</v>
      </c>
      <c r="O50" s="525"/>
      <c r="P50" s="525"/>
      <c r="Q50" s="222">
        <f>第四週明細!Y33</f>
        <v>0</v>
      </c>
      <c r="R50" s="525" t="s">
        <v>174</v>
      </c>
      <c r="S50" s="525"/>
      <c r="T50" s="525"/>
      <c r="U50" s="221">
        <f>第四週明細!Y41</f>
        <v>0</v>
      </c>
    </row>
    <row r="51" spans="1:21" ht="17.25" thickBot="1" x14ac:dyDescent="0.3">
      <c r="A51" s="528"/>
      <c r="B51" s="533" t="s">
        <v>175</v>
      </c>
      <c r="C51" s="533"/>
      <c r="D51" s="533"/>
      <c r="E51" s="220">
        <f>第四週明細!Y10</f>
        <v>0</v>
      </c>
      <c r="F51" s="533" t="s">
        <v>175</v>
      </c>
      <c r="G51" s="533"/>
      <c r="H51" s="533"/>
      <c r="I51" s="220">
        <f>第四週明細!Y18</f>
        <v>1</v>
      </c>
      <c r="J51" s="533" t="s">
        <v>175</v>
      </c>
      <c r="K51" s="533"/>
      <c r="L51" s="533"/>
      <c r="M51" s="220">
        <f>第四週明細!Y26</f>
        <v>0</v>
      </c>
      <c r="N51" s="533" t="s">
        <v>175</v>
      </c>
      <c r="O51" s="533"/>
      <c r="P51" s="533"/>
      <c r="Q51" s="220">
        <f>第四週明細!Y34</f>
        <v>0</v>
      </c>
      <c r="R51" s="533" t="s">
        <v>175</v>
      </c>
      <c r="S51" s="533"/>
      <c r="T51" s="533"/>
      <c r="U51" s="219">
        <f>第四週明細!Y42</f>
        <v>0</v>
      </c>
    </row>
    <row r="52" spans="1:21" x14ac:dyDescent="0.45">
      <c r="B52" s="218" t="s">
        <v>176</v>
      </c>
      <c r="C52" s="211"/>
      <c r="D52" s="217" t="s">
        <v>177</v>
      </c>
      <c r="E52" s="210" t="s">
        <v>178</v>
      </c>
      <c r="F52" s="212"/>
      <c r="G52" s="211"/>
      <c r="H52" s="210"/>
      <c r="I52" s="534" t="s">
        <v>179</v>
      </c>
      <c r="J52" s="534"/>
      <c r="K52" s="211"/>
      <c r="L52" s="210"/>
      <c r="M52" s="210" t="s">
        <v>180</v>
      </c>
      <c r="N52" s="212"/>
      <c r="O52" s="211"/>
      <c r="P52" s="210"/>
      <c r="Q52" s="210" t="s">
        <v>181</v>
      </c>
    </row>
    <row r="53" spans="1:21" ht="16.5" x14ac:dyDescent="0.25">
      <c r="A53" s="530" t="s">
        <v>182</v>
      </c>
      <c r="B53" s="530"/>
      <c r="C53" s="530"/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</row>
    <row r="54" spans="1:21" ht="16.5" x14ac:dyDescent="0.25">
      <c r="A54" s="531" t="s">
        <v>162</v>
      </c>
      <c r="B54" s="532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2"/>
      <c r="T54" s="532"/>
      <c r="U54" s="532"/>
    </row>
    <row r="55" spans="1:21" x14ac:dyDescent="0.45">
      <c r="A55" s="209"/>
      <c r="B55" s="212"/>
      <c r="C55" s="211"/>
      <c r="D55" s="210"/>
      <c r="E55" s="210"/>
      <c r="F55" s="212"/>
      <c r="G55" s="211"/>
      <c r="H55" s="210"/>
      <c r="I55" s="214"/>
      <c r="J55" s="213"/>
      <c r="K55" s="211"/>
      <c r="L55" s="210"/>
      <c r="M55" s="210"/>
      <c r="N55" s="212"/>
      <c r="O55" s="211"/>
      <c r="P55" s="210"/>
    </row>
    <row r="56" spans="1:21" x14ac:dyDescent="0.45">
      <c r="A56" s="209"/>
      <c r="B56" s="203"/>
      <c r="C56" s="208"/>
      <c r="D56" s="207"/>
      <c r="E56" s="207"/>
      <c r="F56" s="203"/>
      <c r="G56" s="208"/>
      <c r="H56" s="207"/>
      <c r="I56" s="207"/>
      <c r="K56" s="208"/>
      <c r="L56" s="207"/>
      <c r="M56" s="207"/>
      <c r="O56" s="208"/>
      <c r="P56" s="207"/>
      <c r="Q56" s="207"/>
      <c r="S56" s="208"/>
      <c r="T56" s="207"/>
      <c r="U56" s="207"/>
    </row>
  </sheetData>
  <mergeCells count="122">
    <mergeCell ref="N49:P49"/>
    <mergeCell ref="R49:T49"/>
    <mergeCell ref="I52:J52"/>
    <mergeCell ref="A53:U53"/>
    <mergeCell ref="A54:U54"/>
    <mergeCell ref="B50:D50"/>
    <mergeCell ref="F50:H50"/>
    <mergeCell ref="J50:L50"/>
    <mergeCell ref="N50:P50"/>
    <mergeCell ref="R50:T50"/>
    <mergeCell ref="B51:D51"/>
    <mergeCell ref="F51:H51"/>
    <mergeCell ref="J51:L51"/>
    <mergeCell ref="N51:P51"/>
    <mergeCell ref="R51:T51"/>
    <mergeCell ref="R46:T46"/>
    <mergeCell ref="B47:D47"/>
    <mergeCell ref="F47:H47"/>
    <mergeCell ref="J47:L47"/>
    <mergeCell ref="N47:P47"/>
    <mergeCell ref="R47:T47"/>
    <mergeCell ref="A45:A51"/>
    <mergeCell ref="B45:D45"/>
    <mergeCell ref="F45:H45"/>
    <mergeCell ref="J45:L45"/>
    <mergeCell ref="N45:P45"/>
    <mergeCell ref="R45:T45"/>
    <mergeCell ref="B46:D46"/>
    <mergeCell ref="F46:H46"/>
    <mergeCell ref="J46:L46"/>
    <mergeCell ref="N46:P46"/>
    <mergeCell ref="B48:D48"/>
    <mergeCell ref="F48:H48"/>
    <mergeCell ref="J48:L48"/>
    <mergeCell ref="N48:P48"/>
    <mergeCell ref="R48:T48"/>
    <mergeCell ref="B49:D49"/>
    <mergeCell ref="F49:H49"/>
    <mergeCell ref="J49:L49"/>
    <mergeCell ref="J32:J35"/>
    <mergeCell ref="A43:C43"/>
    <mergeCell ref="F43:G43"/>
    <mergeCell ref="J43:K43"/>
    <mergeCell ref="N43:O43"/>
    <mergeCell ref="R43:S43"/>
    <mergeCell ref="A44:C44"/>
    <mergeCell ref="F44:G44"/>
    <mergeCell ref="J44:K44"/>
    <mergeCell ref="N44:O44"/>
    <mergeCell ref="R44:S44"/>
    <mergeCell ref="R18:R24"/>
    <mergeCell ref="S18:S24"/>
    <mergeCell ref="J18:J24"/>
    <mergeCell ref="A36:A42"/>
    <mergeCell ref="B36:B42"/>
    <mergeCell ref="C36:C42"/>
    <mergeCell ref="F36:F42"/>
    <mergeCell ref="G36:G42"/>
    <mergeCell ref="A32:A35"/>
    <mergeCell ref="B32:B35"/>
    <mergeCell ref="C32:C35"/>
    <mergeCell ref="F32:F35"/>
    <mergeCell ref="G32:G35"/>
    <mergeCell ref="J36:J42"/>
    <mergeCell ref="K36:K42"/>
    <mergeCell ref="N36:N42"/>
    <mergeCell ref="O36:O42"/>
    <mergeCell ref="R36:R42"/>
    <mergeCell ref="S36:S42"/>
    <mergeCell ref="K32:K35"/>
    <mergeCell ref="N32:N35"/>
    <mergeCell ref="O32:O35"/>
    <mergeCell ref="R32:R35"/>
    <mergeCell ref="S32:S35"/>
    <mergeCell ref="N5:N10"/>
    <mergeCell ref="O5:O10"/>
    <mergeCell ref="R5:R10"/>
    <mergeCell ref="S5:S10"/>
    <mergeCell ref="J5:J10"/>
    <mergeCell ref="A25:A31"/>
    <mergeCell ref="B25:B31"/>
    <mergeCell ref="C25:C31"/>
    <mergeCell ref="F25:F31"/>
    <mergeCell ref="G25:G31"/>
    <mergeCell ref="A18:A24"/>
    <mergeCell ref="B18:B24"/>
    <mergeCell ref="C18:C24"/>
    <mergeCell ref="F18:F24"/>
    <mergeCell ref="G18:G24"/>
    <mergeCell ref="J25:J31"/>
    <mergeCell ref="K25:K31"/>
    <mergeCell ref="N25:N31"/>
    <mergeCell ref="O25:O31"/>
    <mergeCell ref="R25:R31"/>
    <mergeCell ref="S25:S31"/>
    <mergeCell ref="K18:K24"/>
    <mergeCell ref="N18:N24"/>
    <mergeCell ref="O18:O24"/>
    <mergeCell ref="A1:U1"/>
    <mergeCell ref="A2:F2"/>
    <mergeCell ref="B3:E3"/>
    <mergeCell ref="F3:I3"/>
    <mergeCell ref="J3:M3"/>
    <mergeCell ref="N3:Q3"/>
    <mergeCell ref="R3:U3"/>
    <mergeCell ref="A11:A17"/>
    <mergeCell ref="B11:B17"/>
    <mergeCell ref="C11:C17"/>
    <mergeCell ref="F11:F17"/>
    <mergeCell ref="G11:G17"/>
    <mergeCell ref="A5:A10"/>
    <mergeCell ref="B5:B10"/>
    <mergeCell ref="C5:C10"/>
    <mergeCell ref="F5:F10"/>
    <mergeCell ref="G5:G10"/>
    <mergeCell ref="J11:J17"/>
    <mergeCell ref="K11:K17"/>
    <mergeCell ref="N11:N17"/>
    <mergeCell ref="O11:O17"/>
    <mergeCell ref="R11:R17"/>
    <mergeCell ref="S11:S17"/>
    <mergeCell ref="K5:K10"/>
  </mergeCells>
  <phoneticPr fontId="19" type="noConversion"/>
  <pageMargins left="0.19685039370078741" right="0.31496062992125984" top="0.19685039370078741" bottom="0.19685039370078741" header="0.19685039370078741" footer="0.1968503937007874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G35" workbookViewId="0">
      <selection activeCell="R43" sqref="R43:S43"/>
    </sheetView>
  </sheetViews>
  <sheetFormatPr defaultRowHeight="32.25" x14ac:dyDescent="0.45"/>
  <cols>
    <col min="1" max="1" width="5.125" style="206" customWidth="1"/>
    <col min="2" max="2" width="10.625" style="205" customWidth="1"/>
    <col min="3" max="3" width="7.125" style="204" customWidth="1"/>
    <col min="4" max="4" width="14.625" style="201" customWidth="1"/>
    <col min="5" max="5" width="7.25" style="201" customWidth="1"/>
    <col min="6" max="6" width="10.625" style="205" customWidth="1"/>
    <col min="7" max="7" width="7.125" style="204" customWidth="1"/>
    <col min="8" max="8" width="14.625" style="201" customWidth="1"/>
    <col min="9" max="9" width="7" style="201" customWidth="1"/>
    <col min="10" max="10" width="10.625" style="203" customWidth="1"/>
    <col min="11" max="11" width="7.125" style="202" customWidth="1"/>
    <col min="12" max="12" width="14.625" style="201" customWidth="1"/>
    <col min="13" max="13" width="7.125" style="201" customWidth="1"/>
    <col min="14" max="14" width="10.625" style="203" customWidth="1"/>
    <col min="15" max="15" width="7.125" style="202" customWidth="1"/>
    <col min="16" max="16" width="14.625" style="201" customWidth="1"/>
    <col min="17" max="17" width="7" style="201" customWidth="1"/>
    <col min="18" max="18" width="10.625" style="203" customWidth="1"/>
    <col min="19" max="19" width="7.125" style="202" customWidth="1"/>
    <col min="20" max="20" width="14.625" style="201" customWidth="1"/>
    <col min="21" max="21" width="7.5" style="201" customWidth="1"/>
  </cols>
  <sheetData>
    <row r="1" spans="1:21" ht="25.5" x14ac:dyDescent="0.4">
      <c r="A1" s="494" t="s">
        <v>220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5"/>
    </row>
    <row r="2" spans="1:21" ht="33" thickBot="1" x14ac:dyDescent="0.5">
      <c r="A2" s="496" t="s">
        <v>123</v>
      </c>
      <c r="B2" s="497"/>
      <c r="C2" s="497"/>
      <c r="D2" s="497"/>
      <c r="E2" s="497"/>
      <c r="F2" s="497"/>
      <c r="G2" s="250"/>
      <c r="H2" s="249"/>
      <c r="I2" s="249"/>
      <c r="J2" s="251"/>
      <c r="K2" s="250"/>
      <c r="L2" s="249"/>
      <c r="M2" s="249"/>
      <c r="N2" s="251"/>
      <c r="O2" s="250"/>
      <c r="P2" s="249"/>
      <c r="Q2" s="249"/>
      <c r="T2" s="249"/>
      <c r="U2" s="249"/>
    </row>
    <row r="3" spans="1:21" ht="16.5" x14ac:dyDescent="0.25">
      <c r="A3" s="248" t="s">
        <v>121</v>
      </c>
      <c r="B3" s="503" t="str">
        <f>'106.11月菜單'!B38:E38</f>
        <v>11月27日(一)</v>
      </c>
      <c r="C3" s="504"/>
      <c r="D3" s="504"/>
      <c r="E3" s="505"/>
      <c r="F3" s="503" t="str">
        <f>'106.11月菜單'!F38:I38</f>
        <v>11月28日(二)</v>
      </c>
      <c r="G3" s="504"/>
      <c r="H3" s="504"/>
      <c r="I3" s="505"/>
      <c r="J3" s="503" t="str">
        <f>'106.11月菜單'!J38:M38</f>
        <v>11月29日(三)</v>
      </c>
      <c r="K3" s="504"/>
      <c r="L3" s="504"/>
      <c r="M3" s="505"/>
      <c r="N3" s="503" t="str">
        <f>'106.11月菜單'!N38:Q38</f>
        <v>11月30日(四)</v>
      </c>
      <c r="O3" s="504"/>
      <c r="P3" s="504"/>
      <c r="Q3" s="505"/>
      <c r="R3" s="503">
        <f>'106.11月菜單'!R38:U38</f>
        <v>0</v>
      </c>
      <c r="S3" s="504"/>
      <c r="T3" s="504"/>
      <c r="U3" s="505"/>
    </row>
    <row r="4" spans="1:21" ht="16.5" x14ac:dyDescent="0.25">
      <c r="A4" s="254" t="s">
        <v>120</v>
      </c>
      <c r="B4" s="242" t="s">
        <v>119</v>
      </c>
      <c r="C4" s="253" t="s">
        <v>118</v>
      </c>
      <c r="D4" s="247" t="s">
        <v>117</v>
      </c>
      <c r="E4" s="246" t="s">
        <v>116</v>
      </c>
      <c r="F4" s="242" t="s">
        <v>119</v>
      </c>
      <c r="G4" s="242" t="s">
        <v>118</v>
      </c>
      <c r="H4" s="222" t="s">
        <v>117</v>
      </c>
      <c r="I4" s="234" t="s">
        <v>116</v>
      </c>
      <c r="J4" s="242" t="s">
        <v>119</v>
      </c>
      <c r="K4" s="245" t="s">
        <v>118</v>
      </c>
      <c r="L4" s="244" t="s">
        <v>117</v>
      </c>
      <c r="M4" s="243" t="s">
        <v>116</v>
      </c>
      <c r="N4" s="242" t="s">
        <v>119</v>
      </c>
      <c r="O4" s="245" t="s">
        <v>118</v>
      </c>
      <c r="P4" s="244" t="s">
        <v>117</v>
      </c>
      <c r="Q4" s="243" t="s">
        <v>116</v>
      </c>
      <c r="R4" s="242" t="s">
        <v>119</v>
      </c>
      <c r="S4" s="241" t="s">
        <v>118</v>
      </c>
      <c r="T4" s="240" t="s">
        <v>117</v>
      </c>
      <c r="U4" s="239" t="s">
        <v>116</v>
      </c>
    </row>
    <row r="5" spans="1:21" ht="16.149999999999999" customHeight="1" x14ac:dyDescent="0.25">
      <c r="A5" s="498" t="s">
        <v>130</v>
      </c>
      <c r="B5" s="499" t="str">
        <f>'106.11月菜單'!B39</f>
        <v>香Q米飯</v>
      </c>
      <c r="C5" s="500" t="str">
        <f>'第五週明細 '!E5</f>
        <v>蒸</v>
      </c>
      <c r="D5" s="222" t="str">
        <f>'第五週明細 '!D6</f>
        <v>白米</v>
      </c>
      <c r="E5" s="238">
        <f>'第五週明細 '!F6</f>
        <v>100</v>
      </c>
      <c r="F5" s="501" t="str">
        <f>'106.11月菜單'!F39</f>
        <v>五穀飯</v>
      </c>
      <c r="G5" s="500" t="str">
        <f>'第五週明細 '!E13</f>
        <v>蒸</v>
      </c>
      <c r="H5" s="222" t="str">
        <f>'第五週明細 '!D14</f>
        <v>五穀米</v>
      </c>
      <c r="I5" s="238">
        <f>'第五週明細 '!F14</f>
        <v>40</v>
      </c>
      <c r="J5" s="502" t="str">
        <f>'106.11月菜單'!J39</f>
        <v>香Q米飯</v>
      </c>
      <c r="K5" s="500" t="str">
        <f>'第五週明細 '!E21</f>
        <v>蒸</v>
      </c>
      <c r="L5" s="222" t="str">
        <f>'第五週明細 '!D22</f>
        <v>白米</v>
      </c>
      <c r="M5" s="238">
        <f>'第五週明細 '!F22</f>
        <v>100</v>
      </c>
      <c r="N5" s="507" t="str">
        <f>'106.11月菜單'!N39</f>
        <v>地瓜飯</v>
      </c>
      <c r="O5" s="500" t="str">
        <f>'第五週明細 '!E29</f>
        <v>蒸</v>
      </c>
      <c r="P5" s="222" t="str">
        <f>'第五週明細 '!D30</f>
        <v>白米</v>
      </c>
      <c r="Q5" s="238">
        <f>'第五週明細 '!F30</f>
        <v>80</v>
      </c>
      <c r="R5" s="508">
        <f>'106.11月菜單'!R39</f>
        <v>0</v>
      </c>
      <c r="S5" s="500">
        <f>'第五週明細 '!E37</f>
        <v>0</v>
      </c>
      <c r="T5" s="222">
        <f>'第五週明細 '!D38</f>
        <v>0</v>
      </c>
      <c r="U5" s="237">
        <f>'第五週明細 '!F38</f>
        <v>0</v>
      </c>
    </row>
    <row r="6" spans="1:21" ht="16.5" x14ac:dyDescent="0.25">
      <c r="A6" s="498"/>
      <c r="B6" s="499"/>
      <c r="C6" s="500"/>
      <c r="D6" s="222">
        <f>'第五週明細 '!D7</f>
        <v>0</v>
      </c>
      <c r="E6" s="238">
        <f>'第五週明細 '!F7</f>
        <v>0</v>
      </c>
      <c r="F6" s="501"/>
      <c r="G6" s="500"/>
      <c r="H6" s="222" t="str">
        <f>'第五週明細 '!D15</f>
        <v>白米</v>
      </c>
      <c r="I6" s="238">
        <f>'第五週明細 '!F15</f>
        <v>60</v>
      </c>
      <c r="J6" s="502"/>
      <c r="K6" s="500"/>
      <c r="L6" s="222">
        <f>'第五週明細 '!D23</f>
        <v>0</v>
      </c>
      <c r="M6" s="238">
        <f>'第五週明細 '!F23</f>
        <v>0</v>
      </c>
      <c r="N6" s="507"/>
      <c r="O6" s="500"/>
      <c r="P6" s="222" t="str">
        <f>'第五週明細 '!D31</f>
        <v>地瓜</v>
      </c>
      <c r="Q6" s="238">
        <f>'第五週明細 '!F31</f>
        <v>40</v>
      </c>
      <c r="R6" s="508"/>
      <c r="S6" s="500"/>
      <c r="T6" s="222">
        <f>'第五週明細 '!D39</f>
        <v>0</v>
      </c>
      <c r="U6" s="237">
        <f>'第五週明細 '!F39</f>
        <v>0</v>
      </c>
    </row>
    <row r="7" spans="1:21" ht="16.5" x14ac:dyDescent="0.25">
      <c r="A7" s="498"/>
      <c r="B7" s="499"/>
      <c r="C7" s="500"/>
      <c r="D7" s="222">
        <f>'第五週明細 '!D8</f>
        <v>0</v>
      </c>
      <c r="E7" s="238">
        <f>'第五週明細 '!F8</f>
        <v>0</v>
      </c>
      <c r="F7" s="501"/>
      <c r="G7" s="500"/>
      <c r="H7" s="222">
        <f>'第五週明細 '!D16</f>
        <v>0</v>
      </c>
      <c r="I7" s="238">
        <f>'第五週明細 '!F16</f>
        <v>0</v>
      </c>
      <c r="J7" s="502"/>
      <c r="K7" s="500"/>
      <c r="L7" s="222">
        <f>'第五週明細 '!D24</f>
        <v>0</v>
      </c>
      <c r="M7" s="238">
        <f>'第五週明細 '!F24</f>
        <v>0</v>
      </c>
      <c r="N7" s="507"/>
      <c r="O7" s="500"/>
      <c r="P7" s="222">
        <f>'第五週明細 '!D32</f>
        <v>0</v>
      </c>
      <c r="Q7" s="238">
        <f>'第五週明細 '!F32</f>
        <v>0</v>
      </c>
      <c r="R7" s="508"/>
      <c r="S7" s="500"/>
      <c r="T7" s="222">
        <f>'第五週明細 '!D40</f>
        <v>0</v>
      </c>
      <c r="U7" s="237">
        <f>'第五週明細 '!F40</f>
        <v>0</v>
      </c>
    </row>
    <row r="8" spans="1:21" ht="16.5" x14ac:dyDescent="0.25">
      <c r="A8" s="498"/>
      <c r="B8" s="499"/>
      <c r="C8" s="500"/>
      <c r="D8" s="222">
        <f>'第五週明細 '!D9</f>
        <v>0</v>
      </c>
      <c r="E8" s="238">
        <f>'第五週明細 '!F9</f>
        <v>0</v>
      </c>
      <c r="F8" s="501"/>
      <c r="G8" s="500"/>
      <c r="H8" s="222">
        <f>'第五週明細 '!D17</f>
        <v>0</v>
      </c>
      <c r="I8" s="238">
        <f>'第五週明細 '!F17</f>
        <v>0</v>
      </c>
      <c r="J8" s="502"/>
      <c r="K8" s="500"/>
      <c r="L8" s="222">
        <f>'第五週明細 '!D25</f>
        <v>0</v>
      </c>
      <c r="M8" s="238">
        <f>'第五週明細 '!F25</f>
        <v>0</v>
      </c>
      <c r="N8" s="507"/>
      <c r="O8" s="500"/>
      <c r="P8" s="222">
        <f>'第五週明細 '!D33</f>
        <v>0</v>
      </c>
      <c r="Q8" s="238">
        <f>'第五週明細 '!F33</f>
        <v>0</v>
      </c>
      <c r="R8" s="508"/>
      <c r="S8" s="500"/>
      <c r="T8" s="222">
        <f>'第五週明細 '!D41</f>
        <v>0</v>
      </c>
      <c r="U8" s="237">
        <f>'第五週明細 '!F41</f>
        <v>0</v>
      </c>
    </row>
    <row r="9" spans="1:21" ht="16.5" x14ac:dyDescent="0.25">
      <c r="A9" s="498"/>
      <c r="B9" s="499"/>
      <c r="C9" s="500"/>
      <c r="D9" s="222">
        <f>'第五週明細 '!D10</f>
        <v>0</v>
      </c>
      <c r="E9" s="238">
        <f>'第五週明細 '!F10</f>
        <v>0</v>
      </c>
      <c r="F9" s="501"/>
      <c r="G9" s="500"/>
      <c r="H9" s="222">
        <f>'第五週明細 '!D18</f>
        <v>0</v>
      </c>
      <c r="I9" s="238">
        <f>'第五週明細 '!F18</f>
        <v>0</v>
      </c>
      <c r="J9" s="502"/>
      <c r="K9" s="500"/>
      <c r="L9" s="222">
        <f>'第五週明細 '!D26</f>
        <v>0</v>
      </c>
      <c r="M9" s="238">
        <f>'第五週明細 '!F26</f>
        <v>0</v>
      </c>
      <c r="N9" s="507"/>
      <c r="O9" s="500"/>
      <c r="P9" s="222">
        <f>'第五週明細 '!D34</f>
        <v>0</v>
      </c>
      <c r="Q9" s="238">
        <f>'第五週明細 '!F34</f>
        <v>0</v>
      </c>
      <c r="R9" s="508"/>
      <c r="S9" s="500"/>
      <c r="T9" s="222">
        <f>'第五週明細 '!D42</f>
        <v>0</v>
      </c>
      <c r="U9" s="237">
        <f>'第五週明細 '!F42</f>
        <v>0</v>
      </c>
    </row>
    <row r="10" spans="1:21" ht="16.5" x14ac:dyDescent="0.25">
      <c r="A10" s="498"/>
      <c r="B10" s="499"/>
      <c r="C10" s="500"/>
      <c r="D10" s="222">
        <f>'第五週明細 '!D11</f>
        <v>0</v>
      </c>
      <c r="E10" s="238">
        <f>'第五週明細 '!F11</f>
        <v>0</v>
      </c>
      <c r="F10" s="501"/>
      <c r="G10" s="500"/>
      <c r="H10" s="222">
        <f>'第五週明細 '!D19</f>
        <v>0</v>
      </c>
      <c r="I10" s="238">
        <f>'第五週明細 '!F19</f>
        <v>0</v>
      </c>
      <c r="J10" s="502"/>
      <c r="K10" s="500"/>
      <c r="L10" s="222">
        <f>'第五週明細 '!D27</f>
        <v>0</v>
      </c>
      <c r="M10" s="238">
        <f>'第五週明細 '!F27</f>
        <v>0</v>
      </c>
      <c r="N10" s="507"/>
      <c r="O10" s="500"/>
      <c r="P10" s="222">
        <f>'第五週明細 '!D35</f>
        <v>0</v>
      </c>
      <c r="Q10" s="238">
        <f>'第五週明細 '!F35</f>
        <v>0</v>
      </c>
      <c r="R10" s="508"/>
      <c r="S10" s="500"/>
      <c r="T10" s="222">
        <f>'第五週明細 '!D43</f>
        <v>0</v>
      </c>
      <c r="U10" s="237">
        <f>'第五週明細 '!F43</f>
        <v>0</v>
      </c>
    </row>
    <row r="11" spans="1:21" ht="16.149999999999999" customHeight="1" x14ac:dyDescent="0.25">
      <c r="A11" s="498" t="s">
        <v>132</v>
      </c>
      <c r="B11" s="499" t="str">
        <f>'106.11月菜單'!B40</f>
        <v>炸肉排(炸)</v>
      </c>
      <c r="C11" s="509" t="str">
        <f>'第五週明細 '!H5</f>
        <v>炸</v>
      </c>
      <c r="D11" s="234" t="str">
        <f>'第五週明細 '!G6</f>
        <v>生鮮豬里肌</v>
      </c>
      <c r="E11" s="243">
        <f>'第五週明細 '!I6</f>
        <v>80</v>
      </c>
      <c r="F11" s="501" t="str">
        <f>'106.11月菜單'!F40</f>
        <v>紅燒肉丁</v>
      </c>
      <c r="G11" s="509" t="str">
        <f>'第五週明細 '!H13</f>
        <v>煮</v>
      </c>
      <c r="H11" s="234" t="str">
        <f>'第五週明細 '!G14</f>
        <v>白蘿蔔</v>
      </c>
      <c r="I11" s="236">
        <f>'第五週明細 '!I14</f>
        <v>30</v>
      </c>
      <c r="J11" s="543" t="str">
        <f>'106.11月菜單'!J40</f>
        <v>照燒雞腿</v>
      </c>
      <c r="K11" s="509">
        <f>'第五週明細 '!E22</f>
        <v>0</v>
      </c>
      <c r="L11" s="234" t="str">
        <f>'第五週明細 '!G22</f>
        <v>生鮮雞腿</v>
      </c>
      <c r="M11" s="238">
        <f>'第五週明細 '!I22</f>
        <v>80</v>
      </c>
      <c r="N11" s="555" t="str">
        <f>'106.11月菜單'!N40</f>
        <v>薑母燒雞</v>
      </c>
      <c r="O11" s="509" t="str">
        <f>'第五週明細 '!H29</f>
        <v>煮</v>
      </c>
      <c r="P11" s="234" t="str">
        <f>'第五週明細 '!G30</f>
        <v>生鮮雞肉</v>
      </c>
      <c r="Q11" s="234">
        <f>'第五週明細 '!I30</f>
        <v>90</v>
      </c>
      <c r="R11" s="508">
        <f>'106.11月菜單'!R40:U40</f>
        <v>0</v>
      </c>
      <c r="S11" s="509">
        <f>'第五週明細 '!H37</f>
        <v>0</v>
      </c>
      <c r="T11" s="234">
        <f>'第五週明細 '!G38</f>
        <v>0</v>
      </c>
      <c r="U11" s="233">
        <f>'第五週明細 '!I38</f>
        <v>0</v>
      </c>
    </row>
    <row r="12" spans="1:21" ht="16.5" x14ac:dyDescent="0.25">
      <c r="A12" s="511"/>
      <c r="B12" s="499"/>
      <c r="C12" s="509"/>
      <c r="D12" s="234">
        <f>'第五週明細 '!G7</f>
        <v>0</v>
      </c>
      <c r="E12" s="243">
        <f>'第五週明細 '!I7</f>
        <v>0</v>
      </c>
      <c r="F12" s="501"/>
      <c r="G12" s="509"/>
      <c r="H12" s="234" t="str">
        <f>'第五週明細 '!G15</f>
        <v>海帶結</v>
      </c>
      <c r="I12" s="236">
        <f>'第五週明細 '!I15</f>
        <v>30</v>
      </c>
      <c r="J12" s="543"/>
      <c r="K12" s="509"/>
      <c r="L12" s="234">
        <f>'第五週明細 '!G23</f>
        <v>0</v>
      </c>
      <c r="M12" s="238">
        <f>'第五週明細 '!I23</f>
        <v>0</v>
      </c>
      <c r="N12" s="556"/>
      <c r="O12" s="509"/>
      <c r="P12" s="234" t="str">
        <f>'第五週明細 '!G31</f>
        <v>高麗菜</v>
      </c>
      <c r="Q12" s="234">
        <f>'第五週明細 '!I31</f>
        <v>30</v>
      </c>
      <c r="R12" s="508"/>
      <c r="S12" s="509"/>
      <c r="T12" s="234">
        <f>'第五週明細 '!G39</f>
        <v>0</v>
      </c>
      <c r="U12" s="233">
        <f>'第五週明細 '!I39</f>
        <v>0</v>
      </c>
    </row>
    <row r="13" spans="1:21" ht="16.5" x14ac:dyDescent="0.25">
      <c r="A13" s="511"/>
      <c r="B13" s="499"/>
      <c r="C13" s="509"/>
      <c r="D13" s="234">
        <f>'第五週明細 '!G8</f>
        <v>0</v>
      </c>
      <c r="E13" s="243">
        <f>'第五週明細 '!I8</f>
        <v>0</v>
      </c>
      <c r="F13" s="501"/>
      <c r="G13" s="509"/>
      <c r="H13" s="234" t="str">
        <f>'第五週明細 '!G16</f>
        <v>生鮮豬肉</v>
      </c>
      <c r="I13" s="236">
        <f>'第五週明細 '!I16</f>
        <v>30</v>
      </c>
      <c r="J13" s="543"/>
      <c r="K13" s="509"/>
      <c r="L13" s="234">
        <f>'第五週明細 '!G24</f>
        <v>0</v>
      </c>
      <c r="M13" s="238">
        <f>'第五週明細 '!I24</f>
        <v>0</v>
      </c>
      <c r="N13" s="556"/>
      <c r="O13" s="509"/>
      <c r="P13" s="234">
        <f>'第五週明細 '!G32</f>
        <v>0</v>
      </c>
      <c r="Q13" s="234">
        <f>'第五週明細 '!I32</f>
        <v>0</v>
      </c>
      <c r="R13" s="508"/>
      <c r="S13" s="509"/>
      <c r="T13" s="234">
        <f>'第五週明細 '!G40</f>
        <v>0</v>
      </c>
      <c r="U13" s="233">
        <f>'第五週明細 '!I40</f>
        <v>0</v>
      </c>
    </row>
    <row r="14" spans="1:21" ht="16.5" x14ac:dyDescent="0.25">
      <c r="A14" s="511"/>
      <c r="B14" s="499"/>
      <c r="C14" s="509"/>
      <c r="D14" s="234">
        <f>'第五週明細 '!G9</f>
        <v>0</v>
      </c>
      <c r="E14" s="243">
        <f>'第五週明細 '!I9</f>
        <v>0</v>
      </c>
      <c r="F14" s="501"/>
      <c r="G14" s="509"/>
      <c r="H14" s="234">
        <f>'第五週明細 '!G17</f>
        <v>0</v>
      </c>
      <c r="I14" s="236">
        <f>'第五週明細 '!I17</f>
        <v>0</v>
      </c>
      <c r="J14" s="543"/>
      <c r="K14" s="509"/>
      <c r="L14" s="234">
        <f>'第五週明細 '!G25</f>
        <v>0</v>
      </c>
      <c r="M14" s="238">
        <f>'第五週明細 '!I25</f>
        <v>0</v>
      </c>
      <c r="N14" s="556"/>
      <c r="O14" s="509"/>
      <c r="P14" s="234">
        <f>'第五週明細 '!G33</f>
        <v>0</v>
      </c>
      <c r="Q14" s="234">
        <f>'第五週明細 '!I33</f>
        <v>0</v>
      </c>
      <c r="R14" s="508"/>
      <c r="S14" s="509"/>
      <c r="T14" s="234">
        <f>'第五週明細 '!G41</f>
        <v>0</v>
      </c>
      <c r="U14" s="233">
        <f>'第五週明細 '!I41</f>
        <v>0</v>
      </c>
    </row>
    <row r="15" spans="1:21" ht="16.5" x14ac:dyDescent="0.25">
      <c r="A15" s="511"/>
      <c r="B15" s="499"/>
      <c r="C15" s="509"/>
      <c r="D15" s="234">
        <f>'第五週明細 '!G10</f>
        <v>0</v>
      </c>
      <c r="E15" s="243">
        <f>'第五週明細 '!I10</f>
        <v>0</v>
      </c>
      <c r="F15" s="501"/>
      <c r="G15" s="509"/>
      <c r="H15" s="234">
        <f>'第五週明細 '!G18</f>
        <v>0</v>
      </c>
      <c r="I15" s="236">
        <f>'第五週明細 '!I18</f>
        <v>0</v>
      </c>
      <c r="J15" s="543"/>
      <c r="K15" s="509"/>
      <c r="L15" s="234">
        <f>'第五週明細 '!G26</f>
        <v>0</v>
      </c>
      <c r="M15" s="238">
        <f>'第五週明細 '!I26</f>
        <v>0</v>
      </c>
      <c r="N15" s="556"/>
      <c r="O15" s="509"/>
      <c r="P15" s="234">
        <f>'第五週明細 '!G34</f>
        <v>0</v>
      </c>
      <c r="Q15" s="234">
        <f>'第五週明細 '!I34</f>
        <v>0</v>
      </c>
      <c r="R15" s="508"/>
      <c r="S15" s="509"/>
      <c r="T15" s="234">
        <f>'第五週明細 '!G42</f>
        <v>0</v>
      </c>
      <c r="U15" s="233">
        <f>'第五週明細 '!I42</f>
        <v>0</v>
      </c>
    </row>
    <row r="16" spans="1:21" ht="16.5" x14ac:dyDescent="0.25">
      <c r="A16" s="511"/>
      <c r="B16" s="499"/>
      <c r="C16" s="509"/>
      <c r="D16" s="234">
        <f>'第五週明細 '!G11</f>
        <v>0</v>
      </c>
      <c r="E16" s="243">
        <f>'第五週明細 '!I11</f>
        <v>0</v>
      </c>
      <c r="F16" s="501"/>
      <c r="G16" s="509"/>
      <c r="H16" s="234">
        <f>'第五週明細 '!G19</f>
        <v>0</v>
      </c>
      <c r="I16" s="236">
        <f>'第五週明細 '!I19</f>
        <v>0</v>
      </c>
      <c r="J16" s="543"/>
      <c r="K16" s="509"/>
      <c r="L16" s="234">
        <f>'第五週明細 '!G27</f>
        <v>0</v>
      </c>
      <c r="M16" s="238">
        <f>'第五週明細 '!I27</f>
        <v>0</v>
      </c>
      <c r="N16" s="556"/>
      <c r="O16" s="509"/>
      <c r="P16" s="234">
        <f>'第五週明細 '!G35</f>
        <v>0</v>
      </c>
      <c r="Q16" s="234">
        <f>'第五週明細 '!I35</f>
        <v>0</v>
      </c>
      <c r="R16" s="508"/>
      <c r="S16" s="509"/>
      <c r="T16" s="234">
        <f>'第五週明細 '!G43</f>
        <v>0</v>
      </c>
      <c r="U16" s="233">
        <f>'第五週明細 '!I43</f>
        <v>0</v>
      </c>
    </row>
    <row r="17" spans="1:21" ht="16.5" x14ac:dyDescent="0.25">
      <c r="A17" s="511"/>
      <c r="B17" s="499"/>
      <c r="C17" s="509"/>
      <c r="D17" s="234">
        <f>'第五週明細 '!G12</f>
        <v>0</v>
      </c>
      <c r="E17" s="243">
        <f>'第五週明細 '!I12</f>
        <v>0</v>
      </c>
      <c r="F17" s="501"/>
      <c r="G17" s="509"/>
      <c r="H17" s="234">
        <f>'第五週明細 '!G20</f>
        <v>0</v>
      </c>
      <c r="I17" s="236">
        <f>'第五週明細 '!I20</f>
        <v>0</v>
      </c>
      <c r="J17" s="543"/>
      <c r="K17" s="509"/>
      <c r="L17" s="234">
        <f>'第五週明細 '!G28</f>
        <v>0</v>
      </c>
      <c r="M17" s="238">
        <f>'第五週明細 '!I28</f>
        <v>0</v>
      </c>
      <c r="N17" s="557"/>
      <c r="O17" s="509"/>
      <c r="P17" s="234">
        <f>'第五週明細 '!G36</f>
        <v>0</v>
      </c>
      <c r="Q17" s="234">
        <f>'第五週明細 '!I36</f>
        <v>0</v>
      </c>
      <c r="R17" s="508"/>
      <c r="S17" s="509"/>
      <c r="T17" s="234">
        <f>'第五週明細 '!G44</f>
        <v>0</v>
      </c>
      <c r="U17" s="233">
        <f>'第五週明細 '!I44</f>
        <v>0</v>
      </c>
    </row>
    <row r="18" spans="1:21" ht="16.149999999999999" customHeight="1" x14ac:dyDescent="0.25">
      <c r="A18" s="498" t="s">
        <v>164</v>
      </c>
      <c r="B18" s="499" t="str">
        <f>'106.11月菜單'!B41</f>
        <v>小魚乾豆乾(海)(豆)</v>
      </c>
      <c r="C18" s="509" t="str">
        <f>'第五週明細 '!K5</f>
        <v>煮</v>
      </c>
      <c r="D18" s="234" t="str">
        <f>'第五週明細 '!J6</f>
        <v>小魚乾</v>
      </c>
      <c r="E18" s="234">
        <f>'第五週明細 '!L6</f>
        <v>20</v>
      </c>
      <c r="F18" s="559" t="str">
        <f>'106.11月菜單'!F41</f>
        <v>卡啦翅小腿(炸)</v>
      </c>
      <c r="G18" s="509" t="str">
        <f>'第五週明細 '!K13</f>
        <v>炸</v>
      </c>
      <c r="H18" s="234" t="str">
        <f>'第五週明細 '!J14</f>
        <v>生鮮翅小腿</v>
      </c>
      <c r="I18" s="236">
        <f>'第五週明細 '!L14</f>
        <v>40</v>
      </c>
      <c r="J18" s="561" t="str">
        <f>'106.11月菜單'!J41</f>
        <v>洋蔥豬柳</v>
      </c>
      <c r="K18" s="509">
        <f>'第五週明細 '!E23</f>
        <v>0</v>
      </c>
      <c r="L18" s="234" t="str">
        <f>'第五週明細 '!J22</f>
        <v>洋蔥</v>
      </c>
      <c r="M18" s="234">
        <f>'第五週明細 '!L30</f>
        <v>30</v>
      </c>
      <c r="N18" s="565" t="str">
        <f>'106.11月菜單'!N41</f>
        <v>沙茶米血</v>
      </c>
      <c r="O18" s="509" t="str">
        <f>'第五週明細 '!K29</f>
        <v>滷</v>
      </c>
      <c r="P18" s="234" t="str">
        <f>'第五週明細 '!J30</f>
        <v>米血</v>
      </c>
      <c r="Q18" s="234">
        <f>'第五週明細 '!L30</f>
        <v>30</v>
      </c>
      <c r="R18" s="508">
        <f>'106.11月菜單'!R41:U41</f>
        <v>0</v>
      </c>
      <c r="S18" s="509">
        <f>'第五週明細 '!K37</f>
        <v>0</v>
      </c>
      <c r="T18" s="234">
        <f>'第五週明細 '!J38</f>
        <v>0</v>
      </c>
      <c r="U18" s="233">
        <f>'第五週明細 '!L38</f>
        <v>0</v>
      </c>
    </row>
    <row r="19" spans="1:21" ht="16.5" x14ac:dyDescent="0.25">
      <c r="A19" s="511"/>
      <c r="B19" s="499"/>
      <c r="C19" s="509"/>
      <c r="D19" s="234" t="str">
        <f>'第五週明細 '!J7</f>
        <v>豆乾</v>
      </c>
      <c r="E19" s="234">
        <f>'第五週明細 '!L7</f>
        <v>20</v>
      </c>
      <c r="F19" s="559"/>
      <c r="G19" s="509"/>
      <c r="H19" s="234">
        <f>'第五週明細 '!J15</f>
        <v>0</v>
      </c>
      <c r="I19" s="236">
        <f>'第五週明細 '!L15</f>
        <v>0</v>
      </c>
      <c r="J19" s="561"/>
      <c r="K19" s="509"/>
      <c r="L19" s="234" t="str">
        <f>'第五週明細 '!J23</f>
        <v>生鮮豬肉</v>
      </c>
      <c r="M19" s="234">
        <f>'第五週明細 '!L31</f>
        <v>0</v>
      </c>
      <c r="N19" s="566"/>
      <c r="O19" s="509"/>
      <c r="P19" s="234">
        <f>'第五週明細 '!J31</f>
        <v>0</v>
      </c>
      <c r="Q19" s="234">
        <f>'第五週明細 '!L31</f>
        <v>0</v>
      </c>
      <c r="R19" s="508"/>
      <c r="S19" s="509"/>
      <c r="T19" s="234">
        <f>'第五週明細 '!J39</f>
        <v>0</v>
      </c>
      <c r="U19" s="233">
        <f>'第五週明細 '!L39</f>
        <v>0</v>
      </c>
    </row>
    <row r="20" spans="1:21" ht="16.5" x14ac:dyDescent="0.25">
      <c r="A20" s="511"/>
      <c r="B20" s="499"/>
      <c r="C20" s="509"/>
      <c r="D20" s="234">
        <f>'第五週明細 '!J8</f>
        <v>0</v>
      </c>
      <c r="E20" s="234">
        <f>'第五週明細 '!L8</f>
        <v>0</v>
      </c>
      <c r="F20" s="559"/>
      <c r="G20" s="509"/>
      <c r="H20" s="234">
        <f>'第五週明細 '!J16</f>
        <v>0</v>
      </c>
      <c r="I20" s="236">
        <f>'第五週明細 '!L16</f>
        <v>0</v>
      </c>
      <c r="J20" s="561"/>
      <c r="K20" s="509"/>
      <c r="L20" s="234">
        <f>'第五週明細 '!J24</f>
        <v>0</v>
      </c>
      <c r="M20" s="234">
        <f>'第五週明細 '!L32</f>
        <v>0</v>
      </c>
      <c r="N20" s="566"/>
      <c r="O20" s="509"/>
      <c r="P20" s="234">
        <f>'第五週明細 '!J32</f>
        <v>0</v>
      </c>
      <c r="Q20" s="234">
        <f>'第五週明細 '!L32</f>
        <v>0</v>
      </c>
      <c r="R20" s="508"/>
      <c r="S20" s="509"/>
      <c r="T20" s="234">
        <f>'第五週明細 '!J40</f>
        <v>0</v>
      </c>
      <c r="U20" s="233">
        <f>'第五週明細 '!L40</f>
        <v>0</v>
      </c>
    </row>
    <row r="21" spans="1:21" ht="16.5" x14ac:dyDescent="0.25">
      <c r="A21" s="511"/>
      <c r="B21" s="499"/>
      <c r="C21" s="509"/>
      <c r="D21" s="234">
        <f>'第五週明細 '!J9</f>
        <v>0</v>
      </c>
      <c r="E21" s="234">
        <f>'第五週明細 '!L9</f>
        <v>0</v>
      </c>
      <c r="F21" s="559"/>
      <c r="G21" s="509"/>
      <c r="H21" s="234">
        <f>'第五週明細 '!J17</f>
        <v>0</v>
      </c>
      <c r="I21" s="236">
        <f>'第五週明細 '!L17</f>
        <v>0</v>
      </c>
      <c r="J21" s="561"/>
      <c r="K21" s="509"/>
      <c r="L21" s="234">
        <f>'第五週明細 '!J25</f>
        <v>0</v>
      </c>
      <c r="M21" s="234">
        <f>'第五週明細 '!L33</f>
        <v>0</v>
      </c>
      <c r="N21" s="566"/>
      <c r="O21" s="509"/>
      <c r="P21" s="234">
        <f>'第五週明細 '!J33</f>
        <v>0</v>
      </c>
      <c r="Q21" s="234">
        <f>'第五週明細 '!L33</f>
        <v>0</v>
      </c>
      <c r="R21" s="508"/>
      <c r="S21" s="509"/>
      <c r="T21" s="234">
        <f>'第五週明細 '!J41</f>
        <v>0</v>
      </c>
      <c r="U21" s="233">
        <f>'第五週明細 '!L41</f>
        <v>0</v>
      </c>
    </row>
    <row r="22" spans="1:21" ht="16.5" x14ac:dyDescent="0.25">
      <c r="A22" s="511"/>
      <c r="B22" s="499"/>
      <c r="C22" s="509"/>
      <c r="D22" s="234">
        <f>'第五週明細 '!J10</f>
        <v>0</v>
      </c>
      <c r="E22" s="234">
        <f>'第五週明細 '!L10</f>
        <v>0</v>
      </c>
      <c r="F22" s="559"/>
      <c r="G22" s="509"/>
      <c r="H22" s="234">
        <f>'第五週明細 '!J18</f>
        <v>0</v>
      </c>
      <c r="I22" s="236">
        <f>'第五週明細 '!L18</f>
        <v>0</v>
      </c>
      <c r="J22" s="561"/>
      <c r="K22" s="509"/>
      <c r="L22" s="234">
        <f>'第五週明細 '!J26</f>
        <v>0</v>
      </c>
      <c r="M22" s="234">
        <f>'第五週明細 '!L34</f>
        <v>0</v>
      </c>
      <c r="N22" s="566"/>
      <c r="O22" s="509"/>
      <c r="P22" s="234">
        <f>'第五週明細 '!J34</f>
        <v>0</v>
      </c>
      <c r="Q22" s="234">
        <f>'第五週明細 '!L34</f>
        <v>0</v>
      </c>
      <c r="R22" s="508"/>
      <c r="S22" s="509"/>
      <c r="T22" s="234">
        <f>'第五週明細 '!J42</f>
        <v>0</v>
      </c>
      <c r="U22" s="233">
        <f>'第五週明細 '!L42</f>
        <v>0</v>
      </c>
    </row>
    <row r="23" spans="1:21" ht="16.5" x14ac:dyDescent="0.25">
      <c r="A23" s="511"/>
      <c r="B23" s="499"/>
      <c r="C23" s="509"/>
      <c r="D23" s="234">
        <f>'第五週明細 '!J11</f>
        <v>0</v>
      </c>
      <c r="E23" s="234">
        <f>'第五週明細 '!L11</f>
        <v>0</v>
      </c>
      <c r="F23" s="559"/>
      <c r="G23" s="509"/>
      <c r="H23" s="234">
        <f>'第五週明細 '!J19</f>
        <v>0</v>
      </c>
      <c r="I23" s="236">
        <f>'第五週明細 '!L19</f>
        <v>0</v>
      </c>
      <c r="J23" s="561"/>
      <c r="K23" s="509"/>
      <c r="L23" s="234">
        <f>'第五週明細 '!J27</f>
        <v>0</v>
      </c>
      <c r="M23" s="234">
        <f>'第五週明細 '!L35</f>
        <v>0</v>
      </c>
      <c r="N23" s="566"/>
      <c r="O23" s="509"/>
      <c r="P23" s="234">
        <f>'第五週明細 '!J35</f>
        <v>0</v>
      </c>
      <c r="Q23" s="234">
        <f>'第五週明細 '!L35</f>
        <v>0</v>
      </c>
      <c r="R23" s="508"/>
      <c r="S23" s="509"/>
      <c r="T23" s="234">
        <f>'第五週明細 '!J43</f>
        <v>0</v>
      </c>
      <c r="U23" s="233">
        <f>'第五週明細 '!L43</f>
        <v>0</v>
      </c>
    </row>
    <row r="24" spans="1:21" ht="16.5" x14ac:dyDescent="0.25">
      <c r="A24" s="511"/>
      <c r="B24" s="499"/>
      <c r="C24" s="509"/>
      <c r="D24" s="234">
        <f>'第五週明細 '!J12</f>
        <v>0</v>
      </c>
      <c r="E24" s="234">
        <f>'第五週明細 '!L12</f>
        <v>0</v>
      </c>
      <c r="F24" s="559"/>
      <c r="G24" s="509"/>
      <c r="H24" s="234">
        <f>'第五週明細 '!J20</f>
        <v>0</v>
      </c>
      <c r="I24" s="236">
        <f>'第五週明細 '!L20</f>
        <v>0</v>
      </c>
      <c r="J24" s="561"/>
      <c r="K24" s="509"/>
      <c r="L24" s="234">
        <f>'第五週明細 '!J28</f>
        <v>0</v>
      </c>
      <c r="M24" s="234">
        <f>'第五週明細 '!L36</f>
        <v>0</v>
      </c>
      <c r="N24" s="567"/>
      <c r="O24" s="509"/>
      <c r="P24" s="234">
        <f>'第五週明細 '!J36</f>
        <v>0</v>
      </c>
      <c r="Q24" s="234">
        <f>'第五週明細 '!L36</f>
        <v>0</v>
      </c>
      <c r="R24" s="508"/>
      <c r="S24" s="509"/>
      <c r="T24" s="234">
        <f>'第五週明細 '!J44</f>
        <v>0</v>
      </c>
      <c r="U24" s="233">
        <f>'第五週明細 '!L44</f>
        <v>0</v>
      </c>
    </row>
    <row r="25" spans="1:21" ht="16.149999999999999" customHeight="1" x14ac:dyDescent="0.25">
      <c r="A25" s="498" t="s">
        <v>165</v>
      </c>
      <c r="B25" s="513" t="str">
        <f>'106.11月菜單'!B42</f>
        <v>泡菜冬粉</v>
      </c>
      <c r="C25" s="509" t="str">
        <f>'第五週明細 '!N5</f>
        <v>煮</v>
      </c>
      <c r="D25" s="234" t="str">
        <f>'第五週明細 '!M6</f>
        <v>高麗菜</v>
      </c>
      <c r="E25" s="234">
        <f>'第五週明細 '!O6</f>
        <v>20</v>
      </c>
      <c r="F25" s="564" t="str">
        <f>'106.11月菜單'!F42</f>
        <v>玉米絞肉</v>
      </c>
      <c r="G25" s="509" t="str">
        <f>'第五週明細 '!N13</f>
        <v>煮</v>
      </c>
      <c r="H25" s="234" t="str">
        <f>'第五週明細 '!M14</f>
        <v>玉米粒</v>
      </c>
      <c r="I25" s="236">
        <f>'第五週明細 '!O14</f>
        <v>40</v>
      </c>
      <c r="J25" s="560" t="str">
        <f>'106.11月菜單'!J42</f>
        <v>高麗菜蛋酥</v>
      </c>
      <c r="K25" s="509">
        <f>'第五週明細 '!E23</f>
        <v>0</v>
      </c>
      <c r="L25" s="234" t="str">
        <f>'第五週明細 '!M22</f>
        <v>高麗菜</v>
      </c>
      <c r="M25" s="234">
        <f>'106.11月菜單 (11.1-3)'!M25</f>
        <v>30</v>
      </c>
      <c r="N25" s="519" t="str">
        <f>'106.11月菜單'!N42</f>
        <v>珍菇花椰菜</v>
      </c>
      <c r="O25" s="509" t="str">
        <f>'第五週明細 '!N29</f>
        <v>煮</v>
      </c>
      <c r="P25" s="234" t="str">
        <f>'第五週明細 '!M30</f>
        <v>鮮菇</v>
      </c>
      <c r="Q25" s="234">
        <f>'第五週明細 '!O30</f>
        <v>10</v>
      </c>
      <c r="R25" s="520">
        <f>'106.11月菜單'!R42:U42</f>
        <v>0</v>
      </c>
      <c r="S25" s="509">
        <f>'第五週明細 '!N37</f>
        <v>0</v>
      </c>
      <c r="T25" s="234">
        <f>'第五週明細 '!M38</f>
        <v>0</v>
      </c>
      <c r="U25" s="233">
        <f>'第五週明細 '!O38</f>
        <v>0</v>
      </c>
    </row>
    <row r="26" spans="1:21" ht="16.5" x14ac:dyDescent="0.25">
      <c r="A26" s="511"/>
      <c r="B26" s="513"/>
      <c r="C26" s="509"/>
      <c r="D26" s="234" t="str">
        <f>'第五週明細 '!M7</f>
        <v>豆芽菜</v>
      </c>
      <c r="E26" s="234">
        <f>'第五週明細 '!O7</f>
        <v>30</v>
      </c>
      <c r="F26" s="564"/>
      <c r="G26" s="509"/>
      <c r="H26" s="234" t="str">
        <f>'第五週明細 '!M15</f>
        <v>青豆仁</v>
      </c>
      <c r="I26" s="236">
        <f>'第五週明細 '!O15</f>
        <v>5</v>
      </c>
      <c r="J26" s="560"/>
      <c r="K26" s="509"/>
      <c r="L26" s="234" t="str">
        <f>'第五週明細 '!M23</f>
        <v>雞蛋</v>
      </c>
      <c r="M26" s="234">
        <f>'106.11月菜單 (11.1-3)'!M26</f>
        <v>40</v>
      </c>
      <c r="N26" s="519"/>
      <c r="O26" s="509"/>
      <c r="P26" s="234" t="str">
        <f>'第五週明細 '!M31</f>
        <v>綠花椰菜</v>
      </c>
      <c r="Q26" s="234">
        <f>'第五週明細 '!O31</f>
        <v>60</v>
      </c>
      <c r="R26" s="520"/>
      <c r="S26" s="509"/>
      <c r="T26" s="234">
        <f>'第五週明細 '!M39</f>
        <v>0</v>
      </c>
      <c r="U26" s="233">
        <f>'第五週明細 '!O39</f>
        <v>0</v>
      </c>
    </row>
    <row r="27" spans="1:21" ht="16.5" x14ac:dyDescent="0.25">
      <c r="A27" s="511"/>
      <c r="B27" s="513"/>
      <c r="C27" s="509"/>
      <c r="D27" s="234" t="str">
        <f>'第五週明細 '!M8</f>
        <v>冬粉</v>
      </c>
      <c r="E27" s="234">
        <f>'第五週明細 '!O8</f>
        <v>8</v>
      </c>
      <c r="F27" s="564"/>
      <c r="G27" s="509"/>
      <c r="H27" s="234" t="str">
        <f>'第五週明細 '!M16</f>
        <v>紅蘿蔔</v>
      </c>
      <c r="I27" s="236">
        <f>'第五週明細 '!O16</f>
        <v>10</v>
      </c>
      <c r="J27" s="560"/>
      <c r="K27" s="509"/>
      <c r="L27" s="234" t="str">
        <f>'第五週明細 '!M24</f>
        <v>鮮菇</v>
      </c>
      <c r="M27" s="234">
        <f>'106.11月菜單 (11.1-3)'!M27</f>
        <v>0</v>
      </c>
      <c r="N27" s="519"/>
      <c r="O27" s="509"/>
      <c r="P27" s="234">
        <f>'第五週明細 '!M32</f>
        <v>0</v>
      </c>
      <c r="Q27" s="234">
        <f>'第五週明細 '!O32</f>
        <v>0</v>
      </c>
      <c r="R27" s="520"/>
      <c r="S27" s="509"/>
      <c r="T27" s="234">
        <f>'第五週明細 '!M40</f>
        <v>0</v>
      </c>
      <c r="U27" s="233">
        <f>'第五週明細 '!O40</f>
        <v>0</v>
      </c>
    </row>
    <row r="28" spans="1:21" ht="16.5" x14ac:dyDescent="0.25">
      <c r="A28" s="511"/>
      <c r="B28" s="513"/>
      <c r="C28" s="509"/>
      <c r="D28" s="234" t="str">
        <f>'第五週明細 '!M9</f>
        <v>紅蘿蔔</v>
      </c>
      <c r="E28" s="234">
        <f>'第五週明細 '!O9</f>
        <v>5</v>
      </c>
      <c r="F28" s="564"/>
      <c r="G28" s="509"/>
      <c r="H28" s="234" t="str">
        <f>'第五週明細 '!M17</f>
        <v>生鮮豬肉</v>
      </c>
      <c r="I28" s="236">
        <f>'第五週明細 '!O17</f>
        <v>10</v>
      </c>
      <c r="J28" s="560"/>
      <c r="K28" s="509"/>
      <c r="L28" s="234">
        <f>'第五週明細 '!M25</f>
        <v>0</v>
      </c>
      <c r="M28" s="234">
        <f>'106.11月菜單 (11.1-3)'!M28</f>
        <v>0</v>
      </c>
      <c r="N28" s="519"/>
      <c r="O28" s="509"/>
      <c r="P28" s="234">
        <f>'第五週明細 '!M33</f>
        <v>0</v>
      </c>
      <c r="Q28" s="234">
        <f>'第五週明細 '!O33</f>
        <v>0</v>
      </c>
      <c r="R28" s="520"/>
      <c r="S28" s="509"/>
      <c r="T28" s="234">
        <f>'第五週明細 '!M41</f>
        <v>0</v>
      </c>
      <c r="U28" s="233">
        <f>'第五週明細 '!O41</f>
        <v>0</v>
      </c>
    </row>
    <row r="29" spans="1:21" ht="16.5" x14ac:dyDescent="0.25">
      <c r="A29" s="511"/>
      <c r="B29" s="513"/>
      <c r="C29" s="509"/>
      <c r="D29" s="234" t="str">
        <f>'第五週明細 '!M10</f>
        <v>木耳</v>
      </c>
      <c r="E29" s="234">
        <f>'第五週明細 '!O10</f>
        <v>0</v>
      </c>
      <c r="F29" s="564"/>
      <c r="G29" s="509"/>
      <c r="H29" s="234">
        <f>'第五週明細 '!M18</f>
        <v>0</v>
      </c>
      <c r="I29" s="236">
        <f>'第五週明細 '!O18</f>
        <v>0</v>
      </c>
      <c r="J29" s="560"/>
      <c r="K29" s="509"/>
      <c r="L29" s="234">
        <f>'第五週明細 '!M26</f>
        <v>0</v>
      </c>
      <c r="M29" s="234">
        <f>'106.11月菜單 (11.1-3)'!M29</f>
        <v>0</v>
      </c>
      <c r="N29" s="519"/>
      <c r="O29" s="509"/>
      <c r="P29" s="234">
        <f>'第五週明細 '!M34</f>
        <v>0</v>
      </c>
      <c r="Q29" s="234">
        <f>'第五週明細 '!O34</f>
        <v>0</v>
      </c>
      <c r="R29" s="520"/>
      <c r="S29" s="509"/>
      <c r="T29" s="234">
        <f>'第五週明細 '!M42</f>
        <v>0</v>
      </c>
      <c r="U29" s="233">
        <f>'第五週明細 '!O42</f>
        <v>0</v>
      </c>
    </row>
    <row r="30" spans="1:21" ht="16.5" x14ac:dyDescent="0.25">
      <c r="A30" s="511"/>
      <c r="B30" s="513"/>
      <c r="C30" s="509"/>
      <c r="D30" s="234">
        <f>'第五週明細 '!M11</f>
        <v>0</v>
      </c>
      <c r="E30" s="234">
        <f>'第五週明細 '!O11</f>
        <v>0</v>
      </c>
      <c r="F30" s="564"/>
      <c r="G30" s="509"/>
      <c r="H30" s="234">
        <f>'第五週明細 '!M19</f>
        <v>0</v>
      </c>
      <c r="I30" s="236">
        <f>'第五週明細 '!O19</f>
        <v>0</v>
      </c>
      <c r="J30" s="560"/>
      <c r="K30" s="509"/>
      <c r="L30" s="234">
        <f>'第五週明細 '!M27</f>
        <v>0</v>
      </c>
      <c r="M30" s="234">
        <f>'106.11月菜單 (11.1-3)'!M30</f>
        <v>0</v>
      </c>
      <c r="N30" s="519"/>
      <c r="O30" s="509"/>
      <c r="P30" s="234">
        <f>'第五週明細 '!M35</f>
        <v>0</v>
      </c>
      <c r="Q30" s="234">
        <f>'第五週明細 '!O35</f>
        <v>0</v>
      </c>
      <c r="R30" s="520"/>
      <c r="S30" s="509"/>
      <c r="T30" s="234">
        <f>'第五週明細 '!M43</f>
        <v>0</v>
      </c>
      <c r="U30" s="233">
        <f>'第五週明細 '!O43</f>
        <v>0</v>
      </c>
    </row>
    <row r="31" spans="1:21" ht="16.5" x14ac:dyDescent="0.25">
      <c r="A31" s="511"/>
      <c r="B31" s="513"/>
      <c r="C31" s="509"/>
      <c r="D31" s="234">
        <f>'第五週明細 '!M12</f>
        <v>0</v>
      </c>
      <c r="E31" s="234">
        <f>'第五週明細 '!O12</f>
        <v>0</v>
      </c>
      <c r="F31" s="564"/>
      <c r="G31" s="509"/>
      <c r="H31" s="234">
        <f>'第五週明細 '!M20</f>
        <v>0</v>
      </c>
      <c r="I31" s="236">
        <f>'第五週明細 '!O20</f>
        <v>0</v>
      </c>
      <c r="J31" s="560"/>
      <c r="K31" s="509"/>
      <c r="L31" s="234">
        <f>'第五週明細 '!M28</f>
        <v>0</v>
      </c>
      <c r="M31" s="234">
        <f>'106.11月菜單 (11.1-3)'!M31</f>
        <v>0</v>
      </c>
      <c r="N31" s="519"/>
      <c r="O31" s="509"/>
      <c r="P31" s="234">
        <f>'第五週明細 '!M36</f>
        <v>0</v>
      </c>
      <c r="Q31" s="234">
        <f>'第五週明細 '!O36</f>
        <v>0</v>
      </c>
      <c r="R31" s="520"/>
      <c r="S31" s="509"/>
      <c r="T31" s="234">
        <f>'第五週明細 '!M44</f>
        <v>0</v>
      </c>
      <c r="U31" s="233">
        <f>'第五週明細 '!O44</f>
        <v>0</v>
      </c>
    </row>
    <row r="32" spans="1:21" ht="16.149999999999999" customHeight="1" x14ac:dyDescent="0.25">
      <c r="A32" s="498" t="s">
        <v>186</v>
      </c>
      <c r="B32" s="499" t="str">
        <f>'106.11月菜單'!B43</f>
        <v>淺色蔬菜</v>
      </c>
      <c r="C32" s="509" t="str">
        <f>'第五週明細 '!Q5</f>
        <v>川燙</v>
      </c>
      <c r="D32" s="230" t="str">
        <f>'第五週明細 '!P6</f>
        <v>蔬菜</v>
      </c>
      <c r="E32" s="238">
        <f>'第五週明細 '!R6</f>
        <v>80</v>
      </c>
      <c r="F32" s="501" t="str">
        <f>'106.11月菜單'!F43</f>
        <v>深色蔬菜</v>
      </c>
      <c r="G32" s="509" t="str">
        <f>'第五週明細 '!Q13</f>
        <v>川燙</v>
      </c>
      <c r="H32" s="230" t="str">
        <f>'第五週明細 '!P14</f>
        <v>蔬菜</v>
      </c>
      <c r="I32" s="235">
        <f>'第五週明細 '!R14</f>
        <v>80</v>
      </c>
      <c r="J32" s="502" t="str">
        <f>'106.11月菜單'!J43</f>
        <v>深色蔬菜</v>
      </c>
      <c r="K32" s="509">
        <f>'第五週明細 '!E24</f>
        <v>0</v>
      </c>
      <c r="L32" s="230" t="str">
        <f>'第五週明細 '!P22</f>
        <v>蔬菜</v>
      </c>
      <c r="M32" s="238">
        <f>'第五週明細 '!R22</f>
        <v>80</v>
      </c>
      <c r="N32" s="510" t="str">
        <f>'106.11月菜單'!N43</f>
        <v>淺色蔬菜</v>
      </c>
      <c r="O32" s="509" t="str">
        <f>'第五週明細 '!Q29</f>
        <v>川燙</v>
      </c>
      <c r="P32" s="230" t="str">
        <f>'第五週明細 '!P30</f>
        <v>蔬菜</v>
      </c>
      <c r="Q32" s="238">
        <f>'第五週明細 '!R30</f>
        <v>80</v>
      </c>
      <c r="R32" s="508">
        <f>'106.11月菜單'!R43:U43</f>
        <v>0</v>
      </c>
      <c r="S32" s="509">
        <f>'第五週明細 '!Q37</f>
        <v>0</v>
      </c>
      <c r="T32" s="230">
        <f>'第五週明細 '!P38</f>
        <v>0</v>
      </c>
      <c r="U32" s="237">
        <f>'第五週明細 '!R38</f>
        <v>0</v>
      </c>
    </row>
    <row r="33" spans="1:21" ht="16.5" x14ac:dyDescent="0.25">
      <c r="A33" s="498"/>
      <c r="B33" s="499"/>
      <c r="C33" s="509"/>
      <c r="D33" s="230">
        <f>'第五週明細 '!P7</f>
        <v>0</v>
      </c>
      <c r="E33" s="238">
        <f>'第五週明細 '!R7</f>
        <v>0</v>
      </c>
      <c r="F33" s="501"/>
      <c r="G33" s="509"/>
      <c r="H33" s="230">
        <f>'第五週明細 '!P15</f>
        <v>0</v>
      </c>
      <c r="I33" s="235">
        <f>'第五週明細 '!R15</f>
        <v>0</v>
      </c>
      <c r="J33" s="502"/>
      <c r="K33" s="509"/>
      <c r="L33" s="230">
        <f>'第五週明細 '!P23</f>
        <v>0</v>
      </c>
      <c r="M33" s="238">
        <f>'第五週明細 '!R23</f>
        <v>0</v>
      </c>
      <c r="N33" s="510"/>
      <c r="O33" s="509"/>
      <c r="P33" s="230">
        <f>'第五週明細 '!P31</f>
        <v>0</v>
      </c>
      <c r="Q33" s="238">
        <f>'第五週明細 '!R31</f>
        <v>0</v>
      </c>
      <c r="R33" s="508"/>
      <c r="S33" s="509"/>
      <c r="T33" s="230">
        <f>'第五週明細 '!P39</f>
        <v>0</v>
      </c>
      <c r="U33" s="237">
        <f>'第五週明細 '!R39</f>
        <v>0</v>
      </c>
    </row>
    <row r="34" spans="1:21" ht="16.5" x14ac:dyDescent="0.25">
      <c r="A34" s="498"/>
      <c r="B34" s="499"/>
      <c r="C34" s="509"/>
      <c r="D34" s="230">
        <f>'第五週明細 '!P8</f>
        <v>0</v>
      </c>
      <c r="E34" s="238">
        <f>'第五週明細 '!R8</f>
        <v>0</v>
      </c>
      <c r="F34" s="501"/>
      <c r="G34" s="509"/>
      <c r="H34" s="230">
        <f>'第五週明細 '!P16</f>
        <v>0</v>
      </c>
      <c r="I34" s="235">
        <f>'第五週明細 '!R16</f>
        <v>0</v>
      </c>
      <c r="J34" s="502"/>
      <c r="K34" s="509"/>
      <c r="L34" s="230">
        <f>'第五週明細 '!P24</f>
        <v>0</v>
      </c>
      <c r="M34" s="238">
        <f>'第五週明細 '!R24</f>
        <v>0</v>
      </c>
      <c r="N34" s="510"/>
      <c r="O34" s="509"/>
      <c r="P34" s="230">
        <f>'第五週明細 '!P32</f>
        <v>0</v>
      </c>
      <c r="Q34" s="238">
        <f>'第五週明細 '!R32</f>
        <v>0</v>
      </c>
      <c r="R34" s="508"/>
      <c r="S34" s="509"/>
      <c r="T34" s="230">
        <f>'第五週明細 '!P40</f>
        <v>0</v>
      </c>
      <c r="U34" s="237">
        <f>'第五週明細 '!R40</f>
        <v>0</v>
      </c>
    </row>
    <row r="35" spans="1:21" ht="16.5" x14ac:dyDescent="0.25">
      <c r="A35" s="498"/>
      <c r="B35" s="499"/>
      <c r="C35" s="509"/>
      <c r="D35" s="230">
        <f>'第五週明細 '!P9</f>
        <v>0</v>
      </c>
      <c r="E35" s="238">
        <f>'第五週明細 '!R9</f>
        <v>0</v>
      </c>
      <c r="F35" s="501"/>
      <c r="G35" s="509"/>
      <c r="H35" s="230">
        <f>'第五週明細 '!P17</f>
        <v>0</v>
      </c>
      <c r="I35" s="235">
        <f>'第五週明細 '!R17</f>
        <v>0</v>
      </c>
      <c r="J35" s="502"/>
      <c r="K35" s="509"/>
      <c r="L35" s="230">
        <f>'第五週明細 '!P25</f>
        <v>0</v>
      </c>
      <c r="M35" s="238">
        <f>'第五週明細 '!R25</f>
        <v>0</v>
      </c>
      <c r="N35" s="510"/>
      <c r="O35" s="509"/>
      <c r="P35" s="230">
        <f>'第五週明細 '!P33</f>
        <v>0</v>
      </c>
      <c r="Q35" s="238">
        <f>'第五週明細 '!R33</f>
        <v>0</v>
      </c>
      <c r="R35" s="508"/>
      <c r="S35" s="509"/>
      <c r="T35" s="230">
        <f>'第五週明細 '!P41</f>
        <v>0</v>
      </c>
      <c r="U35" s="237">
        <f>'第五週明細 '!R41</f>
        <v>0</v>
      </c>
    </row>
    <row r="36" spans="1:21" ht="16.149999999999999" customHeight="1" x14ac:dyDescent="0.25">
      <c r="A36" s="511" t="s">
        <v>187</v>
      </c>
      <c r="B36" s="522" t="str">
        <f>'106.11月菜單'!B44</f>
        <v>海芽薑絲湯</v>
      </c>
      <c r="C36" s="509" t="str">
        <f>'第五週明細 '!T5</f>
        <v>煮</v>
      </c>
      <c r="D36" s="234" t="str">
        <f>'第五週明細 '!S6</f>
        <v>海芽</v>
      </c>
      <c r="E36" s="238">
        <f>第四週明細!U6</f>
        <v>30</v>
      </c>
      <c r="F36" s="523" t="str">
        <f>'106.11月菜單'!F44</f>
        <v>榨菜蛋花湯(醃)/乳品</v>
      </c>
      <c r="G36" s="509" t="str">
        <f>'第五週明細 '!T13</f>
        <v>煮</v>
      </c>
      <c r="H36" s="230" t="str">
        <f>'第五週明細 '!S14</f>
        <v>榨菜絲</v>
      </c>
      <c r="I36" s="236">
        <f>'第五週明細 '!U14</f>
        <v>20</v>
      </c>
      <c r="J36" s="535" t="str">
        <f>'106.11月菜單'!J44</f>
        <v>肉羹湯(加)</v>
      </c>
      <c r="K36" s="509">
        <f>'第五週明細 '!E25</f>
        <v>0</v>
      </c>
      <c r="L36" s="234" t="str">
        <f>'第五週明細 '!S22</f>
        <v>肉羹</v>
      </c>
      <c r="M36" s="238">
        <f>'第五週明細 '!U22</f>
        <v>20</v>
      </c>
      <c r="N36" s="562" t="str">
        <f>'106.11月菜單'!N44</f>
        <v>豆腐湯(豆)</v>
      </c>
      <c r="O36" s="509" t="str">
        <f>'第五週明細 '!T29</f>
        <v>煮</v>
      </c>
      <c r="P36" s="234" t="str">
        <f>'第五週明細 '!S30</f>
        <v>味噌</v>
      </c>
      <c r="Q36" s="234">
        <f>'第五週明細 '!U30</f>
        <v>1</v>
      </c>
      <c r="R36" s="563">
        <f>'106.11月菜單'!R44:U44</f>
        <v>0</v>
      </c>
      <c r="S36" s="509">
        <f>'第五週明細 '!T37</f>
        <v>0</v>
      </c>
      <c r="T36" s="234">
        <f>'第五週明細 '!S38</f>
        <v>0</v>
      </c>
      <c r="U36" s="233">
        <f>'第五週明細 '!U38</f>
        <v>0</v>
      </c>
    </row>
    <row r="37" spans="1:21" ht="16.5" x14ac:dyDescent="0.25">
      <c r="A37" s="511"/>
      <c r="B37" s="522"/>
      <c r="C37" s="509"/>
      <c r="D37" s="234" t="str">
        <f>'第五週明細 '!S7</f>
        <v>薑</v>
      </c>
      <c r="E37" s="238">
        <f>第四週明細!U7</f>
        <v>10</v>
      </c>
      <c r="F37" s="523"/>
      <c r="G37" s="509"/>
      <c r="H37" s="230" t="str">
        <f>'第五週明細 '!S15</f>
        <v>雞蛋</v>
      </c>
      <c r="I37" s="236">
        <f>'第五週明細 '!U15</f>
        <v>10</v>
      </c>
      <c r="J37" s="535"/>
      <c r="K37" s="509"/>
      <c r="L37" s="234" t="str">
        <f>'第五週明細 '!S23</f>
        <v>新鮮竹筍</v>
      </c>
      <c r="M37" s="238">
        <f>'第五週明細 '!U23</f>
        <v>30</v>
      </c>
      <c r="N37" s="562"/>
      <c r="O37" s="509"/>
      <c r="P37" s="234" t="str">
        <f>'第五週明細 '!S31</f>
        <v>豆腐</v>
      </c>
      <c r="Q37" s="234">
        <f>'第五週明細 '!U31</f>
        <v>30</v>
      </c>
      <c r="R37" s="563"/>
      <c r="S37" s="509"/>
      <c r="T37" s="234">
        <f>'第五週明細 '!S39</f>
        <v>0</v>
      </c>
      <c r="U37" s="233">
        <f>'第五週明細 '!U39</f>
        <v>0</v>
      </c>
    </row>
    <row r="38" spans="1:21" ht="16.5" x14ac:dyDescent="0.25">
      <c r="A38" s="511"/>
      <c r="B38" s="522"/>
      <c r="C38" s="509"/>
      <c r="D38" s="234">
        <f>'第五週明細 '!S8</f>
        <v>0</v>
      </c>
      <c r="E38" s="238">
        <f>第四週明細!U8</f>
        <v>5</v>
      </c>
      <c r="F38" s="523"/>
      <c r="G38" s="509"/>
      <c r="H38" s="230">
        <f>'第五週明細 '!S16</f>
        <v>0</v>
      </c>
      <c r="I38" s="236">
        <f>'第五週明細 '!U16</f>
        <v>0</v>
      </c>
      <c r="J38" s="535"/>
      <c r="K38" s="509"/>
      <c r="L38" s="234">
        <f>'第五週明細 '!S24</f>
        <v>0</v>
      </c>
      <c r="M38" s="238">
        <f>'第五週明細 '!U24</f>
        <v>0</v>
      </c>
      <c r="N38" s="562"/>
      <c r="O38" s="509"/>
      <c r="P38" s="234">
        <f>'第五週明細 '!S32</f>
        <v>0</v>
      </c>
      <c r="Q38" s="234">
        <f>'第五週明細 '!U32</f>
        <v>0</v>
      </c>
      <c r="R38" s="563"/>
      <c r="S38" s="509"/>
      <c r="T38" s="234">
        <f>'第五週明細 '!S40</f>
        <v>0</v>
      </c>
      <c r="U38" s="233">
        <f>'第五週明細 '!U40</f>
        <v>0</v>
      </c>
    </row>
    <row r="39" spans="1:21" ht="16.5" x14ac:dyDescent="0.25">
      <c r="A39" s="511"/>
      <c r="B39" s="522"/>
      <c r="C39" s="509"/>
      <c r="D39" s="234">
        <f>'第五週明細 '!S9</f>
        <v>0</v>
      </c>
      <c r="E39" s="238">
        <f>第四週明細!U9</f>
        <v>5</v>
      </c>
      <c r="F39" s="523"/>
      <c r="G39" s="509"/>
      <c r="H39" s="230">
        <f>'第五週明細 '!S17</f>
        <v>0</v>
      </c>
      <c r="I39" s="236">
        <f>'第五週明細 '!U17</f>
        <v>0</v>
      </c>
      <c r="J39" s="535"/>
      <c r="K39" s="509"/>
      <c r="L39" s="234">
        <f>'第五週明細 '!S25</f>
        <v>0</v>
      </c>
      <c r="M39" s="238">
        <f>'第五週明細 '!U25</f>
        <v>0</v>
      </c>
      <c r="N39" s="562"/>
      <c r="O39" s="509"/>
      <c r="P39" s="234">
        <f>'第五週明細 '!S33</f>
        <v>0</v>
      </c>
      <c r="Q39" s="234">
        <f>'第五週明細 '!U33</f>
        <v>0</v>
      </c>
      <c r="R39" s="563"/>
      <c r="S39" s="509"/>
      <c r="T39" s="234">
        <f>'第五週明細 '!S41</f>
        <v>0</v>
      </c>
      <c r="U39" s="233">
        <f>'第五週明細 '!U41</f>
        <v>0</v>
      </c>
    </row>
    <row r="40" spans="1:21" ht="16.5" x14ac:dyDescent="0.25">
      <c r="A40" s="511"/>
      <c r="B40" s="522"/>
      <c r="C40" s="509"/>
      <c r="D40" s="234">
        <f>'第五週明細 '!S10</f>
        <v>0</v>
      </c>
      <c r="E40" s="238">
        <f>第四週明細!U10</f>
        <v>0</v>
      </c>
      <c r="F40" s="523"/>
      <c r="G40" s="509"/>
      <c r="H40" s="230">
        <f>'第五週明細 '!S18</f>
        <v>0</v>
      </c>
      <c r="I40" s="236">
        <f>'第五週明細 '!U18</f>
        <v>0</v>
      </c>
      <c r="J40" s="535"/>
      <c r="K40" s="509"/>
      <c r="L40" s="234">
        <f>'第五週明細 '!S26</f>
        <v>0</v>
      </c>
      <c r="M40" s="238">
        <f>'第五週明細 '!U26</f>
        <v>0</v>
      </c>
      <c r="N40" s="562"/>
      <c r="O40" s="509"/>
      <c r="P40" s="234">
        <f>'第五週明細 '!S34</f>
        <v>0</v>
      </c>
      <c r="Q40" s="234">
        <f>'第五週明細 '!U34</f>
        <v>0</v>
      </c>
      <c r="R40" s="563"/>
      <c r="S40" s="509"/>
      <c r="T40" s="234">
        <f>'第五週明細 '!S42</f>
        <v>0</v>
      </c>
      <c r="U40" s="233">
        <f>'第五週明細 '!U42</f>
        <v>0</v>
      </c>
    </row>
    <row r="41" spans="1:21" ht="16.5" x14ac:dyDescent="0.25">
      <c r="A41" s="511"/>
      <c r="B41" s="522"/>
      <c r="C41" s="509"/>
      <c r="D41" s="234">
        <f>'第五週明細 '!S11</f>
        <v>0</v>
      </c>
      <c r="E41" s="238">
        <f>第四週明細!U11</f>
        <v>0</v>
      </c>
      <c r="F41" s="523"/>
      <c r="G41" s="509"/>
      <c r="H41" s="230">
        <f>'第五週明細 '!S19</f>
        <v>0</v>
      </c>
      <c r="I41" s="236">
        <f>'第五週明細 '!U19</f>
        <v>0</v>
      </c>
      <c r="J41" s="535"/>
      <c r="K41" s="509"/>
      <c r="L41" s="234">
        <f>'第五週明細 '!S27</f>
        <v>0</v>
      </c>
      <c r="M41" s="238">
        <f>'第五週明細 '!U27</f>
        <v>0</v>
      </c>
      <c r="N41" s="562"/>
      <c r="O41" s="509"/>
      <c r="P41" s="234">
        <f>'第五週明細 '!S35</f>
        <v>0</v>
      </c>
      <c r="Q41" s="234">
        <f>'第五週明細 '!U35</f>
        <v>0</v>
      </c>
      <c r="R41" s="563"/>
      <c r="S41" s="509"/>
      <c r="T41" s="234">
        <f>'第五週明細 '!S43</f>
        <v>0</v>
      </c>
      <c r="U41" s="233">
        <f>'第五週明細 '!U43</f>
        <v>0</v>
      </c>
    </row>
    <row r="42" spans="1:21" ht="16.5" x14ac:dyDescent="0.25">
      <c r="A42" s="511"/>
      <c r="B42" s="522"/>
      <c r="C42" s="509"/>
      <c r="D42" s="234">
        <f>'第五週明細 '!S12</f>
        <v>0</v>
      </c>
      <c r="E42" s="238">
        <f>第四週明細!U12</f>
        <v>0</v>
      </c>
      <c r="F42" s="523"/>
      <c r="G42" s="509"/>
      <c r="H42" s="230">
        <f>'第五週明細 '!S20</f>
        <v>0</v>
      </c>
      <c r="I42" s="236">
        <f>'第五週明細 '!U20</f>
        <v>0</v>
      </c>
      <c r="J42" s="535"/>
      <c r="K42" s="509"/>
      <c r="L42" s="234">
        <f>'第五週明細 '!S28</f>
        <v>0</v>
      </c>
      <c r="M42" s="238">
        <f>'第五週明細 '!U28</f>
        <v>0</v>
      </c>
      <c r="N42" s="562"/>
      <c r="O42" s="509"/>
      <c r="P42" s="234">
        <f>'第五週明細 '!S36</f>
        <v>0</v>
      </c>
      <c r="Q42" s="234">
        <f>'第五週明細 '!U36</f>
        <v>0</v>
      </c>
      <c r="R42" s="563"/>
      <c r="S42" s="509"/>
      <c r="T42" s="234">
        <f>'第五週明細 '!S44</f>
        <v>0</v>
      </c>
      <c r="U42" s="233">
        <f>'第五週明細 '!U44</f>
        <v>0</v>
      </c>
    </row>
    <row r="43" spans="1:21" ht="16.5" x14ac:dyDescent="0.25">
      <c r="A43" s="517" t="s">
        <v>166</v>
      </c>
      <c r="B43" s="518"/>
      <c r="C43" s="518"/>
      <c r="D43" s="232"/>
      <c r="E43" s="231"/>
      <c r="F43" s="500" t="s">
        <v>166</v>
      </c>
      <c r="G43" s="500"/>
      <c r="H43" s="230"/>
      <c r="I43" s="228"/>
      <c r="J43" s="500" t="s">
        <v>166</v>
      </c>
      <c r="K43" s="500"/>
      <c r="L43" s="230"/>
      <c r="M43" s="222"/>
      <c r="N43" s="500" t="s">
        <v>166</v>
      </c>
      <c r="O43" s="500"/>
      <c r="P43" s="230"/>
      <c r="Q43" s="222"/>
      <c r="R43" s="500"/>
      <c r="S43" s="500"/>
      <c r="T43" s="230"/>
      <c r="U43" s="221"/>
    </row>
    <row r="44" spans="1:21" ht="16.5" x14ac:dyDescent="0.25">
      <c r="A44" s="524" t="s">
        <v>167</v>
      </c>
      <c r="B44" s="525"/>
      <c r="C44" s="525"/>
      <c r="D44" s="223"/>
      <c r="E44" s="222"/>
      <c r="F44" s="525" t="s">
        <v>108</v>
      </c>
      <c r="G44" s="525"/>
      <c r="H44" s="223"/>
      <c r="I44" s="228"/>
      <c r="J44" s="525" t="s">
        <v>108</v>
      </c>
      <c r="K44" s="525"/>
      <c r="L44" s="223"/>
      <c r="M44" s="222"/>
      <c r="N44" s="525" t="s">
        <v>108</v>
      </c>
      <c r="O44" s="525"/>
      <c r="P44" s="223"/>
      <c r="Q44" s="222"/>
      <c r="R44" s="525" t="s">
        <v>108</v>
      </c>
      <c r="S44" s="525"/>
      <c r="T44" s="223"/>
      <c r="U44" s="221"/>
    </row>
    <row r="45" spans="1:21" ht="16.149999999999999" customHeight="1" x14ac:dyDescent="0.25">
      <c r="A45" s="526" t="s">
        <v>168</v>
      </c>
      <c r="B45" s="529" t="s">
        <v>169</v>
      </c>
      <c r="C45" s="529"/>
      <c r="D45" s="529"/>
      <c r="E45" s="227">
        <f>'第五週明細 '!W12</f>
        <v>740.4</v>
      </c>
      <c r="F45" s="529" t="s">
        <v>169</v>
      </c>
      <c r="G45" s="529"/>
      <c r="H45" s="529"/>
      <c r="I45" s="227">
        <f>'第五週明細 '!W20</f>
        <v>705.5</v>
      </c>
      <c r="J45" s="529" t="s">
        <v>169</v>
      </c>
      <c r="K45" s="529"/>
      <c r="L45" s="529"/>
      <c r="M45" s="227">
        <f>'第五週明細 '!W28</f>
        <v>723.9</v>
      </c>
      <c r="N45" s="529" t="s">
        <v>169</v>
      </c>
      <c r="O45" s="529"/>
      <c r="P45" s="529"/>
      <c r="Q45" s="227">
        <f>'第五週明細 '!W36</f>
        <v>737.5</v>
      </c>
      <c r="R45" s="529" t="s">
        <v>169</v>
      </c>
      <c r="S45" s="529"/>
      <c r="T45" s="529"/>
      <c r="U45" s="226">
        <f>'第五週明細 '!W44</f>
        <v>0</v>
      </c>
    </row>
    <row r="46" spans="1:21" ht="16.5" x14ac:dyDescent="0.25">
      <c r="A46" s="527"/>
      <c r="B46" s="525" t="s">
        <v>170</v>
      </c>
      <c r="C46" s="525"/>
      <c r="D46" s="525"/>
      <c r="E46" s="222">
        <f>'第五週明細 '!Y5</f>
        <v>5.5</v>
      </c>
      <c r="F46" s="525" t="s">
        <v>170</v>
      </c>
      <c r="G46" s="525"/>
      <c r="H46" s="525"/>
      <c r="I46" s="222">
        <f>'第五週明細 '!Y13</f>
        <v>5.3</v>
      </c>
      <c r="J46" s="525" t="s">
        <v>170</v>
      </c>
      <c r="K46" s="525"/>
      <c r="L46" s="525"/>
      <c r="M46" s="222">
        <f>'第五週明細 '!Y21</f>
        <v>5</v>
      </c>
      <c r="N46" s="525" t="s">
        <v>170</v>
      </c>
      <c r="O46" s="525"/>
      <c r="P46" s="525"/>
      <c r="Q46" s="222">
        <f>'第五週明細 '!Y29</f>
        <v>5.6</v>
      </c>
      <c r="R46" s="525" t="s">
        <v>170</v>
      </c>
      <c r="S46" s="525"/>
      <c r="T46" s="525"/>
      <c r="U46" s="221">
        <f>'第五週明細 '!Y37</f>
        <v>0</v>
      </c>
    </row>
    <row r="47" spans="1:21" ht="16.5" x14ac:dyDescent="0.25">
      <c r="A47" s="527"/>
      <c r="B47" s="525" t="s">
        <v>171</v>
      </c>
      <c r="C47" s="525"/>
      <c r="D47" s="525"/>
      <c r="E47" s="222">
        <f>'第五週明細 '!Y6</f>
        <v>2.4</v>
      </c>
      <c r="F47" s="525" t="s">
        <v>171</v>
      </c>
      <c r="G47" s="525"/>
      <c r="H47" s="525"/>
      <c r="I47" s="222">
        <f>'第五週明細 '!Y14</f>
        <v>2.2999999999999998</v>
      </c>
      <c r="J47" s="525" t="s">
        <v>171</v>
      </c>
      <c r="K47" s="525"/>
      <c r="L47" s="525"/>
      <c r="M47" s="222">
        <f>'第五週明細 '!Y22</f>
        <v>2.2999999999999998</v>
      </c>
      <c r="N47" s="525" t="s">
        <v>171</v>
      </c>
      <c r="O47" s="525"/>
      <c r="P47" s="525"/>
      <c r="Q47" s="222">
        <f>'第五週明細 '!Y30</f>
        <v>2.5</v>
      </c>
      <c r="R47" s="525" t="s">
        <v>171</v>
      </c>
      <c r="S47" s="525"/>
      <c r="T47" s="525"/>
      <c r="U47" s="221">
        <f>'第五週明細 '!Y38</f>
        <v>0</v>
      </c>
    </row>
    <row r="48" spans="1:21" ht="16.5" x14ac:dyDescent="0.25">
      <c r="A48" s="527"/>
      <c r="B48" s="525" t="s">
        <v>172</v>
      </c>
      <c r="C48" s="525"/>
      <c r="D48" s="525"/>
      <c r="E48" s="222">
        <f>'第五週明細 '!Y7</f>
        <v>1.8</v>
      </c>
      <c r="F48" s="525" t="s">
        <v>172</v>
      </c>
      <c r="G48" s="525"/>
      <c r="H48" s="525"/>
      <c r="I48" s="222">
        <f>'第五週明細 '!Y15</f>
        <v>1.8</v>
      </c>
      <c r="J48" s="525" t="s">
        <v>172</v>
      </c>
      <c r="K48" s="525"/>
      <c r="L48" s="525"/>
      <c r="M48" s="222">
        <f>'第五週明細 '!Y23</f>
        <v>2.5</v>
      </c>
      <c r="N48" s="525" t="s">
        <v>172</v>
      </c>
      <c r="O48" s="525"/>
      <c r="P48" s="525"/>
      <c r="Q48" s="222">
        <f>'第五週明細 '!Y31</f>
        <v>1.8</v>
      </c>
      <c r="R48" s="525" t="s">
        <v>172</v>
      </c>
      <c r="S48" s="525"/>
      <c r="T48" s="525"/>
      <c r="U48" s="221">
        <f>'第五週明細 '!Y39</f>
        <v>0</v>
      </c>
    </row>
    <row r="49" spans="1:21" ht="16.5" x14ac:dyDescent="0.25">
      <c r="A49" s="527"/>
      <c r="B49" s="525" t="s">
        <v>173</v>
      </c>
      <c r="C49" s="525"/>
      <c r="D49" s="525"/>
      <c r="E49" s="222">
        <f>'第五週明細 '!Y8</f>
        <v>2</v>
      </c>
      <c r="F49" s="525" t="s">
        <v>173</v>
      </c>
      <c r="G49" s="525"/>
      <c r="H49" s="525"/>
      <c r="I49" s="222">
        <f>'第五週明細 '!Y16</f>
        <v>2</v>
      </c>
      <c r="J49" s="525" t="s">
        <v>173</v>
      </c>
      <c r="K49" s="525"/>
      <c r="L49" s="525"/>
      <c r="M49" s="222">
        <f>'第五週明細 '!Y24</f>
        <v>2</v>
      </c>
      <c r="N49" s="525" t="s">
        <v>173</v>
      </c>
      <c r="O49" s="525"/>
      <c r="P49" s="525"/>
      <c r="Q49" s="222">
        <f>'第五週明細 '!Y32</f>
        <v>2</v>
      </c>
      <c r="R49" s="525" t="s">
        <v>173</v>
      </c>
      <c r="S49" s="525"/>
      <c r="T49" s="525"/>
      <c r="U49" s="221">
        <f>'第五週明細 '!Y40</f>
        <v>0</v>
      </c>
    </row>
    <row r="50" spans="1:21" ht="16.5" x14ac:dyDescent="0.25">
      <c r="A50" s="527"/>
      <c r="B50" s="525" t="s">
        <v>174</v>
      </c>
      <c r="C50" s="525"/>
      <c r="D50" s="525"/>
      <c r="E50" s="222">
        <f>'第五週明細 '!Y9</f>
        <v>0</v>
      </c>
      <c r="F50" s="525" t="s">
        <v>174</v>
      </c>
      <c r="G50" s="525"/>
      <c r="H50" s="525"/>
      <c r="I50" s="222">
        <f>'第五週明細 '!Y17</f>
        <v>0</v>
      </c>
      <c r="J50" s="525" t="s">
        <v>174</v>
      </c>
      <c r="K50" s="525"/>
      <c r="L50" s="525"/>
      <c r="M50" s="222">
        <f>'第五週明細 '!Y25</f>
        <v>0</v>
      </c>
      <c r="N50" s="525" t="s">
        <v>174</v>
      </c>
      <c r="O50" s="525"/>
      <c r="P50" s="525"/>
      <c r="Q50" s="222">
        <f>'第五週明細 '!Y33</f>
        <v>0</v>
      </c>
      <c r="R50" s="525" t="s">
        <v>174</v>
      </c>
      <c r="S50" s="525"/>
      <c r="T50" s="525"/>
      <c r="U50" s="221">
        <f>'第五週明細 '!Y41</f>
        <v>0</v>
      </c>
    </row>
    <row r="51" spans="1:21" ht="17.25" thickBot="1" x14ac:dyDescent="0.3">
      <c r="A51" s="528"/>
      <c r="B51" s="533" t="s">
        <v>175</v>
      </c>
      <c r="C51" s="533"/>
      <c r="D51" s="533"/>
      <c r="E51" s="220">
        <f>'第五週明細 '!Y10</f>
        <v>0</v>
      </c>
      <c r="F51" s="533" t="s">
        <v>175</v>
      </c>
      <c r="G51" s="533"/>
      <c r="H51" s="533"/>
      <c r="I51" s="220">
        <f>'第五週明細 '!Y18</f>
        <v>1</v>
      </c>
      <c r="J51" s="533" t="s">
        <v>175</v>
      </c>
      <c r="K51" s="533"/>
      <c r="L51" s="533"/>
      <c r="M51" s="220">
        <f>'第五週明細 '!Y26</f>
        <v>0</v>
      </c>
      <c r="N51" s="533" t="s">
        <v>175</v>
      </c>
      <c r="O51" s="533"/>
      <c r="P51" s="533"/>
      <c r="Q51" s="220">
        <f>'第五週明細 '!Y34</f>
        <v>0</v>
      </c>
      <c r="R51" s="533" t="s">
        <v>175</v>
      </c>
      <c r="S51" s="533"/>
      <c r="T51" s="533"/>
      <c r="U51" s="219">
        <f>'第五週明細 '!Y42</f>
        <v>0</v>
      </c>
    </row>
    <row r="52" spans="1:21" x14ac:dyDescent="0.45">
      <c r="B52" s="218" t="s">
        <v>176</v>
      </c>
      <c r="C52" s="211"/>
      <c r="D52" s="217" t="s">
        <v>177</v>
      </c>
      <c r="E52" s="210" t="s">
        <v>178</v>
      </c>
      <c r="F52" s="212"/>
      <c r="G52" s="211"/>
      <c r="H52" s="210"/>
      <c r="I52" s="534" t="s">
        <v>179</v>
      </c>
      <c r="J52" s="534"/>
      <c r="K52" s="211"/>
      <c r="L52" s="210"/>
      <c r="M52" s="210" t="s">
        <v>180</v>
      </c>
      <c r="N52" s="212"/>
      <c r="O52" s="211"/>
      <c r="P52" s="210"/>
      <c r="Q52" s="210" t="s">
        <v>181</v>
      </c>
    </row>
    <row r="53" spans="1:21" ht="16.5" x14ac:dyDescent="0.25">
      <c r="A53" s="530" t="s">
        <v>182</v>
      </c>
      <c r="B53" s="530"/>
      <c r="C53" s="530"/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</row>
    <row r="54" spans="1:21" ht="16.149999999999999" customHeight="1" x14ac:dyDescent="0.25">
      <c r="A54" s="531" t="s">
        <v>183</v>
      </c>
      <c r="B54" s="532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2"/>
      <c r="T54" s="532"/>
      <c r="U54" s="532"/>
    </row>
    <row r="55" spans="1:21" x14ac:dyDescent="0.45">
      <c r="A55" s="209"/>
      <c r="B55" s="212"/>
      <c r="C55" s="211"/>
      <c r="D55" s="210"/>
      <c r="E55" s="210"/>
      <c r="F55" s="212"/>
      <c r="G55" s="211"/>
      <c r="H55" s="210"/>
      <c r="I55" s="214"/>
      <c r="J55" s="213"/>
      <c r="K55" s="211"/>
      <c r="L55" s="210"/>
      <c r="M55" s="210"/>
      <c r="N55" s="212"/>
      <c r="O55" s="211"/>
      <c r="P55" s="210"/>
    </row>
    <row r="56" spans="1:21" x14ac:dyDescent="0.45">
      <c r="A56" s="209"/>
      <c r="B56" s="203"/>
      <c r="C56" s="208"/>
      <c r="D56" s="207"/>
      <c r="E56" s="207"/>
      <c r="F56" s="203"/>
      <c r="G56" s="208"/>
      <c r="H56" s="207"/>
      <c r="I56" s="207"/>
      <c r="K56" s="208"/>
      <c r="L56" s="207"/>
      <c r="M56" s="207"/>
      <c r="O56" s="208"/>
      <c r="P56" s="207"/>
      <c r="Q56" s="207"/>
      <c r="S56" s="208"/>
      <c r="T56" s="207"/>
      <c r="U56" s="207"/>
    </row>
  </sheetData>
  <mergeCells count="122">
    <mergeCell ref="N49:P49"/>
    <mergeCell ref="R49:T49"/>
    <mergeCell ref="I52:J52"/>
    <mergeCell ref="A53:U53"/>
    <mergeCell ref="A54:U54"/>
    <mergeCell ref="B50:D50"/>
    <mergeCell ref="F50:H50"/>
    <mergeCell ref="J50:L50"/>
    <mergeCell ref="N50:P50"/>
    <mergeCell ref="R50:T50"/>
    <mergeCell ref="B51:D51"/>
    <mergeCell ref="F51:H51"/>
    <mergeCell ref="J51:L51"/>
    <mergeCell ref="N51:P51"/>
    <mergeCell ref="R51:T51"/>
    <mergeCell ref="R46:T46"/>
    <mergeCell ref="B47:D47"/>
    <mergeCell ref="F47:H47"/>
    <mergeCell ref="J47:L47"/>
    <mergeCell ref="N47:P47"/>
    <mergeCell ref="R47:T47"/>
    <mergeCell ref="A45:A51"/>
    <mergeCell ref="B45:D45"/>
    <mergeCell ref="F45:H45"/>
    <mergeCell ref="J45:L45"/>
    <mergeCell ref="N45:P45"/>
    <mergeCell ref="R45:T45"/>
    <mergeCell ref="B46:D46"/>
    <mergeCell ref="F46:H46"/>
    <mergeCell ref="J46:L46"/>
    <mergeCell ref="N46:P46"/>
    <mergeCell ref="B48:D48"/>
    <mergeCell ref="F48:H48"/>
    <mergeCell ref="J48:L48"/>
    <mergeCell ref="N48:P48"/>
    <mergeCell ref="R48:T48"/>
    <mergeCell ref="B49:D49"/>
    <mergeCell ref="F49:H49"/>
    <mergeCell ref="J49:L49"/>
    <mergeCell ref="J32:J35"/>
    <mergeCell ref="A43:C43"/>
    <mergeCell ref="F43:G43"/>
    <mergeCell ref="J43:K43"/>
    <mergeCell ref="N43:O43"/>
    <mergeCell ref="R43:S43"/>
    <mergeCell ref="A44:C44"/>
    <mergeCell ref="F44:G44"/>
    <mergeCell ref="J44:K44"/>
    <mergeCell ref="N44:O44"/>
    <mergeCell ref="R44:S44"/>
    <mergeCell ref="R18:R24"/>
    <mergeCell ref="S18:S24"/>
    <mergeCell ref="J18:J24"/>
    <mergeCell ref="A36:A42"/>
    <mergeCell ref="B36:B42"/>
    <mergeCell ref="C36:C42"/>
    <mergeCell ref="F36:F42"/>
    <mergeCell ref="G36:G42"/>
    <mergeCell ref="A32:A35"/>
    <mergeCell ref="B32:B35"/>
    <mergeCell ref="C32:C35"/>
    <mergeCell ref="F32:F35"/>
    <mergeCell ref="G32:G35"/>
    <mergeCell ref="J36:J42"/>
    <mergeCell ref="K36:K42"/>
    <mergeCell ref="N36:N42"/>
    <mergeCell ref="O36:O42"/>
    <mergeCell ref="R36:R42"/>
    <mergeCell ref="S36:S42"/>
    <mergeCell ref="K32:K35"/>
    <mergeCell ref="N32:N35"/>
    <mergeCell ref="O32:O35"/>
    <mergeCell ref="R32:R35"/>
    <mergeCell ref="S32:S35"/>
    <mergeCell ref="N5:N10"/>
    <mergeCell ref="O5:O10"/>
    <mergeCell ref="R5:R10"/>
    <mergeCell ref="S5:S10"/>
    <mergeCell ref="J5:J10"/>
    <mergeCell ref="A25:A31"/>
    <mergeCell ref="B25:B31"/>
    <mergeCell ref="C25:C31"/>
    <mergeCell ref="F25:F31"/>
    <mergeCell ref="G25:G31"/>
    <mergeCell ref="A18:A24"/>
    <mergeCell ref="B18:B24"/>
    <mergeCell ref="C18:C24"/>
    <mergeCell ref="F18:F24"/>
    <mergeCell ref="G18:G24"/>
    <mergeCell ref="J25:J31"/>
    <mergeCell ref="K25:K31"/>
    <mergeCell ref="N25:N31"/>
    <mergeCell ref="O25:O31"/>
    <mergeCell ref="R25:R31"/>
    <mergeCell ref="S25:S31"/>
    <mergeCell ref="K18:K24"/>
    <mergeCell ref="N18:N24"/>
    <mergeCell ref="O18:O24"/>
    <mergeCell ref="A1:U1"/>
    <mergeCell ref="A2:F2"/>
    <mergeCell ref="B3:E3"/>
    <mergeCell ref="F3:I3"/>
    <mergeCell ref="J3:M3"/>
    <mergeCell ref="N3:Q3"/>
    <mergeCell ref="R3:U3"/>
    <mergeCell ref="A11:A17"/>
    <mergeCell ref="B11:B17"/>
    <mergeCell ref="C11:C17"/>
    <mergeCell ref="F11:F17"/>
    <mergeCell ref="G11:G17"/>
    <mergeCell ref="A5:A10"/>
    <mergeCell ref="B5:B10"/>
    <mergeCell ref="C5:C10"/>
    <mergeCell ref="F5:F10"/>
    <mergeCell ref="G5:G10"/>
    <mergeCell ref="J11:J17"/>
    <mergeCell ref="K11:K17"/>
    <mergeCell ref="N11:N17"/>
    <mergeCell ref="O11:O17"/>
    <mergeCell ref="R11:R17"/>
    <mergeCell ref="S11:S17"/>
    <mergeCell ref="K5:K10"/>
  </mergeCells>
  <phoneticPr fontId="19" type="noConversion"/>
  <pageMargins left="0.19685039370078741" right="0.19685039370078741" top="0.19685039370078741" bottom="0.19685039370078741" header="0.19685039370078741" footer="0.19685039370078741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"/>
  <sheetViews>
    <sheetView topLeftCell="A13" workbookViewId="0">
      <selection activeCell="W20" sqref="W20"/>
    </sheetView>
  </sheetViews>
  <sheetFormatPr defaultRowHeight="16.5" x14ac:dyDescent="0.25"/>
  <cols>
    <col min="1" max="5" width="4.125" style="255" customWidth="1"/>
    <col min="6" max="6" width="5.75" style="255" customWidth="1"/>
    <col min="7" max="7" width="4.125" style="256" customWidth="1"/>
    <col min="8" max="9" width="4.125" style="257" customWidth="1"/>
    <col min="10" max="14" width="4.125" style="255" customWidth="1"/>
    <col min="15" max="15" width="5.75" style="255" customWidth="1"/>
    <col min="16" max="16" width="4.125" style="256" customWidth="1"/>
    <col min="17" max="17" width="4.125" style="257" customWidth="1"/>
    <col min="18" max="23" width="4.125" style="255" customWidth="1"/>
    <col min="24" max="24" width="5.75" style="255" customWidth="1"/>
    <col min="25" max="25" width="4.125" style="256" customWidth="1"/>
    <col min="26" max="27" width="4.125" style="257" customWidth="1"/>
    <col min="28" max="32" width="4.125" style="255" customWidth="1"/>
    <col min="33" max="33" width="5.75" style="255" customWidth="1"/>
    <col min="34" max="34" width="4.125" style="256" customWidth="1"/>
    <col min="35" max="36" width="4.125" style="257" customWidth="1"/>
    <col min="37" max="41" width="4.125" style="255" customWidth="1"/>
    <col min="42" max="42" width="5.75" style="255" customWidth="1"/>
    <col min="43" max="43" width="4.125" style="256" customWidth="1"/>
    <col min="44" max="45" width="4.125" style="257" customWidth="1"/>
  </cols>
  <sheetData>
    <row r="1" spans="1:45" ht="45" customHeight="1" x14ac:dyDescent="0.25"/>
    <row r="2" spans="1:45" ht="45" customHeight="1" x14ac:dyDescent="0.3">
      <c r="A2" s="258"/>
      <c r="B2" s="258"/>
      <c r="C2" s="258"/>
      <c r="D2" s="258"/>
      <c r="E2" s="258"/>
      <c r="F2" s="258"/>
      <c r="G2" s="259"/>
      <c r="H2" s="260"/>
      <c r="I2" s="260"/>
      <c r="J2" s="258"/>
      <c r="K2" s="258"/>
      <c r="L2" s="258"/>
      <c r="M2" s="258"/>
      <c r="N2" s="258"/>
      <c r="O2" s="258"/>
      <c r="P2" s="259"/>
      <c r="Q2" s="260"/>
      <c r="R2" s="211"/>
      <c r="S2" s="258"/>
      <c r="T2" s="258"/>
      <c r="U2" s="258"/>
      <c r="V2" s="258"/>
      <c r="W2" s="258"/>
      <c r="X2" s="258"/>
      <c r="Y2" s="259"/>
      <c r="Z2" s="260"/>
      <c r="AA2" s="260"/>
      <c r="AB2" s="258"/>
      <c r="AC2" s="258"/>
      <c r="AD2" s="258"/>
      <c r="AE2" s="258"/>
      <c r="AF2" s="261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</row>
    <row r="3" spans="1:45" ht="45" customHeight="1" x14ac:dyDescent="0.25">
      <c r="A3" s="258"/>
      <c r="B3" s="258"/>
      <c r="C3" s="258"/>
      <c r="D3" s="258"/>
      <c r="E3" s="258"/>
      <c r="F3" s="258"/>
      <c r="G3" s="259"/>
      <c r="H3" s="260"/>
      <c r="I3" s="260"/>
      <c r="J3" s="258"/>
      <c r="K3" s="258"/>
      <c r="L3" s="258"/>
      <c r="M3" s="258"/>
      <c r="N3" s="258"/>
      <c r="O3" s="258"/>
      <c r="P3" s="259"/>
      <c r="Q3" s="260"/>
      <c r="R3" s="211"/>
      <c r="S3" s="258"/>
      <c r="T3" s="258"/>
      <c r="U3" s="258"/>
      <c r="V3" s="258"/>
      <c r="W3" s="258"/>
      <c r="X3" s="258"/>
      <c r="Y3" s="259"/>
      <c r="Z3" s="260"/>
      <c r="AA3" s="260"/>
      <c r="AB3" s="258"/>
      <c r="AC3" s="258"/>
      <c r="AD3" s="258"/>
      <c r="AE3" s="258"/>
      <c r="AF3" s="261"/>
      <c r="AG3" s="592" t="s">
        <v>188</v>
      </c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</row>
    <row r="4" spans="1:45" ht="45" customHeight="1" x14ac:dyDescent="0.3">
      <c r="A4" s="258"/>
      <c r="B4" s="258"/>
      <c r="C4" s="258"/>
      <c r="D4" s="258"/>
      <c r="E4" s="258"/>
      <c r="F4" s="258"/>
      <c r="G4" s="259"/>
      <c r="H4" s="260"/>
      <c r="I4" s="260"/>
      <c r="J4" s="258"/>
      <c r="K4" s="258"/>
      <c r="L4" s="258"/>
      <c r="M4" s="258"/>
      <c r="N4" s="258"/>
      <c r="O4" s="258"/>
      <c r="P4" s="259"/>
      <c r="Q4" s="260"/>
      <c r="R4" s="211"/>
      <c r="S4" s="258"/>
      <c r="T4" s="258"/>
      <c r="U4" s="258"/>
      <c r="V4" s="258"/>
      <c r="W4" s="258"/>
      <c r="X4" s="258"/>
      <c r="Y4" s="259"/>
      <c r="Z4" s="260"/>
      <c r="AA4" s="260"/>
      <c r="AB4" s="258"/>
      <c r="AC4" s="258"/>
      <c r="AD4" s="258"/>
      <c r="AE4" s="258"/>
      <c r="AF4" s="258"/>
      <c r="AG4" s="593" t="s">
        <v>189</v>
      </c>
      <c r="AH4" s="593"/>
      <c r="AI4" s="593"/>
      <c r="AJ4" s="593"/>
      <c r="AK4" s="593"/>
      <c r="AL4" s="593"/>
      <c r="AM4" s="593"/>
      <c r="AN4" s="593"/>
      <c r="AO4" s="593"/>
      <c r="AP4" s="593"/>
      <c r="AQ4" s="593"/>
      <c r="AR4" s="593"/>
      <c r="AS4" s="593"/>
    </row>
    <row r="5" spans="1:45" ht="45" customHeight="1" thickBot="1" x14ac:dyDescent="0.35">
      <c r="AG5" s="594" t="s">
        <v>190</v>
      </c>
      <c r="AH5" s="594"/>
      <c r="AI5" s="594"/>
      <c r="AJ5" s="594"/>
      <c r="AK5" s="594"/>
      <c r="AL5" s="594"/>
      <c r="AM5" s="594"/>
      <c r="AN5" s="594"/>
      <c r="AO5" s="594"/>
      <c r="AP5" s="594"/>
      <c r="AQ5" s="594"/>
      <c r="AR5" s="594"/>
      <c r="AS5" s="594"/>
    </row>
    <row r="6" spans="1:45" ht="28.15" customHeight="1" x14ac:dyDescent="0.25">
      <c r="A6" s="595" t="e">
        <f>#REF!</f>
        <v>#REF!</v>
      </c>
      <c r="B6" s="596"/>
      <c r="C6" s="596"/>
      <c r="D6" s="596"/>
      <c r="E6" s="596"/>
      <c r="F6" s="596"/>
      <c r="G6" s="596"/>
      <c r="H6" s="596"/>
      <c r="I6" s="597"/>
      <c r="J6" s="595" t="e">
        <f>#REF!</f>
        <v>#REF!</v>
      </c>
      <c r="K6" s="596"/>
      <c r="L6" s="596"/>
      <c r="M6" s="596"/>
      <c r="N6" s="596"/>
      <c r="O6" s="596"/>
      <c r="P6" s="596"/>
      <c r="Q6" s="596"/>
      <c r="R6" s="597"/>
      <c r="S6" s="595" t="e">
        <f>#REF!</f>
        <v>#REF!</v>
      </c>
      <c r="T6" s="596"/>
      <c r="U6" s="596"/>
      <c r="V6" s="596"/>
      <c r="W6" s="596"/>
      <c r="X6" s="596"/>
      <c r="Y6" s="596"/>
      <c r="Z6" s="596"/>
      <c r="AA6" s="597"/>
      <c r="AB6" s="595" t="e">
        <f>#REF!</f>
        <v>#REF!</v>
      </c>
      <c r="AC6" s="596"/>
      <c r="AD6" s="596"/>
      <c r="AE6" s="596"/>
      <c r="AF6" s="596"/>
      <c r="AG6" s="596"/>
      <c r="AH6" s="596"/>
      <c r="AI6" s="596"/>
      <c r="AJ6" s="597"/>
      <c r="AK6" s="595" t="e">
        <f>#REF!</f>
        <v>#REF!</v>
      </c>
      <c r="AL6" s="596"/>
      <c r="AM6" s="596"/>
      <c r="AN6" s="596"/>
      <c r="AO6" s="596"/>
      <c r="AP6" s="596"/>
      <c r="AQ6" s="596"/>
      <c r="AR6" s="596"/>
      <c r="AS6" s="597"/>
    </row>
    <row r="7" spans="1:45" ht="22.15" customHeight="1" x14ac:dyDescent="0.25">
      <c r="A7" s="598"/>
      <c r="B7" s="599"/>
      <c r="C7" s="599"/>
      <c r="D7" s="599"/>
      <c r="E7" s="599"/>
      <c r="F7" s="599"/>
      <c r="G7" s="599"/>
      <c r="H7" s="599"/>
      <c r="I7" s="600"/>
      <c r="J7" s="598"/>
      <c r="K7" s="599"/>
      <c r="L7" s="599"/>
      <c r="M7" s="599"/>
      <c r="N7" s="599"/>
      <c r="O7" s="599"/>
      <c r="P7" s="599"/>
      <c r="Q7" s="599"/>
      <c r="R7" s="600"/>
      <c r="S7" s="598"/>
      <c r="T7" s="599"/>
      <c r="U7" s="599"/>
      <c r="V7" s="599"/>
      <c r="W7" s="599"/>
      <c r="X7" s="599"/>
      <c r="Y7" s="599"/>
      <c r="Z7" s="599"/>
      <c r="AA7" s="600"/>
      <c r="AB7" s="598"/>
      <c r="AC7" s="599"/>
      <c r="AD7" s="599"/>
      <c r="AE7" s="599"/>
      <c r="AF7" s="599"/>
      <c r="AG7" s="599"/>
      <c r="AH7" s="599"/>
      <c r="AI7" s="599"/>
      <c r="AJ7" s="600"/>
      <c r="AK7" s="598"/>
      <c r="AL7" s="599"/>
      <c r="AM7" s="599"/>
      <c r="AN7" s="599"/>
      <c r="AO7" s="599"/>
      <c r="AP7" s="599"/>
      <c r="AQ7" s="599"/>
      <c r="AR7" s="599"/>
      <c r="AS7" s="600"/>
    </row>
    <row r="8" spans="1:45" ht="55.15" customHeight="1" x14ac:dyDescent="0.55000000000000004">
      <c r="A8" s="571">
        <f>'106.11月菜單'!B3</f>
        <v>0</v>
      </c>
      <c r="B8" s="572"/>
      <c r="C8" s="572"/>
      <c r="D8" s="572"/>
      <c r="E8" s="572"/>
      <c r="F8" s="572"/>
      <c r="G8" s="572"/>
      <c r="H8" s="572"/>
      <c r="I8" s="573"/>
      <c r="J8" s="571">
        <f>'106.11月菜單'!F3</f>
        <v>0</v>
      </c>
      <c r="K8" s="572"/>
      <c r="L8" s="572"/>
      <c r="M8" s="572"/>
      <c r="N8" s="572"/>
      <c r="O8" s="572"/>
      <c r="P8" s="572"/>
      <c r="Q8" s="572"/>
      <c r="R8" s="573"/>
      <c r="S8" s="571" t="str">
        <f>'106.11月菜單'!J3</f>
        <v>五穀飯</v>
      </c>
      <c r="T8" s="572"/>
      <c r="U8" s="572"/>
      <c r="V8" s="572"/>
      <c r="W8" s="572"/>
      <c r="X8" s="572"/>
      <c r="Y8" s="572"/>
      <c r="Z8" s="572"/>
      <c r="AA8" s="573"/>
      <c r="AB8" s="571" t="str">
        <f>'106.11月菜單'!N3</f>
        <v>地瓜飯</v>
      </c>
      <c r="AC8" s="572"/>
      <c r="AD8" s="572"/>
      <c r="AE8" s="572"/>
      <c r="AF8" s="572"/>
      <c r="AG8" s="572"/>
      <c r="AH8" s="572"/>
      <c r="AI8" s="572"/>
      <c r="AJ8" s="573"/>
      <c r="AK8" s="572" t="str">
        <f>'106.11月菜單'!R3</f>
        <v>台式炒麵</v>
      </c>
      <c r="AL8" s="572"/>
      <c r="AM8" s="572"/>
      <c r="AN8" s="572"/>
      <c r="AO8" s="572"/>
      <c r="AP8" s="572"/>
      <c r="AQ8" s="572"/>
      <c r="AR8" s="572"/>
      <c r="AS8" s="573"/>
    </row>
    <row r="9" spans="1:45" ht="55.15" customHeight="1" x14ac:dyDescent="0.55000000000000004">
      <c r="A9" s="574">
        <f>'106.11月菜單'!B4</f>
        <v>0</v>
      </c>
      <c r="B9" s="575"/>
      <c r="C9" s="575"/>
      <c r="D9" s="575"/>
      <c r="E9" s="575"/>
      <c r="F9" s="575"/>
      <c r="G9" s="575"/>
      <c r="H9" s="575"/>
      <c r="I9" s="576"/>
      <c r="J9" s="574">
        <f>'106.11月菜單'!F4</f>
        <v>0</v>
      </c>
      <c r="K9" s="575"/>
      <c r="L9" s="575"/>
      <c r="M9" s="575"/>
      <c r="N9" s="575"/>
      <c r="O9" s="575"/>
      <c r="P9" s="575"/>
      <c r="Q9" s="575"/>
      <c r="R9" s="576"/>
      <c r="S9" s="574" t="str">
        <f>'106.11月菜單'!J4</f>
        <v>烤脆皮雞腿</v>
      </c>
      <c r="T9" s="575"/>
      <c r="U9" s="575"/>
      <c r="V9" s="575"/>
      <c r="W9" s="575"/>
      <c r="X9" s="575"/>
      <c r="Y9" s="575"/>
      <c r="Z9" s="575"/>
      <c r="AA9" s="576"/>
      <c r="AB9" s="574" t="str">
        <f>'106.11月菜單'!N4</f>
        <v>酥脆魷魚條(海)(炸)</v>
      </c>
      <c r="AC9" s="575"/>
      <c r="AD9" s="575"/>
      <c r="AE9" s="575"/>
      <c r="AF9" s="575"/>
      <c r="AG9" s="575"/>
      <c r="AH9" s="575"/>
      <c r="AI9" s="575"/>
      <c r="AJ9" s="576"/>
      <c r="AK9" s="575" t="str">
        <f>'106.11月菜單'!R4</f>
        <v>韓式白菜肉片</v>
      </c>
      <c r="AL9" s="575"/>
      <c r="AM9" s="575"/>
      <c r="AN9" s="575"/>
      <c r="AO9" s="575"/>
      <c r="AP9" s="575"/>
      <c r="AQ9" s="575"/>
      <c r="AR9" s="575"/>
      <c r="AS9" s="576"/>
    </row>
    <row r="10" spans="1:45" ht="55.15" customHeight="1" x14ac:dyDescent="0.55000000000000004">
      <c r="A10" s="577">
        <f>'106.11月菜單'!B5</f>
        <v>0</v>
      </c>
      <c r="B10" s="578"/>
      <c r="C10" s="578"/>
      <c r="D10" s="578"/>
      <c r="E10" s="578"/>
      <c r="F10" s="578"/>
      <c r="G10" s="578"/>
      <c r="H10" s="578"/>
      <c r="I10" s="579"/>
      <c r="J10" s="577">
        <f>'106.11月菜單'!F5</f>
        <v>0</v>
      </c>
      <c r="K10" s="578"/>
      <c r="L10" s="578"/>
      <c r="M10" s="578"/>
      <c r="N10" s="578"/>
      <c r="O10" s="578"/>
      <c r="P10" s="578"/>
      <c r="Q10" s="578"/>
      <c r="R10" s="579"/>
      <c r="S10" s="577" t="str">
        <f>'106.11月菜單'!J5</f>
        <v>菜頭粿(冷)</v>
      </c>
      <c r="T10" s="578"/>
      <c r="U10" s="578"/>
      <c r="V10" s="578"/>
      <c r="W10" s="578"/>
      <c r="X10" s="578"/>
      <c r="Y10" s="578"/>
      <c r="Z10" s="578"/>
      <c r="AA10" s="579"/>
      <c r="AB10" s="577" t="str">
        <f>'106.11月菜單'!N5</f>
        <v>洋蔥豬柳</v>
      </c>
      <c r="AC10" s="578"/>
      <c r="AD10" s="578"/>
      <c r="AE10" s="578"/>
      <c r="AF10" s="578"/>
      <c r="AG10" s="578"/>
      <c r="AH10" s="578"/>
      <c r="AI10" s="578"/>
      <c r="AJ10" s="579"/>
      <c r="AK10" s="578" t="str">
        <f>'106.11月菜單'!R5</f>
        <v>大溪黑豆乾(豆)</v>
      </c>
      <c r="AL10" s="578"/>
      <c r="AM10" s="578"/>
      <c r="AN10" s="578"/>
      <c r="AO10" s="578"/>
      <c r="AP10" s="578"/>
      <c r="AQ10" s="578"/>
      <c r="AR10" s="578"/>
      <c r="AS10" s="579"/>
    </row>
    <row r="11" spans="1:45" ht="55.15" customHeight="1" x14ac:dyDescent="0.55000000000000004">
      <c r="A11" s="580">
        <f>'106.11月菜單'!B6</f>
        <v>0</v>
      </c>
      <c r="B11" s="581"/>
      <c r="C11" s="581"/>
      <c r="D11" s="581"/>
      <c r="E11" s="581"/>
      <c r="F11" s="581"/>
      <c r="G11" s="581"/>
      <c r="H11" s="581"/>
      <c r="I11" s="582"/>
      <c r="J11" s="580">
        <f>'106.11月菜單'!F6</f>
        <v>0</v>
      </c>
      <c r="K11" s="581"/>
      <c r="L11" s="581"/>
      <c r="M11" s="581"/>
      <c r="N11" s="581"/>
      <c r="O11" s="581"/>
      <c r="P11" s="581"/>
      <c r="Q11" s="581"/>
      <c r="R11" s="582"/>
      <c r="S11" s="580" t="str">
        <f>'106.11月菜單'!J6</f>
        <v>油蔥肉燥(醃)</v>
      </c>
      <c r="T11" s="581"/>
      <c r="U11" s="581"/>
      <c r="V11" s="581"/>
      <c r="W11" s="581"/>
      <c r="X11" s="581"/>
      <c r="Y11" s="581"/>
      <c r="Z11" s="581"/>
      <c r="AA11" s="582"/>
      <c r="AB11" s="580" t="str">
        <f>'106.11月菜單'!N6</f>
        <v>紅蘿蔔蛋</v>
      </c>
      <c r="AC11" s="581"/>
      <c r="AD11" s="581"/>
      <c r="AE11" s="581"/>
      <c r="AF11" s="581"/>
      <c r="AG11" s="581"/>
      <c r="AH11" s="581"/>
      <c r="AI11" s="581"/>
      <c r="AJ11" s="582"/>
      <c r="AK11" s="581" t="str">
        <f>'106.11月菜單'!R6</f>
        <v>卡啦翅小腿</v>
      </c>
      <c r="AL11" s="581"/>
      <c r="AM11" s="581"/>
      <c r="AN11" s="581"/>
      <c r="AO11" s="581"/>
      <c r="AP11" s="581"/>
      <c r="AQ11" s="581"/>
      <c r="AR11" s="581"/>
      <c r="AS11" s="582"/>
    </row>
    <row r="12" spans="1:45" ht="55.15" customHeight="1" x14ac:dyDescent="0.55000000000000004">
      <c r="A12" s="583">
        <f>'106.11月菜單'!B7</f>
        <v>0</v>
      </c>
      <c r="B12" s="584"/>
      <c r="C12" s="584"/>
      <c r="D12" s="584"/>
      <c r="E12" s="584"/>
      <c r="F12" s="584"/>
      <c r="G12" s="584"/>
      <c r="H12" s="584"/>
      <c r="I12" s="585"/>
      <c r="J12" s="583">
        <f>'106.11月菜單'!F7</f>
        <v>0</v>
      </c>
      <c r="K12" s="584"/>
      <c r="L12" s="584"/>
      <c r="M12" s="584"/>
      <c r="N12" s="584"/>
      <c r="O12" s="584"/>
      <c r="P12" s="584"/>
      <c r="Q12" s="584"/>
      <c r="R12" s="585"/>
      <c r="S12" s="583" t="str">
        <f>'106.11月菜單'!J7</f>
        <v>深色蔬菜</v>
      </c>
      <c r="T12" s="584"/>
      <c r="U12" s="584"/>
      <c r="V12" s="584"/>
      <c r="W12" s="584"/>
      <c r="X12" s="584"/>
      <c r="Y12" s="584"/>
      <c r="Z12" s="584"/>
      <c r="AA12" s="585"/>
      <c r="AB12" s="583" t="str">
        <f>'106.11月菜單'!N7</f>
        <v>淺色蔬菜</v>
      </c>
      <c r="AC12" s="584"/>
      <c r="AD12" s="584"/>
      <c r="AE12" s="584"/>
      <c r="AF12" s="584"/>
      <c r="AG12" s="584"/>
      <c r="AH12" s="584"/>
      <c r="AI12" s="584"/>
      <c r="AJ12" s="585"/>
      <c r="AK12" s="584" t="str">
        <f>'106.11月菜單'!R7</f>
        <v>深色蔬菜</v>
      </c>
      <c r="AL12" s="584"/>
      <c r="AM12" s="584"/>
      <c r="AN12" s="584"/>
      <c r="AO12" s="584"/>
      <c r="AP12" s="584"/>
      <c r="AQ12" s="584"/>
      <c r="AR12" s="584"/>
      <c r="AS12" s="585"/>
    </row>
    <row r="13" spans="1:45" ht="55.15" customHeight="1" thickBot="1" x14ac:dyDescent="0.6">
      <c r="A13" s="586">
        <f>'106.11月菜單'!B8</f>
        <v>0</v>
      </c>
      <c r="B13" s="587"/>
      <c r="C13" s="587"/>
      <c r="D13" s="587"/>
      <c r="E13" s="587"/>
      <c r="F13" s="587"/>
      <c r="G13" s="587"/>
      <c r="H13" s="587"/>
      <c r="I13" s="588"/>
      <c r="J13" s="586">
        <f>'106.11月菜單'!F8</f>
        <v>0</v>
      </c>
      <c r="K13" s="587"/>
      <c r="L13" s="587"/>
      <c r="M13" s="587"/>
      <c r="N13" s="587"/>
      <c r="O13" s="587"/>
      <c r="P13" s="587"/>
      <c r="Q13" s="587"/>
      <c r="R13" s="588"/>
      <c r="S13" s="586" t="str">
        <f>'106.11月菜單'!J8</f>
        <v>蘿蔔湯</v>
      </c>
      <c r="T13" s="587"/>
      <c r="U13" s="587"/>
      <c r="V13" s="587"/>
      <c r="W13" s="587"/>
      <c r="X13" s="587"/>
      <c r="Y13" s="587"/>
      <c r="Z13" s="587"/>
      <c r="AA13" s="588"/>
      <c r="AB13" s="586" t="str">
        <f>'106.11月菜單'!N8</f>
        <v>酸辣湯(芡)(醃)(豆)</v>
      </c>
      <c r="AC13" s="587"/>
      <c r="AD13" s="587"/>
      <c r="AE13" s="587"/>
      <c r="AF13" s="587"/>
      <c r="AG13" s="587"/>
      <c r="AH13" s="587"/>
      <c r="AI13" s="587"/>
      <c r="AJ13" s="588"/>
      <c r="AK13" s="587" t="str">
        <f>'106.11月菜單'!R8</f>
        <v>冬瓜湯</v>
      </c>
      <c r="AL13" s="587"/>
      <c r="AM13" s="587"/>
      <c r="AN13" s="587"/>
      <c r="AO13" s="587"/>
      <c r="AP13" s="587"/>
      <c r="AQ13" s="587"/>
      <c r="AR13" s="587"/>
      <c r="AS13" s="588"/>
    </row>
    <row r="14" spans="1:45" s="268" customFormat="1" ht="19.899999999999999" customHeight="1" x14ac:dyDescent="0.15">
      <c r="A14" s="267" t="s">
        <v>195</v>
      </c>
      <c r="B14" s="590">
        <f>'106.11月菜單'!C9</f>
        <v>0</v>
      </c>
      <c r="C14" s="590"/>
      <c r="D14" s="590"/>
      <c r="E14" s="589" t="s">
        <v>192</v>
      </c>
      <c r="F14" s="589"/>
      <c r="G14" s="591">
        <f>'106.11月菜單'!E9</f>
        <v>0</v>
      </c>
      <c r="H14" s="591"/>
      <c r="I14" s="265" t="s">
        <v>193</v>
      </c>
      <c r="J14" s="267" t="s">
        <v>195</v>
      </c>
      <c r="K14" s="590">
        <f>'106.11月菜單'!G9</f>
        <v>0</v>
      </c>
      <c r="L14" s="590"/>
      <c r="M14" s="590"/>
      <c r="N14" s="589" t="s">
        <v>192</v>
      </c>
      <c r="O14" s="589"/>
      <c r="P14" s="591">
        <f>'106.11月菜單'!I9</f>
        <v>0</v>
      </c>
      <c r="Q14" s="591"/>
      <c r="R14" s="265" t="s">
        <v>191</v>
      </c>
      <c r="S14" s="267" t="s">
        <v>195</v>
      </c>
      <c r="T14" s="590">
        <f>'106.11月菜單'!K9</f>
        <v>739</v>
      </c>
      <c r="U14" s="590"/>
      <c r="V14" s="590"/>
      <c r="W14" s="589" t="s">
        <v>192</v>
      </c>
      <c r="X14" s="589"/>
      <c r="Y14" s="591">
        <f>'106.11月菜單'!M9</f>
        <v>23</v>
      </c>
      <c r="Z14" s="591"/>
      <c r="AA14" s="265" t="s">
        <v>191</v>
      </c>
      <c r="AB14" s="267" t="s">
        <v>195</v>
      </c>
      <c r="AC14" s="590">
        <f>'106.11月菜單'!O9</f>
        <v>741.4</v>
      </c>
      <c r="AD14" s="590"/>
      <c r="AE14" s="590"/>
      <c r="AF14" s="589" t="s">
        <v>192</v>
      </c>
      <c r="AG14" s="589"/>
      <c r="AH14" s="591">
        <f>'106.11月菜單'!Q9</f>
        <v>25</v>
      </c>
      <c r="AI14" s="591"/>
      <c r="AJ14" s="265" t="s">
        <v>191</v>
      </c>
      <c r="AK14" s="267" t="s">
        <v>195</v>
      </c>
      <c r="AL14" s="590">
        <f>'106.11月菜單'!S9</f>
        <v>706.2</v>
      </c>
      <c r="AM14" s="590"/>
      <c r="AN14" s="265"/>
      <c r="AO14" s="589" t="s">
        <v>192</v>
      </c>
      <c r="AP14" s="589"/>
      <c r="AQ14" s="591">
        <f>'106.11月菜單'!U9</f>
        <v>25</v>
      </c>
      <c r="AR14" s="591"/>
      <c r="AS14" s="266" t="s">
        <v>191</v>
      </c>
    </row>
    <row r="15" spans="1:45" s="268" customFormat="1" ht="19.899999999999999" customHeight="1" thickBot="1" x14ac:dyDescent="0.2">
      <c r="A15" s="569" t="s">
        <v>194</v>
      </c>
      <c r="B15" s="570"/>
      <c r="C15" s="570">
        <f>'106.11月菜單'!C10</f>
        <v>0</v>
      </c>
      <c r="D15" s="570"/>
      <c r="E15" s="262" t="s">
        <v>193</v>
      </c>
      <c r="F15" s="262" t="s">
        <v>196</v>
      </c>
      <c r="G15" s="568">
        <f>'106.11月菜單'!E10</f>
        <v>0</v>
      </c>
      <c r="H15" s="568"/>
      <c r="I15" s="262" t="s">
        <v>193</v>
      </c>
      <c r="J15" s="569" t="s">
        <v>194</v>
      </c>
      <c r="K15" s="570"/>
      <c r="L15" s="570">
        <f>'106.11月菜單'!G10</f>
        <v>0</v>
      </c>
      <c r="M15" s="570"/>
      <c r="N15" s="262" t="s">
        <v>191</v>
      </c>
      <c r="O15" s="262" t="s">
        <v>196</v>
      </c>
      <c r="P15" s="568">
        <f>'106.11月菜單'!I10</f>
        <v>0</v>
      </c>
      <c r="Q15" s="568"/>
      <c r="R15" s="262" t="s">
        <v>191</v>
      </c>
      <c r="S15" s="569" t="s">
        <v>194</v>
      </c>
      <c r="T15" s="570"/>
      <c r="U15" s="570">
        <f>'106.11月菜單'!K10</f>
        <v>109.5</v>
      </c>
      <c r="V15" s="570"/>
      <c r="W15" s="262" t="s">
        <v>191</v>
      </c>
      <c r="X15" s="262" t="s">
        <v>196</v>
      </c>
      <c r="Y15" s="568">
        <f>'106.11月菜單'!M10</f>
        <v>23.5</v>
      </c>
      <c r="Z15" s="568"/>
      <c r="AA15" s="262" t="s">
        <v>191</v>
      </c>
      <c r="AB15" s="569" t="s">
        <v>194</v>
      </c>
      <c r="AC15" s="570"/>
      <c r="AD15" s="570">
        <f>'106.11月菜單'!O10</f>
        <v>103.5</v>
      </c>
      <c r="AE15" s="570"/>
      <c r="AF15" s="262" t="s">
        <v>191</v>
      </c>
      <c r="AG15" s="262" t="s">
        <v>196</v>
      </c>
      <c r="AH15" s="568">
        <f>'106.11月菜單'!Q10</f>
        <v>25.6</v>
      </c>
      <c r="AI15" s="568"/>
      <c r="AJ15" s="262" t="s">
        <v>191</v>
      </c>
      <c r="AK15" s="569" t="s">
        <v>194</v>
      </c>
      <c r="AL15" s="570"/>
      <c r="AM15" s="570">
        <f>'106.11月菜單'!S10</f>
        <v>94.5</v>
      </c>
      <c r="AN15" s="570"/>
      <c r="AO15" s="262" t="s">
        <v>191</v>
      </c>
      <c r="AP15" s="262" t="s">
        <v>196</v>
      </c>
      <c r="AQ15" s="568">
        <f>'106.11月菜單'!U10</f>
        <v>25.8</v>
      </c>
      <c r="AR15" s="568"/>
      <c r="AS15" s="263" t="s">
        <v>191</v>
      </c>
    </row>
    <row r="17" spans="10:45" x14ac:dyDescent="0.25">
      <c r="J17" s="256"/>
      <c r="K17" s="257"/>
      <c r="L17" s="257"/>
      <c r="P17" s="255"/>
      <c r="Q17" s="255"/>
      <c r="R17" s="592"/>
      <c r="S17" s="592"/>
      <c r="T17" s="592"/>
      <c r="U17" s="592"/>
      <c r="V17" s="592"/>
      <c r="W17" s="592"/>
      <c r="X17" s="592"/>
      <c r="Y17" s="592"/>
      <c r="Z17" s="592"/>
      <c r="AA17" s="592"/>
      <c r="AB17" s="592"/>
      <c r="AC17" s="592"/>
      <c r="AD17" s="592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</row>
    <row r="18" spans="10:45" ht="19.5" x14ac:dyDescent="0.3">
      <c r="J18" s="256"/>
      <c r="K18" s="257"/>
      <c r="L18" s="257"/>
      <c r="P18" s="255"/>
      <c r="Q18" s="255"/>
      <c r="R18" s="593"/>
      <c r="S18" s="593"/>
      <c r="T18" s="593"/>
      <c r="U18" s="593"/>
      <c r="V18" s="593"/>
      <c r="W18" s="593"/>
      <c r="X18" s="593"/>
      <c r="Y18" s="593"/>
      <c r="Z18" s="593"/>
      <c r="AA18" s="593"/>
      <c r="AB18" s="593"/>
      <c r="AC18" s="593"/>
      <c r="AD18" s="593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</row>
    <row r="19" spans="10:45" x14ac:dyDescent="0.25">
      <c r="J19" s="256"/>
      <c r="K19" s="257"/>
      <c r="L19" s="257"/>
      <c r="P19" s="255"/>
      <c r="Q19" s="255"/>
      <c r="S19" s="256"/>
      <c r="T19" s="257"/>
      <c r="U19" s="257"/>
      <c r="Y19" s="255"/>
      <c r="Z19" s="255"/>
      <c r="AA19" s="255"/>
      <c r="AB19" s="256"/>
      <c r="AC19" s="257"/>
      <c r="AD19" s="257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</row>
    <row r="20" spans="10:45" x14ac:dyDescent="0.25">
      <c r="J20" s="256"/>
      <c r="K20" s="257"/>
      <c r="L20" s="257"/>
      <c r="P20" s="255"/>
      <c r="Q20" s="255"/>
      <c r="S20" s="256"/>
      <c r="T20" s="257"/>
      <c r="U20" s="257"/>
      <c r="Y20" s="255"/>
      <c r="Z20" s="255"/>
      <c r="AA20" s="255"/>
      <c r="AB20" s="256"/>
      <c r="AC20" s="257"/>
      <c r="AD20" s="257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</row>
    <row r="21" spans="10:45" x14ac:dyDescent="0.25">
      <c r="J21" s="256"/>
      <c r="K21" s="257"/>
      <c r="L21" s="257"/>
      <c r="P21" s="255"/>
      <c r="Q21" s="255"/>
      <c r="S21" s="256"/>
      <c r="T21" s="257"/>
      <c r="U21" s="257"/>
      <c r="Y21" s="255"/>
      <c r="Z21" s="255"/>
      <c r="AA21" s="255"/>
      <c r="AB21" s="256"/>
      <c r="AC21" s="257"/>
      <c r="AD21" s="257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</row>
    <row r="22" spans="10:45" x14ac:dyDescent="0.25">
      <c r="J22" s="256"/>
      <c r="K22" s="257"/>
      <c r="L22" s="257"/>
      <c r="P22" s="255"/>
      <c r="Q22" s="255"/>
      <c r="S22" s="256"/>
      <c r="T22" s="257"/>
      <c r="U22" s="257"/>
      <c r="Y22" s="255"/>
      <c r="Z22" s="255"/>
      <c r="AA22" s="255"/>
      <c r="AB22" s="256"/>
      <c r="AC22" s="257"/>
      <c r="AD22" s="257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</row>
    <row r="23" spans="10:45" x14ac:dyDescent="0.25">
      <c r="J23" s="256"/>
      <c r="K23" s="257"/>
      <c r="L23" s="257"/>
      <c r="P23" s="255"/>
      <c r="Q23" s="255"/>
      <c r="S23" s="256"/>
      <c r="T23" s="257"/>
      <c r="U23" s="257"/>
      <c r="Y23" s="255"/>
      <c r="Z23" s="255"/>
      <c r="AA23" s="255"/>
      <c r="AB23" s="256"/>
      <c r="AC23" s="257"/>
      <c r="AD23" s="257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</row>
    <row r="24" spans="10:45" x14ac:dyDescent="0.25">
      <c r="J24" s="256"/>
      <c r="K24" s="257"/>
      <c r="L24" s="257"/>
      <c r="P24" s="255"/>
      <c r="Q24" s="255"/>
      <c r="S24" s="256"/>
      <c r="T24" s="257"/>
      <c r="U24" s="257"/>
      <c r="Y24" s="255"/>
      <c r="Z24" s="255"/>
      <c r="AA24" s="255"/>
      <c r="AB24" s="256"/>
      <c r="AC24" s="257"/>
      <c r="AD24" s="257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</row>
    <row r="25" spans="10:45" x14ac:dyDescent="0.25">
      <c r="J25" s="256"/>
      <c r="K25" s="257"/>
      <c r="L25" s="257"/>
      <c r="P25" s="255"/>
      <c r="Q25" s="255"/>
      <c r="S25" s="256"/>
      <c r="T25" s="257"/>
      <c r="U25" s="257"/>
      <c r="Y25" s="255"/>
      <c r="Z25" s="255"/>
      <c r="AA25" s="255"/>
      <c r="AB25" s="256"/>
      <c r="AC25" s="257"/>
      <c r="AD25" s="257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</row>
  </sheetData>
  <mergeCells count="71">
    <mergeCell ref="A6:I7"/>
    <mergeCell ref="J6:R7"/>
    <mergeCell ref="S6:AA7"/>
    <mergeCell ref="AB6:AJ7"/>
    <mergeCell ref="AK6:AS7"/>
    <mergeCell ref="AG2:AS2"/>
    <mergeCell ref="AG3:AS3"/>
    <mergeCell ref="AG4:AS4"/>
    <mergeCell ref="AG5:AS5"/>
    <mergeCell ref="J8:R8"/>
    <mergeCell ref="S8:AA8"/>
    <mergeCell ref="AB8:AJ8"/>
    <mergeCell ref="AK8:AS8"/>
    <mergeCell ref="J9:R9"/>
    <mergeCell ref="S9:AA9"/>
    <mergeCell ref="AB9:AJ9"/>
    <mergeCell ref="AK9:AS9"/>
    <mergeCell ref="J10:R10"/>
    <mergeCell ref="S10:AA10"/>
    <mergeCell ref="AB10:AJ10"/>
    <mergeCell ref="AK10:AS10"/>
    <mergeCell ref="J11:R11"/>
    <mergeCell ref="S11:AA11"/>
    <mergeCell ref="AB11:AJ11"/>
    <mergeCell ref="AK11:AS11"/>
    <mergeCell ref="J12:R12"/>
    <mergeCell ref="S12:AA12"/>
    <mergeCell ref="AB12:AJ12"/>
    <mergeCell ref="AK12:AS12"/>
    <mergeCell ref="AB13:AJ13"/>
    <mergeCell ref="AK13:AS13"/>
    <mergeCell ref="G14:H14"/>
    <mergeCell ref="N14:O14"/>
    <mergeCell ref="P14:Q14"/>
    <mergeCell ref="AL14:AM14"/>
    <mergeCell ref="AO14:AP14"/>
    <mergeCell ref="AQ14:AR14"/>
    <mergeCell ref="AF14:AG14"/>
    <mergeCell ref="AH14:AI14"/>
    <mergeCell ref="K14:M14"/>
    <mergeCell ref="T14:V14"/>
    <mergeCell ref="AC14:AE14"/>
    <mergeCell ref="J13:R13"/>
    <mergeCell ref="S13:AA13"/>
    <mergeCell ref="W14:X14"/>
    <mergeCell ref="Y14:Z14"/>
    <mergeCell ref="R17:AD17"/>
    <mergeCell ref="R18:AD18"/>
    <mergeCell ref="AB15:AC15"/>
    <mergeCell ref="AD15:AE15"/>
    <mergeCell ref="A15:B15"/>
    <mergeCell ref="C15:D15"/>
    <mergeCell ref="G15:H15"/>
    <mergeCell ref="B14:D14"/>
    <mergeCell ref="U15:V15"/>
    <mergeCell ref="AQ15:AR15"/>
    <mergeCell ref="AH15:AI15"/>
    <mergeCell ref="AK15:AL15"/>
    <mergeCell ref="AM15:AN15"/>
    <mergeCell ref="A8:I8"/>
    <mergeCell ref="A9:I9"/>
    <mergeCell ref="A10:I10"/>
    <mergeCell ref="A11:I11"/>
    <mergeCell ref="Y15:Z15"/>
    <mergeCell ref="A12:I12"/>
    <mergeCell ref="A13:I13"/>
    <mergeCell ref="E14:F14"/>
    <mergeCell ref="J15:K15"/>
    <mergeCell ref="L15:M15"/>
    <mergeCell ref="P15:Q15"/>
    <mergeCell ref="S15:T15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"/>
  <sheetViews>
    <sheetView topLeftCell="A7" workbookViewId="0">
      <selection activeCell="AQ15" sqref="AQ15:AR15"/>
    </sheetView>
  </sheetViews>
  <sheetFormatPr defaultRowHeight="16.5" x14ac:dyDescent="0.25"/>
  <cols>
    <col min="1" max="5" width="4.125" style="255" customWidth="1"/>
    <col min="6" max="6" width="5.75" style="255" customWidth="1"/>
    <col min="7" max="7" width="4.125" style="256" customWidth="1"/>
    <col min="8" max="9" width="4.125" style="257" customWidth="1"/>
    <col min="10" max="14" width="4.125" style="255" customWidth="1"/>
    <col min="15" max="15" width="5.75" style="255" customWidth="1"/>
    <col min="16" max="16" width="4.125" style="256" customWidth="1"/>
    <col min="17" max="17" width="4.125" style="257" customWidth="1"/>
    <col min="18" max="23" width="4.125" style="255" customWidth="1"/>
    <col min="24" max="24" width="5.75" style="255" customWidth="1"/>
    <col min="25" max="25" width="4.125" style="256" customWidth="1"/>
    <col min="26" max="27" width="4.125" style="257" customWidth="1"/>
    <col min="28" max="32" width="4.125" style="255" customWidth="1"/>
    <col min="33" max="33" width="5.75" style="255" customWidth="1"/>
    <col min="34" max="34" width="4.125" style="256" customWidth="1"/>
    <col min="35" max="36" width="4.125" style="257" customWidth="1"/>
    <col min="37" max="41" width="4.125" style="255" customWidth="1"/>
    <col min="42" max="42" width="5.75" style="255" customWidth="1"/>
    <col min="43" max="43" width="4.125" style="256" customWidth="1"/>
    <col min="44" max="45" width="4.125" style="257" customWidth="1"/>
  </cols>
  <sheetData>
    <row r="1" spans="1:45" ht="45" customHeight="1" x14ac:dyDescent="0.25"/>
    <row r="2" spans="1:45" ht="45" customHeight="1" x14ac:dyDescent="0.3">
      <c r="A2" s="258"/>
      <c r="B2" s="258"/>
      <c r="C2" s="258"/>
      <c r="D2" s="258"/>
      <c r="E2" s="258"/>
      <c r="F2" s="258"/>
      <c r="G2" s="259"/>
      <c r="H2" s="260"/>
      <c r="I2" s="260"/>
      <c r="J2" s="258"/>
      <c r="K2" s="258"/>
      <c r="L2" s="258"/>
      <c r="M2" s="258"/>
      <c r="N2" s="258"/>
      <c r="O2" s="258"/>
      <c r="P2" s="259"/>
      <c r="Q2" s="260"/>
      <c r="R2" s="211"/>
      <c r="S2" s="258"/>
      <c r="T2" s="258"/>
      <c r="U2" s="258"/>
      <c r="V2" s="258"/>
      <c r="W2" s="258"/>
      <c r="X2" s="258"/>
      <c r="Y2" s="259"/>
      <c r="Z2" s="260"/>
      <c r="AA2" s="260"/>
      <c r="AB2" s="258"/>
      <c r="AC2" s="258"/>
      <c r="AD2" s="258"/>
      <c r="AE2" s="258"/>
      <c r="AF2" s="261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</row>
    <row r="3" spans="1:45" ht="45" customHeight="1" x14ac:dyDescent="0.25">
      <c r="A3" s="258"/>
      <c r="B3" s="258"/>
      <c r="C3" s="258"/>
      <c r="D3" s="258"/>
      <c r="E3" s="258"/>
      <c r="F3" s="258"/>
      <c r="G3" s="259"/>
      <c r="H3" s="260"/>
      <c r="I3" s="260"/>
      <c r="J3" s="258"/>
      <c r="K3" s="258"/>
      <c r="L3" s="258"/>
      <c r="M3" s="258"/>
      <c r="N3" s="258"/>
      <c r="O3" s="258"/>
      <c r="P3" s="259"/>
      <c r="Q3" s="260"/>
      <c r="R3" s="211"/>
      <c r="S3" s="258"/>
      <c r="T3" s="258"/>
      <c r="U3" s="258"/>
      <c r="V3" s="258"/>
      <c r="W3" s="258"/>
      <c r="X3" s="258"/>
      <c r="Y3" s="259"/>
      <c r="Z3" s="260"/>
      <c r="AA3" s="260"/>
      <c r="AB3" s="258"/>
      <c r="AC3" s="258"/>
      <c r="AD3" s="258"/>
      <c r="AE3" s="258"/>
      <c r="AF3" s="261"/>
      <c r="AG3" s="592" t="s">
        <v>188</v>
      </c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</row>
    <row r="4" spans="1:45" ht="45" customHeight="1" x14ac:dyDescent="0.3">
      <c r="A4" s="258"/>
      <c r="B4" s="258"/>
      <c r="C4" s="258"/>
      <c r="D4" s="258"/>
      <c r="E4" s="258"/>
      <c r="F4" s="258"/>
      <c r="G4" s="259"/>
      <c r="H4" s="260"/>
      <c r="I4" s="260"/>
      <c r="J4" s="258"/>
      <c r="K4" s="258"/>
      <c r="L4" s="258"/>
      <c r="M4" s="258"/>
      <c r="N4" s="258"/>
      <c r="O4" s="258"/>
      <c r="P4" s="259"/>
      <c r="Q4" s="260"/>
      <c r="R4" s="211"/>
      <c r="S4" s="258"/>
      <c r="T4" s="258"/>
      <c r="U4" s="258"/>
      <c r="V4" s="258"/>
      <c r="W4" s="258"/>
      <c r="X4" s="258"/>
      <c r="Y4" s="259"/>
      <c r="Z4" s="260"/>
      <c r="AA4" s="260"/>
      <c r="AB4" s="258"/>
      <c r="AC4" s="258"/>
      <c r="AD4" s="258"/>
      <c r="AE4" s="258"/>
      <c r="AF4" s="258"/>
      <c r="AG4" s="593" t="s">
        <v>189</v>
      </c>
      <c r="AH4" s="593"/>
      <c r="AI4" s="593"/>
      <c r="AJ4" s="593"/>
      <c r="AK4" s="593"/>
      <c r="AL4" s="593"/>
      <c r="AM4" s="593"/>
      <c r="AN4" s="593"/>
      <c r="AO4" s="593"/>
      <c r="AP4" s="593"/>
      <c r="AQ4" s="593"/>
      <c r="AR4" s="593"/>
      <c r="AS4" s="593"/>
    </row>
    <row r="5" spans="1:45" ht="45" customHeight="1" thickBot="1" x14ac:dyDescent="0.35">
      <c r="AG5" s="594" t="s">
        <v>190</v>
      </c>
      <c r="AH5" s="594"/>
      <c r="AI5" s="594"/>
      <c r="AJ5" s="594"/>
      <c r="AK5" s="594"/>
      <c r="AL5" s="594"/>
      <c r="AM5" s="594"/>
      <c r="AN5" s="594"/>
      <c r="AO5" s="594"/>
      <c r="AP5" s="594"/>
      <c r="AQ5" s="594"/>
      <c r="AR5" s="594"/>
      <c r="AS5" s="594"/>
    </row>
    <row r="6" spans="1:45" ht="28.15" customHeight="1" x14ac:dyDescent="0.25">
      <c r="A6" s="595" t="e">
        <f>#REF!</f>
        <v>#REF!</v>
      </c>
      <c r="B6" s="596"/>
      <c r="C6" s="596"/>
      <c r="D6" s="596"/>
      <c r="E6" s="596"/>
      <c r="F6" s="596"/>
      <c r="G6" s="596"/>
      <c r="H6" s="596"/>
      <c r="I6" s="597"/>
      <c r="J6" s="595" t="e">
        <f>#REF!</f>
        <v>#REF!</v>
      </c>
      <c r="K6" s="596"/>
      <c r="L6" s="596"/>
      <c r="M6" s="596"/>
      <c r="N6" s="596"/>
      <c r="O6" s="596"/>
      <c r="P6" s="596"/>
      <c r="Q6" s="596"/>
      <c r="R6" s="597"/>
      <c r="S6" s="595" t="e">
        <f>#REF!</f>
        <v>#REF!</v>
      </c>
      <c r="T6" s="596"/>
      <c r="U6" s="596"/>
      <c r="V6" s="596"/>
      <c r="W6" s="596"/>
      <c r="X6" s="596"/>
      <c r="Y6" s="596"/>
      <c r="Z6" s="596"/>
      <c r="AA6" s="597"/>
      <c r="AB6" s="595" t="e">
        <f>#REF!</f>
        <v>#REF!</v>
      </c>
      <c r="AC6" s="596"/>
      <c r="AD6" s="596"/>
      <c r="AE6" s="596"/>
      <c r="AF6" s="596"/>
      <c r="AG6" s="596"/>
      <c r="AH6" s="596"/>
      <c r="AI6" s="596"/>
      <c r="AJ6" s="597"/>
      <c r="AK6" s="595" t="e">
        <f>#REF!</f>
        <v>#REF!</v>
      </c>
      <c r="AL6" s="596"/>
      <c r="AM6" s="596"/>
      <c r="AN6" s="596"/>
      <c r="AO6" s="596"/>
      <c r="AP6" s="596"/>
      <c r="AQ6" s="596"/>
      <c r="AR6" s="596"/>
      <c r="AS6" s="597"/>
    </row>
    <row r="7" spans="1:45" ht="22.15" customHeight="1" x14ac:dyDescent="0.25">
      <c r="A7" s="598"/>
      <c r="B7" s="599"/>
      <c r="C7" s="599"/>
      <c r="D7" s="599"/>
      <c r="E7" s="599"/>
      <c r="F7" s="599"/>
      <c r="G7" s="599"/>
      <c r="H7" s="599"/>
      <c r="I7" s="600"/>
      <c r="J7" s="598"/>
      <c r="K7" s="599"/>
      <c r="L7" s="599"/>
      <c r="M7" s="599"/>
      <c r="N7" s="599"/>
      <c r="O7" s="599"/>
      <c r="P7" s="599"/>
      <c r="Q7" s="599"/>
      <c r="R7" s="600"/>
      <c r="S7" s="598"/>
      <c r="T7" s="599"/>
      <c r="U7" s="599"/>
      <c r="V7" s="599"/>
      <c r="W7" s="599"/>
      <c r="X7" s="599"/>
      <c r="Y7" s="599"/>
      <c r="Z7" s="599"/>
      <c r="AA7" s="600"/>
      <c r="AB7" s="598"/>
      <c r="AC7" s="599"/>
      <c r="AD7" s="599"/>
      <c r="AE7" s="599"/>
      <c r="AF7" s="599"/>
      <c r="AG7" s="599"/>
      <c r="AH7" s="599"/>
      <c r="AI7" s="599"/>
      <c r="AJ7" s="600"/>
      <c r="AK7" s="598"/>
      <c r="AL7" s="599"/>
      <c r="AM7" s="599"/>
      <c r="AN7" s="599"/>
      <c r="AO7" s="599"/>
      <c r="AP7" s="599"/>
      <c r="AQ7" s="599"/>
      <c r="AR7" s="599"/>
      <c r="AS7" s="600"/>
    </row>
    <row r="8" spans="1:45" ht="55.15" customHeight="1" x14ac:dyDescent="0.55000000000000004">
      <c r="A8" s="571" t="str">
        <f>'106.11月菜單'!B12</f>
        <v>香Q米飯</v>
      </c>
      <c r="B8" s="572"/>
      <c r="C8" s="572"/>
      <c r="D8" s="572"/>
      <c r="E8" s="572"/>
      <c r="F8" s="572"/>
      <c r="G8" s="572"/>
      <c r="H8" s="572"/>
      <c r="I8" s="573"/>
      <c r="J8" s="571" t="str">
        <f>'106.11月菜單'!F12</f>
        <v>五穀飯</v>
      </c>
      <c r="K8" s="572"/>
      <c r="L8" s="572"/>
      <c r="M8" s="572"/>
      <c r="N8" s="572"/>
      <c r="O8" s="572"/>
      <c r="P8" s="572"/>
      <c r="Q8" s="572"/>
      <c r="R8" s="573"/>
      <c r="S8" s="571" t="str">
        <f>'106.11月菜單'!J12</f>
        <v>香Q米飯</v>
      </c>
      <c r="T8" s="572"/>
      <c r="U8" s="572"/>
      <c r="V8" s="572"/>
      <c r="W8" s="572"/>
      <c r="X8" s="572"/>
      <c r="Y8" s="572"/>
      <c r="Z8" s="572"/>
      <c r="AA8" s="573"/>
      <c r="AB8" s="571" t="str">
        <f>'106.11月菜單'!N12</f>
        <v>地瓜飯</v>
      </c>
      <c r="AC8" s="572"/>
      <c r="AD8" s="572"/>
      <c r="AE8" s="572"/>
      <c r="AF8" s="572"/>
      <c r="AG8" s="572"/>
      <c r="AH8" s="572"/>
      <c r="AI8" s="572"/>
      <c r="AJ8" s="573"/>
      <c r="AK8" s="572" t="str">
        <f>'106.11月菜單'!R12</f>
        <v>義大利麵</v>
      </c>
      <c r="AL8" s="572"/>
      <c r="AM8" s="572"/>
      <c r="AN8" s="572"/>
      <c r="AO8" s="572"/>
      <c r="AP8" s="572"/>
      <c r="AQ8" s="572"/>
      <c r="AR8" s="572"/>
      <c r="AS8" s="573"/>
    </row>
    <row r="9" spans="1:45" ht="55.15" customHeight="1" x14ac:dyDescent="0.55000000000000004">
      <c r="A9" s="574" t="str">
        <f>'106.11月菜單'!B13</f>
        <v>梅菜肉燥(醃)</v>
      </c>
      <c r="B9" s="575"/>
      <c r="C9" s="575"/>
      <c r="D9" s="575"/>
      <c r="E9" s="575"/>
      <c r="F9" s="575"/>
      <c r="G9" s="575"/>
      <c r="H9" s="575"/>
      <c r="I9" s="576"/>
      <c r="J9" s="574" t="str">
        <f>'106.11月菜單'!F13</f>
        <v>黑胡椒肉排</v>
      </c>
      <c r="K9" s="575"/>
      <c r="L9" s="575"/>
      <c r="M9" s="575"/>
      <c r="N9" s="575"/>
      <c r="O9" s="575"/>
      <c r="P9" s="575"/>
      <c r="Q9" s="575"/>
      <c r="R9" s="576"/>
      <c r="S9" s="574" t="str">
        <f>'106.11月菜單'!J13</f>
        <v>香雞排</v>
      </c>
      <c r="T9" s="575"/>
      <c r="U9" s="575"/>
      <c r="V9" s="575"/>
      <c r="W9" s="575"/>
      <c r="X9" s="575"/>
      <c r="Y9" s="575"/>
      <c r="Z9" s="575"/>
      <c r="AA9" s="576"/>
      <c r="AB9" s="574" t="str">
        <f>'106.11月菜單'!N13</f>
        <v>香烤雞腿</v>
      </c>
      <c r="AC9" s="575"/>
      <c r="AD9" s="575"/>
      <c r="AE9" s="575"/>
      <c r="AF9" s="575"/>
      <c r="AG9" s="575"/>
      <c r="AH9" s="575"/>
      <c r="AI9" s="575"/>
      <c r="AJ9" s="576"/>
      <c r="AK9" s="575" t="str">
        <f>'106.11月菜單'!R13</f>
        <v>薑母燒雞</v>
      </c>
      <c r="AL9" s="575"/>
      <c r="AM9" s="575"/>
      <c r="AN9" s="575"/>
      <c r="AO9" s="575"/>
      <c r="AP9" s="575"/>
      <c r="AQ9" s="575"/>
      <c r="AR9" s="575"/>
      <c r="AS9" s="576"/>
    </row>
    <row r="10" spans="1:45" ht="55.15" customHeight="1" x14ac:dyDescent="0.55000000000000004">
      <c r="A10" s="607" t="str">
        <f>'106.11月菜單'!B14</f>
        <v>無骨雞排(炸)</v>
      </c>
      <c r="B10" s="608"/>
      <c r="C10" s="608"/>
      <c r="D10" s="608"/>
      <c r="E10" s="608"/>
      <c r="F10" s="608"/>
      <c r="G10" s="608"/>
      <c r="H10" s="608"/>
      <c r="I10" s="609"/>
      <c r="J10" s="607" t="str">
        <f>'106.11月菜單'!F14</f>
        <v>南洋咖哩雞</v>
      </c>
      <c r="K10" s="608"/>
      <c r="L10" s="608"/>
      <c r="M10" s="608"/>
      <c r="N10" s="608"/>
      <c r="O10" s="608"/>
      <c r="P10" s="608"/>
      <c r="Q10" s="608"/>
      <c r="R10" s="609"/>
      <c r="S10" s="607" t="str">
        <f>'106.11月菜單'!J14</f>
        <v>白醬焗烤馬鈴薯</v>
      </c>
      <c r="T10" s="608"/>
      <c r="U10" s="608"/>
      <c r="V10" s="608"/>
      <c r="W10" s="608"/>
      <c r="X10" s="608"/>
      <c r="Y10" s="608"/>
      <c r="Z10" s="608"/>
      <c r="AA10" s="609"/>
      <c r="AB10" s="607" t="str">
        <f>'106.11月菜單'!N14</f>
        <v>豆腐滷肉(豆)</v>
      </c>
      <c r="AC10" s="608"/>
      <c r="AD10" s="608"/>
      <c r="AE10" s="608"/>
      <c r="AF10" s="608"/>
      <c r="AG10" s="608"/>
      <c r="AH10" s="608"/>
      <c r="AI10" s="608"/>
      <c r="AJ10" s="609"/>
      <c r="AK10" s="608" t="str">
        <f>'106.11月菜單'!R14</f>
        <v>鮮魚條(海)(炸)</v>
      </c>
      <c r="AL10" s="608"/>
      <c r="AM10" s="608"/>
      <c r="AN10" s="608"/>
      <c r="AO10" s="608"/>
      <c r="AP10" s="608"/>
      <c r="AQ10" s="608"/>
      <c r="AR10" s="608"/>
      <c r="AS10" s="609"/>
    </row>
    <row r="11" spans="1:45" ht="55.15" customHeight="1" x14ac:dyDescent="0.55000000000000004">
      <c r="A11" s="580" t="str">
        <f>'106.11月菜單'!B15</f>
        <v>什錦花椰菜</v>
      </c>
      <c r="B11" s="581"/>
      <c r="C11" s="581"/>
      <c r="D11" s="581"/>
      <c r="E11" s="581"/>
      <c r="F11" s="581"/>
      <c r="G11" s="581"/>
      <c r="H11" s="581"/>
      <c r="I11" s="582"/>
      <c r="J11" s="580" t="str">
        <f>'106.11月菜單'!F15</f>
        <v>蛋餃白菜(加)</v>
      </c>
      <c r="K11" s="581"/>
      <c r="L11" s="581"/>
      <c r="M11" s="581"/>
      <c r="N11" s="581"/>
      <c r="O11" s="581"/>
      <c r="P11" s="581"/>
      <c r="Q11" s="581"/>
      <c r="R11" s="582"/>
      <c r="S11" s="580" t="str">
        <f>'106.11月菜單'!J15</f>
        <v>肉燥滷蛋</v>
      </c>
      <c r="T11" s="581"/>
      <c r="U11" s="581"/>
      <c r="V11" s="581"/>
      <c r="W11" s="581"/>
      <c r="X11" s="581"/>
      <c r="Y11" s="581"/>
      <c r="Z11" s="581"/>
      <c r="AA11" s="582"/>
      <c r="AB11" s="580" t="str">
        <f>'106.11月菜單'!N15</f>
        <v>高麗菜鮮菇</v>
      </c>
      <c r="AC11" s="581"/>
      <c r="AD11" s="581"/>
      <c r="AE11" s="581"/>
      <c r="AF11" s="581"/>
      <c r="AG11" s="581"/>
      <c r="AH11" s="581"/>
      <c r="AI11" s="581"/>
      <c r="AJ11" s="582"/>
      <c r="AK11" s="581" t="str">
        <f>'106.11月菜單'!R15</f>
        <v>海帶豆乾絲(豆)</v>
      </c>
      <c r="AL11" s="581"/>
      <c r="AM11" s="581"/>
      <c r="AN11" s="581"/>
      <c r="AO11" s="581"/>
      <c r="AP11" s="581"/>
      <c r="AQ11" s="581"/>
      <c r="AR11" s="581"/>
      <c r="AS11" s="582"/>
    </row>
    <row r="12" spans="1:45" ht="55.15" customHeight="1" x14ac:dyDescent="0.55000000000000004">
      <c r="A12" s="583" t="str">
        <f>'106.11月菜單'!B16</f>
        <v>淺色蔬菜</v>
      </c>
      <c r="B12" s="584"/>
      <c r="C12" s="584"/>
      <c r="D12" s="584"/>
      <c r="E12" s="584"/>
      <c r="F12" s="584"/>
      <c r="G12" s="584"/>
      <c r="H12" s="584"/>
      <c r="I12" s="585"/>
      <c r="J12" s="583" t="str">
        <f>'106.11月菜單'!F16</f>
        <v>深色蔬菜</v>
      </c>
      <c r="K12" s="584"/>
      <c r="L12" s="584"/>
      <c r="M12" s="584"/>
      <c r="N12" s="584"/>
      <c r="O12" s="584"/>
      <c r="P12" s="584"/>
      <c r="Q12" s="584"/>
      <c r="R12" s="585"/>
      <c r="S12" s="583" t="str">
        <f>'106.11月菜單'!J16</f>
        <v>淺色蔬菜</v>
      </c>
      <c r="T12" s="584"/>
      <c r="U12" s="584"/>
      <c r="V12" s="584"/>
      <c r="W12" s="584"/>
      <c r="X12" s="584"/>
      <c r="Y12" s="584"/>
      <c r="Z12" s="584"/>
      <c r="AA12" s="585"/>
      <c r="AB12" s="583" t="str">
        <f>'106.11月菜單'!N16</f>
        <v>深色蔬菜</v>
      </c>
      <c r="AC12" s="584"/>
      <c r="AD12" s="584"/>
      <c r="AE12" s="584"/>
      <c r="AF12" s="584"/>
      <c r="AG12" s="584"/>
      <c r="AH12" s="584"/>
      <c r="AI12" s="584"/>
      <c r="AJ12" s="585"/>
      <c r="AK12" s="584" t="str">
        <f>'106.11月菜單'!R16</f>
        <v>深色蔬菜</v>
      </c>
      <c r="AL12" s="584"/>
      <c r="AM12" s="584"/>
      <c r="AN12" s="584"/>
      <c r="AO12" s="584"/>
      <c r="AP12" s="584"/>
      <c r="AQ12" s="584"/>
      <c r="AR12" s="584"/>
      <c r="AS12" s="585"/>
    </row>
    <row r="13" spans="1:45" ht="55.15" customHeight="1" thickBot="1" x14ac:dyDescent="0.6">
      <c r="A13" s="586" t="str">
        <f>'106.11月菜單'!B17</f>
        <v>玉米蛋花湯</v>
      </c>
      <c r="B13" s="587"/>
      <c r="C13" s="587"/>
      <c r="D13" s="587"/>
      <c r="E13" s="587"/>
      <c r="F13" s="587"/>
      <c r="G13" s="587"/>
      <c r="H13" s="587"/>
      <c r="I13" s="588"/>
      <c r="J13" s="586" t="str">
        <f>'106.11月菜單'!F17</f>
        <v>麵線糊湯(芡)(醃)/乳品</v>
      </c>
      <c r="K13" s="587"/>
      <c r="L13" s="587"/>
      <c r="M13" s="587"/>
      <c r="N13" s="587"/>
      <c r="O13" s="587"/>
      <c r="P13" s="587"/>
      <c r="Q13" s="587"/>
      <c r="R13" s="588"/>
      <c r="S13" s="586" t="str">
        <f>'106.11月菜單'!J17</f>
        <v>味噌豆腐湯(豆)</v>
      </c>
      <c r="T13" s="587"/>
      <c r="U13" s="587"/>
      <c r="V13" s="587"/>
      <c r="W13" s="587"/>
      <c r="X13" s="587"/>
      <c r="Y13" s="587"/>
      <c r="Z13" s="587"/>
      <c r="AA13" s="588"/>
      <c r="AB13" s="586" t="str">
        <f>'106.11月菜單'!N17</f>
        <v>海芽薑絲湯</v>
      </c>
      <c r="AC13" s="587"/>
      <c r="AD13" s="587"/>
      <c r="AE13" s="587"/>
      <c r="AF13" s="587"/>
      <c r="AG13" s="587"/>
      <c r="AH13" s="587"/>
      <c r="AI13" s="587"/>
      <c r="AJ13" s="588"/>
      <c r="AK13" s="587" t="str">
        <f>'106.11月菜單'!R17</f>
        <v>金茸三絲湯</v>
      </c>
      <c r="AL13" s="587"/>
      <c r="AM13" s="587"/>
      <c r="AN13" s="587"/>
      <c r="AO13" s="587"/>
      <c r="AP13" s="587"/>
      <c r="AQ13" s="587"/>
      <c r="AR13" s="587"/>
      <c r="AS13" s="588"/>
    </row>
    <row r="14" spans="1:45" s="268" customFormat="1" ht="19.899999999999999" customHeight="1" x14ac:dyDescent="0.15">
      <c r="A14" s="267" t="s">
        <v>195</v>
      </c>
      <c r="B14" s="590">
        <f>'106.11月菜單'!$C$18</f>
        <v>721.1</v>
      </c>
      <c r="C14" s="590"/>
      <c r="D14" s="590"/>
      <c r="E14" s="589" t="s">
        <v>192</v>
      </c>
      <c r="F14" s="589"/>
      <c r="G14" s="591">
        <f>'106.11月菜單'!$E$18</f>
        <v>25.5</v>
      </c>
      <c r="H14" s="591"/>
      <c r="I14" s="266" t="s">
        <v>193</v>
      </c>
      <c r="J14" s="267" t="s">
        <v>195</v>
      </c>
      <c r="K14" s="590">
        <f>'106.11月菜單'!$G$18</f>
        <v>745.3</v>
      </c>
      <c r="L14" s="590"/>
      <c r="M14" s="590"/>
      <c r="N14" s="589" t="s">
        <v>192</v>
      </c>
      <c r="O14" s="589"/>
      <c r="P14" s="591">
        <f>'106.11月菜單'!$I$18</f>
        <v>24.5</v>
      </c>
      <c r="Q14" s="591"/>
      <c r="R14" s="265" t="s">
        <v>191</v>
      </c>
      <c r="S14" s="267" t="s">
        <v>195</v>
      </c>
      <c r="T14" s="590">
        <f>'106.11月菜單'!K18</f>
        <v>745.1</v>
      </c>
      <c r="U14" s="590"/>
      <c r="V14" s="590"/>
      <c r="W14" s="589" t="s">
        <v>192</v>
      </c>
      <c r="X14" s="589"/>
      <c r="Y14" s="591">
        <f>'106.11月菜單'!M18</f>
        <v>25.5</v>
      </c>
      <c r="Z14" s="591"/>
      <c r="AA14" s="265" t="s">
        <v>191</v>
      </c>
      <c r="AB14" s="269" t="s">
        <v>195</v>
      </c>
      <c r="AC14" s="604">
        <f>'106.11月菜單'!O18</f>
        <v>724.5</v>
      </c>
      <c r="AD14" s="604"/>
      <c r="AE14" s="604"/>
      <c r="AF14" s="605" t="s">
        <v>192</v>
      </c>
      <c r="AG14" s="605"/>
      <c r="AH14" s="606">
        <f>'106.11月菜單'!Q18</f>
        <v>24.5</v>
      </c>
      <c r="AI14" s="606"/>
      <c r="AJ14" s="270" t="s">
        <v>191</v>
      </c>
      <c r="AK14" s="269" t="s">
        <v>195</v>
      </c>
      <c r="AL14" s="604">
        <f>'106.11月菜單'!S18</f>
        <v>741.4</v>
      </c>
      <c r="AM14" s="604"/>
      <c r="AN14" s="270"/>
      <c r="AO14" s="605" t="s">
        <v>192</v>
      </c>
      <c r="AP14" s="605"/>
      <c r="AQ14" s="606">
        <f>'106.11月菜單'!U18</f>
        <v>25</v>
      </c>
      <c r="AR14" s="606"/>
      <c r="AS14" s="271" t="s">
        <v>191</v>
      </c>
    </row>
    <row r="15" spans="1:45" s="268" customFormat="1" ht="19.899999999999999" customHeight="1" thickBot="1" x14ac:dyDescent="0.2">
      <c r="A15" s="569" t="s">
        <v>194</v>
      </c>
      <c r="B15" s="570"/>
      <c r="C15" s="570">
        <f>'106.11月菜單'!$C$19</f>
        <v>97.5</v>
      </c>
      <c r="D15" s="570"/>
      <c r="E15" s="262" t="s">
        <v>193</v>
      </c>
      <c r="F15" s="262" t="s">
        <v>196</v>
      </c>
      <c r="G15" s="568">
        <f>'106.11月菜單'!$E$19</f>
        <v>25.4</v>
      </c>
      <c r="H15" s="568"/>
      <c r="I15" s="263" t="s">
        <v>193</v>
      </c>
      <c r="J15" s="569" t="s">
        <v>194</v>
      </c>
      <c r="K15" s="570"/>
      <c r="L15" s="570">
        <f>'106.11月菜單'!$G$19</f>
        <v>104.5</v>
      </c>
      <c r="M15" s="570"/>
      <c r="N15" s="262" t="s">
        <v>191</v>
      </c>
      <c r="O15" s="262" t="s">
        <v>196</v>
      </c>
      <c r="P15" s="568">
        <f>'106.11月菜單'!$I$19</f>
        <v>26.7</v>
      </c>
      <c r="Q15" s="568"/>
      <c r="R15" s="262" t="s">
        <v>191</v>
      </c>
      <c r="S15" s="569" t="s">
        <v>194</v>
      </c>
      <c r="T15" s="570"/>
      <c r="U15" s="570">
        <f>'106.11月菜單'!K19</f>
        <v>102</v>
      </c>
      <c r="V15" s="570"/>
      <c r="W15" s="262" t="s">
        <v>191</v>
      </c>
      <c r="X15" s="262" t="s">
        <v>196</v>
      </c>
      <c r="Y15" s="568">
        <f>'106.11月菜單'!M19</f>
        <v>26.9</v>
      </c>
      <c r="Z15" s="568"/>
      <c r="AA15" s="262" t="s">
        <v>191</v>
      </c>
      <c r="AB15" s="603" t="s">
        <v>194</v>
      </c>
      <c r="AC15" s="601"/>
      <c r="AD15" s="601">
        <f>'106.11月菜單'!O19</f>
        <v>100.5</v>
      </c>
      <c r="AE15" s="601"/>
      <c r="AF15" s="272" t="s">
        <v>191</v>
      </c>
      <c r="AG15" s="272" t="s">
        <v>196</v>
      </c>
      <c r="AH15" s="602" t="e">
        <f>#REF!</f>
        <v>#REF!</v>
      </c>
      <c r="AI15" s="602"/>
      <c r="AJ15" s="272" t="s">
        <v>191</v>
      </c>
      <c r="AK15" s="603" t="s">
        <v>194</v>
      </c>
      <c r="AL15" s="601"/>
      <c r="AM15" s="601" t="e">
        <f>#REF!</f>
        <v>#REF!</v>
      </c>
      <c r="AN15" s="601"/>
      <c r="AO15" s="272" t="s">
        <v>191</v>
      </c>
      <c r="AP15" s="272" t="s">
        <v>196</v>
      </c>
      <c r="AQ15" s="602">
        <f>'106.11月菜單'!U19</f>
        <v>26.1</v>
      </c>
      <c r="AR15" s="602"/>
      <c r="AS15" s="273" t="s">
        <v>191</v>
      </c>
    </row>
    <row r="17" spans="10:45" x14ac:dyDescent="0.25">
      <c r="J17" s="256"/>
      <c r="K17" s="257"/>
      <c r="L17" s="257"/>
      <c r="P17" s="255"/>
      <c r="Q17" s="255"/>
      <c r="R17" s="592"/>
      <c r="S17" s="592"/>
      <c r="T17" s="592"/>
      <c r="U17" s="592"/>
      <c r="V17" s="592"/>
      <c r="W17" s="592"/>
      <c r="X17" s="592"/>
      <c r="Y17" s="592"/>
      <c r="Z17" s="592"/>
      <c r="AA17" s="592"/>
      <c r="AB17" s="592"/>
      <c r="AC17" s="592"/>
      <c r="AD17" s="592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</row>
    <row r="18" spans="10:45" ht="19.5" x14ac:dyDescent="0.3">
      <c r="J18" s="256"/>
      <c r="K18" s="257"/>
      <c r="L18" s="257"/>
      <c r="P18" s="255"/>
      <c r="Q18" s="255"/>
      <c r="R18" s="593"/>
      <c r="S18" s="593"/>
      <c r="T18" s="593"/>
      <c r="U18" s="593"/>
      <c r="V18" s="593"/>
      <c r="W18" s="593"/>
      <c r="X18" s="593"/>
      <c r="Y18" s="593"/>
      <c r="Z18" s="593"/>
      <c r="AA18" s="593"/>
      <c r="AB18" s="593"/>
      <c r="AC18" s="593"/>
      <c r="AD18" s="593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</row>
    <row r="19" spans="10:45" x14ac:dyDescent="0.25">
      <c r="J19" s="256"/>
      <c r="K19" s="257"/>
      <c r="L19" s="257"/>
      <c r="P19" s="255"/>
      <c r="Q19" s="255"/>
      <c r="S19" s="256"/>
      <c r="T19" s="257"/>
      <c r="U19" s="257"/>
      <c r="Y19" s="255"/>
      <c r="Z19" s="255"/>
      <c r="AA19" s="255"/>
      <c r="AB19" s="256"/>
      <c r="AC19" s="257"/>
      <c r="AD19" s="257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</row>
    <row r="20" spans="10:45" x14ac:dyDescent="0.25">
      <c r="J20" s="256"/>
      <c r="K20" s="257"/>
      <c r="L20" s="257"/>
      <c r="P20" s="255"/>
      <c r="Q20" s="255"/>
      <c r="S20" s="256"/>
      <c r="T20" s="257"/>
      <c r="U20" s="257"/>
      <c r="Y20" s="255"/>
      <c r="Z20" s="255"/>
      <c r="AA20" s="255"/>
      <c r="AB20" s="256"/>
      <c r="AC20" s="257"/>
      <c r="AD20" s="257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</row>
    <row r="21" spans="10:45" x14ac:dyDescent="0.25">
      <c r="J21" s="256"/>
      <c r="K21" s="257"/>
      <c r="L21" s="257"/>
      <c r="P21" s="255"/>
      <c r="Q21" s="255"/>
      <c r="S21" s="256"/>
      <c r="T21" s="257"/>
      <c r="U21" s="257"/>
      <c r="Y21" s="255"/>
      <c r="Z21" s="255"/>
      <c r="AA21" s="255"/>
      <c r="AB21" s="256"/>
      <c r="AC21" s="257"/>
      <c r="AD21" s="257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</row>
    <row r="22" spans="10:45" x14ac:dyDescent="0.25">
      <c r="J22" s="256"/>
      <c r="K22" s="257"/>
      <c r="L22" s="257"/>
      <c r="P22" s="255"/>
      <c r="Q22" s="255"/>
      <c r="S22" s="256"/>
      <c r="T22" s="257"/>
      <c r="U22" s="257"/>
      <c r="Y22" s="255"/>
      <c r="Z22" s="255"/>
      <c r="AA22" s="255"/>
      <c r="AB22" s="256"/>
      <c r="AC22" s="257"/>
      <c r="AD22" s="257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</row>
    <row r="23" spans="10:45" x14ac:dyDescent="0.25">
      <c r="J23" s="256"/>
      <c r="K23" s="257"/>
      <c r="L23" s="257"/>
      <c r="P23" s="255"/>
      <c r="Q23" s="255"/>
      <c r="S23" s="256"/>
      <c r="T23" s="257"/>
      <c r="U23" s="257"/>
      <c r="Y23" s="255"/>
      <c r="Z23" s="255"/>
      <c r="AA23" s="255"/>
      <c r="AB23" s="256"/>
      <c r="AC23" s="257"/>
      <c r="AD23" s="257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</row>
    <row r="24" spans="10:45" x14ac:dyDescent="0.25">
      <c r="J24" s="256"/>
      <c r="K24" s="257"/>
      <c r="L24" s="257"/>
      <c r="P24" s="255"/>
      <c r="Q24" s="255"/>
      <c r="S24" s="256"/>
      <c r="T24" s="257"/>
      <c r="U24" s="257"/>
      <c r="Y24" s="255"/>
      <c r="Z24" s="255"/>
      <c r="AA24" s="255"/>
      <c r="AB24" s="256"/>
      <c r="AC24" s="257"/>
      <c r="AD24" s="257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</row>
    <row r="25" spans="10:45" x14ac:dyDescent="0.25">
      <c r="J25" s="256"/>
      <c r="K25" s="257"/>
      <c r="L25" s="257"/>
      <c r="P25" s="255"/>
      <c r="Q25" s="255"/>
      <c r="S25" s="256"/>
      <c r="T25" s="257"/>
      <c r="U25" s="257"/>
      <c r="Y25" s="255"/>
      <c r="Z25" s="255"/>
      <c r="AA25" s="255"/>
      <c r="AB25" s="256"/>
      <c r="AC25" s="257"/>
      <c r="AD25" s="257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</row>
  </sheetData>
  <mergeCells count="71">
    <mergeCell ref="AG2:AS2"/>
    <mergeCell ref="AG3:AS3"/>
    <mergeCell ref="AG4:AS4"/>
    <mergeCell ref="AG5:AS5"/>
    <mergeCell ref="A6:I7"/>
    <mergeCell ref="J6:R7"/>
    <mergeCell ref="S6:AA7"/>
    <mergeCell ref="AB6:AJ7"/>
    <mergeCell ref="AK6:AS7"/>
    <mergeCell ref="A9:I9"/>
    <mergeCell ref="J9:R9"/>
    <mergeCell ref="S9:AA9"/>
    <mergeCell ref="AB9:AJ9"/>
    <mergeCell ref="AK9:AS9"/>
    <mergeCell ref="A8:I8"/>
    <mergeCell ref="J8:R8"/>
    <mergeCell ref="S8:AA8"/>
    <mergeCell ref="AB8:AJ8"/>
    <mergeCell ref="AK8:AS8"/>
    <mergeCell ref="A11:I11"/>
    <mergeCell ref="J11:R11"/>
    <mergeCell ref="S11:AA11"/>
    <mergeCell ref="AB11:AJ11"/>
    <mergeCell ref="AK11:AS11"/>
    <mergeCell ref="A10:I10"/>
    <mergeCell ref="J10:R10"/>
    <mergeCell ref="S10:AA10"/>
    <mergeCell ref="AB10:AJ10"/>
    <mergeCell ref="AK10:AS10"/>
    <mergeCell ref="AK12:AS12"/>
    <mergeCell ref="A13:I13"/>
    <mergeCell ref="J13:R13"/>
    <mergeCell ref="S13:AA13"/>
    <mergeCell ref="AB13:AJ13"/>
    <mergeCell ref="AK13:AS13"/>
    <mergeCell ref="P14:Q14"/>
    <mergeCell ref="A12:I12"/>
    <mergeCell ref="J12:R12"/>
    <mergeCell ref="S12:AA12"/>
    <mergeCell ref="AB12:AJ12"/>
    <mergeCell ref="B14:D14"/>
    <mergeCell ref="E14:F14"/>
    <mergeCell ref="G14:H14"/>
    <mergeCell ref="K14:M14"/>
    <mergeCell ref="N14:O14"/>
    <mergeCell ref="AL14:AM14"/>
    <mergeCell ref="AO14:AP14"/>
    <mergeCell ref="AQ14:AR14"/>
    <mergeCell ref="A15:B15"/>
    <mergeCell ref="C15:D15"/>
    <mergeCell ref="G15:H15"/>
    <mergeCell ref="J15:K15"/>
    <mergeCell ref="L15:M15"/>
    <mergeCell ref="P15:Q15"/>
    <mergeCell ref="S15:T15"/>
    <mergeCell ref="T14:V14"/>
    <mergeCell ref="W14:X14"/>
    <mergeCell ref="Y14:Z14"/>
    <mergeCell ref="AC14:AE14"/>
    <mergeCell ref="AF14:AG14"/>
    <mergeCell ref="AH14:AI14"/>
    <mergeCell ref="AM15:AN15"/>
    <mergeCell ref="AQ15:AR15"/>
    <mergeCell ref="R17:AD17"/>
    <mergeCell ref="R18:AD18"/>
    <mergeCell ref="U15:V15"/>
    <mergeCell ref="Y15:Z15"/>
    <mergeCell ref="AB15:AC15"/>
    <mergeCell ref="AD15:AE15"/>
    <mergeCell ref="AH15:AI15"/>
    <mergeCell ref="AK15:AL15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"/>
  <sheetViews>
    <sheetView topLeftCell="A7" workbookViewId="0">
      <selection activeCell="J9" sqref="J9:R9"/>
    </sheetView>
  </sheetViews>
  <sheetFormatPr defaultRowHeight="16.5" x14ac:dyDescent="0.25"/>
  <cols>
    <col min="1" max="5" width="4.125" style="255" customWidth="1"/>
    <col min="6" max="6" width="5.75" style="255" customWidth="1"/>
    <col min="7" max="7" width="4.125" style="256" customWidth="1"/>
    <col min="8" max="9" width="4.125" style="257" customWidth="1"/>
    <col min="10" max="14" width="4.125" style="255" customWidth="1"/>
    <col min="15" max="15" width="5.75" style="255" customWidth="1"/>
    <col min="16" max="16" width="4.125" style="256" customWidth="1"/>
    <col min="17" max="17" width="4.125" style="257" customWidth="1"/>
    <col min="18" max="23" width="4.125" style="255" customWidth="1"/>
    <col min="24" max="24" width="5.75" style="255" customWidth="1"/>
    <col min="25" max="25" width="4.125" style="256" customWidth="1"/>
    <col min="26" max="27" width="4.125" style="257" customWidth="1"/>
    <col min="28" max="32" width="4.125" style="255" customWidth="1"/>
    <col min="33" max="33" width="5.75" style="255" customWidth="1"/>
    <col min="34" max="34" width="4.125" style="256" customWidth="1"/>
    <col min="35" max="36" width="4.125" style="257" customWidth="1"/>
    <col min="37" max="41" width="4.125" style="255" customWidth="1"/>
    <col min="42" max="42" width="5.75" style="255" customWidth="1"/>
    <col min="43" max="43" width="4.125" style="256" customWidth="1"/>
    <col min="44" max="45" width="4.125" style="257" customWidth="1"/>
  </cols>
  <sheetData>
    <row r="1" spans="1:45" ht="45" customHeight="1" x14ac:dyDescent="0.25"/>
    <row r="2" spans="1:45" ht="45" customHeight="1" x14ac:dyDescent="0.3">
      <c r="A2" s="258"/>
      <c r="B2" s="258"/>
      <c r="C2" s="258"/>
      <c r="D2" s="258"/>
      <c r="E2" s="258"/>
      <c r="F2" s="258"/>
      <c r="G2" s="259"/>
      <c r="H2" s="260"/>
      <c r="I2" s="260"/>
      <c r="J2" s="258"/>
      <c r="K2" s="258"/>
      <c r="L2" s="258"/>
      <c r="M2" s="258"/>
      <c r="N2" s="258"/>
      <c r="O2" s="258"/>
      <c r="P2" s="259"/>
      <c r="Q2" s="260"/>
      <c r="R2" s="211"/>
      <c r="S2" s="258"/>
      <c r="T2" s="258"/>
      <c r="U2" s="258"/>
      <c r="V2" s="258"/>
      <c r="W2" s="258"/>
      <c r="X2" s="258"/>
      <c r="Y2" s="259"/>
      <c r="Z2" s="260"/>
      <c r="AA2" s="260"/>
      <c r="AB2" s="258"/>
      <c r="AC2" s="258"/>
      <c r="AD2" s="258"/>
      <c r="AE2" s="258"/>
      <c r="AF2" s="261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</row>
    <row r="3" spans="1:45" ht="45" customHeight="1" x14ac:dyDescent="0.25">
      <c r="A3" s="258"/>
      <c r="B3" s="258"/>
      <c r="C3" s="258"/>
      <c r="D3" s="258"/>
      <c r="E3" s="258"/>
      <c r="F3" s="258"/>
      <c r="G3" s="259"/>
      <c r="H3" s="260"/>
      <c r="I3" s="260"/>
      <c r="J3" s="258"/>
      <c r="K3" s="258"/>
      <c r="L3" s="258"/>
      <c r="M3" s="258"/>
      <c r="N3" s="258"/>
      <c r="O3" s="258"/>
      <c r="P3" s="259"/>
      <c r="Q3" s="260"/>
      <c r="R3" s="211"/>
      <c r="S3" s="258"/>
      <c r="T3" s="258"/>
      <c r="U3" s="258"/>
      <c r="V3" s="258"/>
      <c r="W3" s="258"/>
      <c r="X3" s="258"/>
      <c r="Y3" s="259"/>
      <c r="Z3" s="260"/>
      <c r="AA3" s="260"/>
      <c r="AB3" s="258"/>
      <c r="AC3" s="258"/>
      <c r="AD3" s="258"/>
      <c r="AE3" s="258"/>
      <c r="AF3" s="261"/>
      <c r="AG3" s="592" t="s">
        <v>188</v>
      </c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</row>
    <row r="4" spans="1:45" ht="45" customHeight="1" x14ac:dyDescent="0.3">
      <c r="A4" s="258"/>
      <c r="B4" s="258"/>
      <c r="C4" s="258"/>
      <c r="D4" s="258"/>
      <c r="E4" s="258"/>
      <c r="F4" s="258"/>
      <c r="G4" s="259"/>
      <c r="H4" s="260"/>
      <c r="I4" s="260"/>
      <c r="J4" s="258"/>
      <c r="K4" s="258"/>
      <c r="L4" s="258"/>
      <c r="M4" s="258"/>
      <c r="N4" s="258"/>
      <c r="O4" s="258"/>
      <c r="P4" s="259"/>
      <c r="Q4" s="260"/>
      <c r="R4" s="211"/>
      <c r="S4" s="258"/>
      <c r="T4" s="258"/>
      <c r="U4" s="258"/>
      <c r="V4" s="258"/>
      <c r="W4" s="258"/>
      <c r="X4" s="258"/>
      <c r="Y4" s="259"/>
      <c r="Z4" s="260"/>
      <c r="AA4" s="260"/>
      <c r="AB4" s="258"/>
      <c r="AC4" s="258"/>
      <c r="AD4" s="258"/>
      <c r="AE4" s="258"/>
      <c r="AF4" s="258"/>
      <c r="AG4" s="593" t="s">
        <v>189</v>
      </c>
      <c r="AH4" s="593"/>
      <c r="AI4" s="593"/>
      <c r="AJ4" s="593"/>
      <c r="AK4" s="593"/>
      <c r="AL4" s="593"/>
      <c r="AM4" s="593"/>
      <c r="AN4" s="593"/>
      <c r="AO4" s="593"/>
      <c r="AP4" s="593"/>
      <c r="AQ4" s="593"/>
      <c r="AR4" s="593"/>
      <c r="AS4" s="593"/>
    </row>
    <row r="5" spans="1:45" ht="45" customHeight="1" thickBot="1" x14ac:dyDescent="0.35">
      <c r="AG5" s="594" t="s">
        <v>190</v>
      </c>
      <c r="AH5" s="594"/>
      <c r="AI5" s="594"/>
      <c r="AJ5" s="594"/>
      <c r="AK5" s="594"/>
      <c r="AL5" s="594"/>
      <c r="AM5" s="594"/>
      <c r="AN5" s="594"/>
      <c r="AO5" s="594"/>
      <c r="AP5" s="594"/>
      <c r="AQ5" s="594"/>
      <c r="AR5" s="594"/>
      <c r="AS5" s="594"/>
    </row>
    <row r="6" spans="1:45" ht="28.15" customHeight="1" x14ac:dyDescent="0.25">
      <c r="A6" s="595" t="e">
        <f>#REF!</f>
        <v>#REF!</v>
      </c>
      <c r="B6" s="596"/>
      <c r="C6" s="596"/>
      <c r="D6" s="596"/>
      <c r="E6" s="596"/>
      <c r="F6" s="596"/>
      <c r="G6" s="596"/>
      <c r="H6" s="596"/>
      <c r="I6" s="597"/>
      <c r="J6" s="595" t="e">
        <f>#REF!</f>
        <v>#REF!</v>
      </c>
      <c r="K6" s="596"/>
      <c r="L6" s="596"/>
      <c r="M6" s="596"/>
      <c r="N6" s="596"/>
      <c r="O6" s="596"/>
      <c r="P6" s="596"/>
      <c r="Q6" s="596"/>
      <c r="R6" s="597"/>
      <c r="S6" s="595" t="e">
        <f>#REF!</f>
        <v>#REF!</v>
      </c>
      <c r="T6" s="596"/>
      <c r="U6" s="596"/>
      <c r="V6" s="596"/>
      <c r="W6" s="596"/>
      <c r="X6" s="596"/>
      <c r="Y6" s="596"/>
      <c r="Z6" s="596"/>
      <c r="AA6" s="597"/>
      <c r="AB6" s="595" t="e">
        <f>#REF!</f>
        <v>#REF!</v>
      </c>
      <c r="AC6" s="596"/>
      <c r="AD6" s="596"/>
      <c r="AE6" s="596"/>
      <c r="AF6" s="596"/>
      <c r="AG6" s="596"/>
      <c r="AH6" s="596"/>
      <c r="AI6" s="596"/>
      <c r="AJ6" s="597"/>
      <c r="AK6" s="595" t="e">
        <f>#REF!</f>
        <v>#REF!</v>
      </c>
      <c r="AL6" s="596"/>
      <c r="AM6" s="596"/>
      <c r="AN6" s="596"/>
      <c r="AO6" s="596"/>
      <c r="AP6" s="596"/>
      <c r="AQ6" s="596"/>
      <c r="AR6" s="596"/>
      <c r="AS6" s="597"/>
    </row>
    <row r="7" spans="1:45" ht="22.15" customHeight="1" x14ac:dyDescent="0.25">
      <c r="A7" s="598"/>
      <c r="B7" s="599"/>
      <c r="C7" s="599"/>
      <c r="D7" s="599"/>
      <c r="E7" s="599"/>
      <c r="F7" s="599"/>
      <c r="G7" s="599"/>
      <c r="H7" s="599"/>
      <c r="I7" s="600"/>
      <c r="J7" s="598"/>
      <c r="K7" s="599"/>
      <c r="L7" s="599"/>
      <c r="M7" s="599"/>
      <c r="N7" s="599"/>
      <c r="O7" s="599"/>
      <c r="P7" s="599"/>
      <c r="Q7" s="599"/>
      <c r="R7" s="600"/>
      <c r="S7" s="598"/>
      <c r="T7" s="599"/>
      <c r="U7" s="599"/>
      <c r="V7" s="599"/>
      <c r="W7" s="599"/>
      <c r="X7" s="599"/>
      <c r="Y7" s="599"/>
      <c r="Z7" s="599"/>
      <c r="AA7" s="600"/>
      <c r="AB7" s="598"/>
      <c r="AC7" s="599"/>
      <c r="AD7" s="599"/>
      <c r="AE7" s="599"/>
      <c r="AF7" s="599"/>
      <c r="AG7" s="599"/>
      <c r="AH7" s="599"/>
      <c r="AI7" s="599"/>
      <c r="AJ7" s="600"/>
      <c r="AK7" s="598"/>
      <c r="AL7" s="599"/>
      <c r="AM7" s="599"/>
      <c r="AN7" s="599"/>
      <c r="AO7" s="599"/>
      <c r="AP7" s="599"/>
      <c r="AQ7" s="599"/>
      <c r="AR7" s="599"/>
      <c r="AS7" s="600"/>
    </row>
    <row r="8" spans="1:45" ht="55.15" customHeight="1" x14ac:dyDescent="0.55000000000000004">
      <c r="A8" s="571" t="str">
        <f>'106.11月菜單'!B21</f>
        <v>香Q米飯</v>
      </c>
      <c r="B8" s="572"/>
      <c r="C8" s="572"/>
      <c r="D8" s="572"/>
      <c r="E8" s="572"/>
      <c r="F8" s="572"/>
      <c r="G8" s="572"/>
      <c r="H8" s="572"/>
      <c r="I8" s="573"/>
      <c r="J8" s="571" t="str">
        <f>'106.11月菜單'!F21</f>
        <v>五穀飯</v>
      </c>
      <c r="K8" s="572"/>
      <c r="L8" s="572"/>
      <c r="M8" s="572"/>
      <c r="N8" s="572"/>
      <c r="O8" s="572"/>
      <c r="P8" s="572"/>
      <c r="Q8" s="572"/>
      <c r="R8" s="573"/>
      <c r="S8" s="571" t="str">
        <f>'106.11月菜單'!J21</f>
        <v>香Q米飯</v>
      </c>
      <c r="T8" s="572"/>
      <c r="U8" s="572"/>
      <c r="V8" s="572"/>
      <c r="W8" s="572"/>
      <c r="X8" s="572"/>
      <c r="Y8" s="572"/>
      <c r="Z8" s="572"/>
      <c r="AA8" s="573"/>
      <c r="AB8" s="571" t="str">
        <f>'106.11月菜單'!N21</f>
        <v>地瓜飯</v>
      </c>
      <c r="AC8" s="572"/>
      <c r="AD8" s="572"/>
      <c r="AE8" s="572"/>
      <c r="AF8" s="572"/>
      <c r="AG8" s="572"/>
      <c r="AH8" s="572"/>
      <c r="AI8" s="572"/>
      <c r="AJ8" s="573"/>
      <c r="AK8" s="572" t="str">
        <f>'106.11月菜單'!R21</f>
        <v>台式炒飯</v>
      </c>
      <c r="AL8" s="572"/>
      <c r="AM8" s="572"/>
      <c r="AN8" s="572"/>
      <c r="AO8" s="572"/>
      <c r="AP8" s="572"/>
      <c r="AQ8" s="572"/>
      <c r="AR8" s="572"/>
      <c r="AS8" s="573"/>
    </row>
    <row r="9" spans="1:45" ht="55.15" customHeight="1" x14ac:dyDescent="0.55000000000000004">
      <c r="A9" s="574" t="str">
        <f>'106.11月菜單'!B22</f>
        <v>鹹豬肉</v>
      </c>
      <c r="B9" s="575"/>
      <c r="C9" s="575"/>
      <c r="D9" s="575"/>
      <c r="E9" s="575"/>
      <c r="F9" s="575"/>
      <c r="G9" s="575"/>
      <c r="H9" s="575"/>
      <c r="I9" s="576"/>
      <c r="J9" s="574" t="str">
        <f>'106.11月菜單'!F22</f>
        <v>洋芋燒肉</v>
      </c>
      <c r="K9" s="575"/>
      <c r="L9" s="575"/>
      <c r="M9" s="575"/>
      <c r="N9" s="575"/>
      <c r="O9" s="575"/>
      <c r="P9" s="575"/>
      <c r="Q9" s="575"/>
      <c r="R9" s="576"/>
      <c r="S9" s="574" t="str">
        <f>'106.11月菜單'!J22</f>
        <v>香嫩雞排</v>
      </c>
      <c r="T9" s="575"/>
      <c r="U9" s="575"/>
      <c r="V9" s="575"/>
      <c r="W9" s="575"/>
      <c r="X9" s="575"/>
      <c r="Y9" s="575"/>
      <c r="Z9" s="575"/>
      <c r="AA9" s="576"/>
      <c r="AB9" s="574" t="str">
        <f>'106.11月菜單'!N22</f>
        <v>烤脆皮雞腿</v>
      </c>
      <c r="AC9" s="575"/>
      <c r="AD9" s="575"/>
      <c r="AE9" s="575"/>
      <c r="AF9" s="575"/>
      <c r="AG9" s="575"/>
      <c r="AH9" s="575"/>
      <c r="AI9" s="575"/>
      <c r="AJ9" s="576"/>
      <c r="AK9" s="575" t="str">
        <f>'106.11月菜單'!R22</f>
        <v>卡啦雞腿堡(炸)(加)</v>
      </c>
      <c r="AL9" s="575"/>
      <c r="AM9" s="575"/>
      <c r="AN9" s="575"/>
      <c r="AO9" s="575"/>
      <c r="AP9" s="575"/>
      <c r="AQ9" s="575"/>
      <c r="AR9" s="575"/>
      <c r="AS9" s="576"/>
    </row>
    <row r="10" spans="1:45" ht="55.15" customHeight="1" x14ac:dyDescent="0.55000000000000004">
      <c r="A10" s="577" t="str">
        <f>'106.11月菜單'!B23</f>
        <v>三杯翅小腿</v>
      </c>
      <c r="B10" s="578"/>
      <c r="C10" s="578"/>
      <c r="D10" s="578"/>
      <c r="E10" s="578"/>
      <c r="F10" s="578"/>
      <c r="G10" s="578"/>
      <c r="H10" s="578"/>
      <c r="I10" s="579"/>
      <c r="J10" s="577" t="str">
        <f>'106.11月菜單'!F23</f>
        <v>茄汁雞丁</v>
      </c>
      <c r="K10" s="578"/>
      <c r="L10" s="578"/>
      <c r="M10" s="578"/>
      <c r="N10" s="578"/>
      <c r="O10" s="578"/>
      <c r="P10" s="578"/>
      <c r="Q10" s="578"/>
      <c r="R10" s="579"/>
      <c r="S10" s="577" t="str">
        <f>'106.11月菜單'!J23</f>
        <v>煎水餃(冷)</v>
      </c>
      <c r="T10" s="578"/>
      <c r="U10" s="578"/>
      <c r="V10" s="578"/>
      <c r="W10" s="578"/>
      <c r="X10" s="578"/>
      <c r="Y10" s="578"/>
      <c r="Z10" s="578"/>
      <c r="AA10" s="579"/>
      <c r="AB10" s="577" t="str">
        <f>'106.11月菜單'!N23</f>
        <v>麻婆豆腐(豆)</v>
      </c>
      <c r="AC10" s="578"/>
      <c r="AD10" s="578"/>
      <c r="AE10" s="578"/>
      <c r="AF10" s="578"/>
      <c r="AG10" s="578"/>
      <c r="AH10" s="578"/>
      <c r="AI10" s="578"/>
      <c r="AJ10" s="579"/>
      <c r="AK10" s="578" t="str">
        <f>'106.11月菜單'!R23</f>
        <v>鮮菇魷魚(海)</v>
      </c>
      <c r="AL10" s="578"/>
      <c r="AM10" s="578"/>
      <c r="AN10" s="578"/>
      <c r="AO10" s="578"/>
      <c r="AP10" s="578"/>
      <c r="AQ10" s="578"/>
      <c r="AR10" s="578"/>
      <c r="AS10" s="579"/>
    </row>
    <row r="11" spans="1:45" ht="55.15" customHeight="1" x14ac:dyDescent="0.55000000000000004">
      <c r="A11" s="580" t="str">
        <f>'106.11月菜單'!B24</f>
        <v>豆芽米粉</v>
      </c>
      <c r="B11" s="581"/>
      <c r="C11" s="581"/>
      <c r="D11" s="581"/>
      <c r="E11" s="581"/>
      <c r="F11" s="581"/>
      <c r="G11" s="581"/>
      <c r="H11" s="581"/>
      <c r="I11" s="582"/>
      <c r="J11" s="580" t="str">
        <f>'106.11月菜單'!F24</f>
        <v>鮮蔬鳳梨</v>
      </c>
      <c r="K11" s="581"/>
      <c r="L11" s="581"/>
      <c r="M11" s="581"/>
      <c r="N11" s="581"/>
      <c r="O11" s="581"/>
      <c r="P11" s="581"/>
      <c r="Q11" s="581"/>
      <c r="R11" s="582"/>
      <c r="S11" s="580" t="str">
        <f>'106.11月菜單'!J24</f>
        <v>洋蔥肉絲</v>
      </c>
      <c r="T11" s="581"/>
      <c r="U11" s="581"/>
      <c r="V11" s="581"/>
      <c r="W11" s="581"/>
      <c r="X11" s="581"/>
      <c r="Y11" s="581"/>
      <c r="Z11" s="581"/>
      <c r="AA11" s="582"/>
      <c r="AB11" s="580" t="str">
        <f>'106.11月菜單'!N24</f>
        <v>日式柴魚蛋</v>
      </c>
      <c r="AC11" s="581"/>
      <c r="AD11" s="581"/>
      <c r="AE11" s="581"/>
      <c r="AF11" s="581"/>
      <c r="AG11" s="581"/>
      <c r="AH11" s="581"/>
      <c r="AI11" s="581"/>
      <c r="AJ11" s="582"/>
      <c r="AK11" s="581" t="str">
        <f>'106.11月菜單'!R24</f>
        <v>烤甜不辣片(加)</v>
      </c>
      <c r="AL11" s="581"/>
      <c r="AM11" s="581"/>
      <c r="AN11" s="581"/>
      <c r="AO11" s="581"/>
      <c r="AP11" s="581"/>
      <c r="AQ11" s="581"/>
      <c r="AR11" s="581"/>
      <c r="AS11" s="582"/>
    </row>
    <row r="12" spans="1:45" ht="55.15" customHeight="1" x14ac:dyDescent="0.55000000000000004">
      <c r="A12" s="583" t="str">
        <f>'106.11月菜單'!B25</f>
        <v>深色蔬菜</v>
      </c>
      <c r="B12" s="584"/>
      <c r="C12" s="584"/>
      <c r="D12" s="584"/>
      <c r="E12" s="584"/>
      <c r="F12" s="584"/>
      <c r="G12" s="584"/>
      <c r="H12" s="584"/>
      <c r="I12" s="585"/>
      <c r="J12" s="583" t="str">
        <f>'106.11月菜單'!F25</f>
        <v>淺色蔬菜</v>
      </c>
      <c r="K12" s="584"/>
      <c r="L12" s="584"/>
      <c r="M12" s="584"/>
      <c r="N12" s="584"/>
      <c r="O12" s="584"/>
      <c r="P12" s="584"/>
      <c r="Q12" s="584"/>
      <c r="R12" s="585"/>
      <c r="S12" s="583" t="str">
        <f>'106.11月菜單'!J25</f>
        <v>深色蔬菜</v>
      </c>
      <c r="T12" s="584"/>
      <c r="U12" s="584"/>
      <c r="V12" s="584"/>
      <c r="W12" s="584"/>
      <c r="X12" s="584"/>
      <c r="Y12" s="584"/>
      <c r="Z12" s="584"/>
      <c r="AA12" s="585"/>
      <c r="AB12" s="583" t="str">
        <f>'106.11月菜單'!N25</f>
        <v>淺色蔬菜</v>
      </c>
      <c r="AC12" s="584"/>
      <c r="AD12" s="584"/>
      <c r="AE12" s="584"/>
      <c r="AF12" s="584"/>
      <c r="AG12" s="584"/>
      <c r="AH12" s="584"/>
      <c r="AI12" s="584"/>
      <c r="AJ12" s="585"/>
      <c r="AK12" s="584" t="str">
        <f>'106.11月菜單'!R25</f>
        <v>深色蔬菜</v>
      </c>
      <c r="AL12" s="584"/>
      <c r="AM12" s="584"/>
      <c r="AN12" s="584"/>
      <c r="AO12" s="584"/>
      <c r="AP12" s="584"/>
      <c r="AQ12" s="584"/>
      <c r="AR12" s="584"/>
      <c r="AS12" s="585"/>
    </row>
    <row r="13" spans="1:45" ht="55.15" customHeight="1" thickBot="1" x14ac:dyDescent="0.6">
      <c r="A13" s="586" t="str">
        <f>'106.11月菜單'!B26</f>
        <v>菜頭湯</v>
      </c>
      <c r="B13" s="587"/>
      <c r="C13" s="587"/>
      <c r="D13" s="587"/>
      <c r="E13" s="587"/>
      <c r="F13" s="587"/>
      <c r="G13" s="587"/>
      <c r="H13" s="587"/>
      <c r="I13" s="588"/>
      <c r="J13" s="586" t="str">
        <f>'106.11月菜單'!F26</f>
        <v>味噌豆腐湯(豆)/乳品</v>
      </c>
      <c r="K13" s="587"/>
      <c r="L13" s="587"/>
      <c r="M13" s="587"/>
      <c r="N13" s="587"/>
      <c r="O13" s="587"/>
      <c r="P13" s="587"/>
      <c r="Q13" s="587"/>
      <c r="R13" s="588"/>
      <c r="S13" s="586" t="str">
        <f>'106.11月菜單'!J26</f>
        <v>海芽蛋花湯</v>
      </c>
      <c r="T13" s="587"/>
      <c r="U13" s="587"/>
      <c r="V13" s="587"/>
      <c r="W13" s="587"/>
      <c r="X13" s="587"/>
      <c r="Y13" s="587"/>
      <c r="Z13" s="587"/>
      <c r="AA13" s="588"/>
      <c r="AB13" s="586" t="str">
        <f>'106.11月菜單'!N26</f>
        <v>菇菇湯</v>
      </c>
      <c r="AC13" s="587"/>
      <c r="AD13" s="587"/>
      <c r="AE13" s="587"/>
      <c r="AF13" s="587"/>
      <c r="AG13" s="587"/>
      <c r="AH13" s="587"/>
      <c r="AI13" s="587"/>
      <c r="AJ13" s="588"/>
      <c r="AK13" s="587" t="str">
        <f>'106.11月菜單'!R26</f>
        <v>冬瓜湯</v>
      </c>
      <c r="AL13" s="587"/>
      <c r="AM13" s="587"/>
      <c r="AN13" s="587"/>
      <c r="AO13" s="587"/>
      <c r="AP13" s="587"/>
      <c r="AQ13" s="587"/>
      <c r="AR13" s="587"/>
      <c r="AS13" s="588"/>
    </row>
    <row r="14" spans="1:45" s="268" customFormat="1" ht="19.899999999999999" customHeight="1" x14ac:dyDescent="0.15">
      <c r="A14" s="267" t="s">
        <v>23</v>
      </c>
      <c r="B14" s="590">
        <f>'106.11月菜單'!C27</f>
        <v>736.7</v>
      </c>
      <c r="C14" s="590"/>
      <c r="D14" s="590"/>
      <c r="E14" s="589" t="s">
        <v>21</v>
      </c>
      <c r="F14" s="589"/>
      <c r="G14" s="591">
        <f>'106.11月菜單'!E27</f>
        <v>25.5</v>
      </c>
      <c r="H14" s="591"/>
      <c r="I14" s="266" t="s">
        <v>191</v>
      </c>
      <c r="J14" s="267" t="s">
        <v>23</v>
      </c>
      <c r="K14" s="590">
        <f>'106.11月菜單'!G27</f>
        <v>726.2</v>
      </c>
      <c r="L14" s="590"/>
      <c r="M14" s="590"/>
      <c r="N14" s="589" t="s">
        <v>21</v>
      </c>
      <c r="O14" s="589"/>
      <c r="P14" s="591">
        <f>'106.11月菜單'!I27</f>
        <v>25</v>
      </c>
      <c r="Q14" s="591"/>
      <c r="R14" s="265" t="s">
        <v>191</v>
      </c>
      <c r="S14" s="267" t="s">
        <v>23</v>
      </c>
      <c r="T14" s="590">
        <f>'106.11月菜單'!K27</f>
        <v>727.1</v>
      </c>
      <c r="U14" s="590"/>
      <c r="V14" s="590"/>
      <c r="W14" s="589" t="s">
        <v>21</v>
      </c>
      <c r="X14" s="589"/>
      <c r="Y14" s="591">
        <f>'106.11月菜單'!M27</f>
        <v>25.5</v>
      </c>
      <c r="Z14" s="591"/>
      <c r="AA14" s="265" t="s">
        <v>191</v>
      </c>
      <c r="AB14" s="269" t="s">
        <v>23</v>
      </c>
      <c r="AC14" s="604">
        <f>'106.11月菜單'!O27</f>
        <v>710.6</v>
      </c>
      <c r="AD14" s="604"/>
      <c r="AE14" s="604"/>
      <c r="AF14" s="605" t="s">
        <v>21</v>
      </c>
      <c r="AG14" s="605"/>
      <c r="AH14" s="606">
        <f>'106.11月菜單'!Q27</f>
        <v>23</v>
      </c>
      <c r="AI14" s="606"/>
      <c r="AJ14" s="270" t="s">
        <v>191</v>
      </c>
      <c r="AK14" s="269" t="s">
        <v>23</v>
      </c>
      <c r="AL14" s="604">
        <f>'106.11月菜單'!S27</f>
        <v>736.8</v>
      </c>
      <c r="AM14" s="604"/>
      <c r="AN14" s="270"/>
      <c r="AO14" s="605" t="s">
        <v>21</v>
      </c>
      <c r="AP14" s="605"/>
      <c r="AQ14" s="606">
        <f>'106.11月菜單'!U27</f>
        <v>23.2</v>
      </c>
      <c r="AR14" s="606"/>
      <c r="AS14" s="271" t="s">
        <v>191</v>
      </c>
    </row>
    <row r="15" spans="1:45" s="268" customFormat="1" ht="19.899999999999999" customHeight="1" thickBot="1" x14ac:dyDescent="0.2">
      <c r="A15" s="569" t="s">
        <v>22</v>
      </c>
      <c r="B15" s="570"/>
      <c r="C15" s="570">
        <f>'106.11月菜單'!C28</f>
        <v>100</v>
      </c>
      <c r="D15" s="570"/>
      <c r="E15" s="262" t="s">
        <v>191</v>
      </c>
      <c r="F15" s="262" t="s">
        <v>20</v>
      </c>
      <c r="G15" s="568">
        <f>'106.11月菜單'!E28</f>
        <v>26.8</v>
      </c>
      <c r="H15" s="568"/>
      <c r="I15" s="263" t="s">
        <v>191</v>
      </c>
      <c r="J15" s="569" t="s">
        <v>22</v>
      </c>
      <c r="K15" s="570"/>
      <c r="L15" s="570">
        <f>'106.11月菜單'!G28</f>
        <v>99</v>
      </c>
      <c r="M15" s="570"/>
      <c r="N15" s="262" t="s">
        <v>191</v>
      </c>
      <c r="O15" s="262" t="s">
        <v>20</v>
      </c>
      <c r="P15" s="568">
        <f>'106.11月菜單'!I28</f>
        <v>26.3</v>
      </c>
      <c r="Q15" s="568"/>
      <c r="R15" s="262" t="s">
        <v>191</v>
      </c>
      <c r="S15" s="569" t="s">
        <v>22</v>
      </c>
      <c r="T15" s="570"/>
      <c r="U15" s="570">
        <f>'106.11月菜單'!K28</f>
        <v>98</v>
      </c>
      <c r="V15" s="570"/>
      <c r="W15" s="262" t="s">
        <v>191</v>
      </c>
      <c r="X15" s="262" t="s">
        <v>20</v>
      </c>
      <c r="Y15" s="568">
        <f>'106.11月菜單'!M28</f>
        <v>26.4</v>
      </c>
      <c r="Z15" s="568"/>
      <c r="AA15" s="262" t="s">
        <v>191</v>
      </c>
      <c r="AB15" s="603" t="s">
        <v>22</v>
      </c>
      <c r="AC15" s="601"/>
      <c r="AD15" s="601">
        <f>'106.11月菜單'!O28</f>
        <v>100.5</v>
      </c>
      <c r="AE15" s="601"/>
      <c r="AF15" s="272" t="s">
        <v>191</v>
      </c>
      <c r="AG15" s="272" t="s">
        <v>20</v>
      </c>
      <c r="AH15" s="602">
        <f>'106.11月菜單'!Q28</f>
        <v>25.400000000000002</v>
      </c>
      <c r="AI15" s="602"/>
      <c r="AJ15" s="272" t="s">
        <v>191</v>
      </c>
      <c r="AK15" s="603" t="s">
        <v>22</v>
      </c>
      <c r="AL15" s="601"/>
      <c r="AM15" s="601">
        <f>'106.11月菜單'!S28</f>
        <v>108</v>
      </c>
      <c r="AN15" s="601"/>
      <c r="AO15" s="272" t="s">
        <v>191</v>
      </c>
      <c r="AP15" s="272" t="s">
        <v>20</v>
      </c>
      <c r="AQ15" s="602">
        <f>'106.11月菜單'!U28</f>
        <v>24</v>
      </c>
      <c r="AR15" s="602"/>
      <c r="AS15" s="273" t="s">
        <v>191</v>
      </c>
    </row>
    <row r="17" spans="10:45" x14ac:dyDescent="0.25">
      <c r="J17" s="256"/>
      <c r="K17" s="257"/>
      <c r="L17" s="257"/>
      <c r="P17" s="255"/>
      <c r="Q17" s="255"/>
      <c r="R17" s="592"/>
      <c r="S17" s="592"/>
      <c r="T17" s="592"/>
      <c r="U17" s="592"/>
      <c r="V17" s="592"/>
      <c r="W17" s="592"/>
      <c r="X17" s="592"/>
      <c r="Y17" s="592"/>
      <c r="Z17" s="592"/>
      <c r="AA17" s="592"/>
      <c r="AB17" s="592"/>
      <c r="AC17" s="592"/>
      <c r="AD17" s="592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</row>
    <row r="18" spans="10:45" ht="19.5" x14ac:dyDescent="0.3">
      <c r="J18" s="256"/>
      <c r="K18" s="257"/>
      <c r="L18" s="257"/>
      <c r="P18" s="255"/>
      <c r="Q18" s="255"/>
      <c r="R18" s="593"/>
      <c r="S18" s="593"/>
      <c r="T18" s="593"/>
      <c r="U18" s="593"/>
      <c r="V18" s="593"/>
      <c r="W18" s="593"/>
      <c r="X18" s="593"/>
      <c r="Y18" s="593"/>
      <c r="Z18" s="593"/>
      <c r="AA18" s="593"/>
      <c r="AB18" s="593"/>
      <c r="AC18" s="593"/>
      <c r="AD18" s="593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</row>
    <row r="19" spans="10:45" x14ac:dyDescent="0.25">
      <c r="J19" s="256"/>
      <c r="K19" s="257"/>
      <c r="L19" s="257"/>
      <c r="P19" s="255"/>
      <c r="Q19" s="255"/>
      <c r="S19" s="256"/>
      <c r="T19" s="257"/>
      <c r="U19" s="257"/>
      <c r="Y19" s="255"/>
      <c r="Z19" s="255"/>
      <c r="AA19" s="255"/>
      <c r="AB19" s="256"/>
      <c r="AC19" s="257"/>
      <c r="AD19" s="257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</row>
    <row r="20" spans="10:45" x14ac:dyDescent="0.25">
      <c r="J20" s="256"/>
      <c r="K20" s="257"/>
      <c r="L20" s="257"/>
      <c r="P20" s="255"/>
      <c r="Q20" s="255"/>
      <c r="S20" s="256"/>
      <c r="T20" s="257"/>
      <c r="U20" s="257"/>
      <c r="Y20" s="255"/>
      <c r="Z20" s="255"/>
      <c r="AA20" s="255"/>
      <c r="AB20" s="256"/>
      <c r="AC20" s="257"/>
      <c r="AD20" s="257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</row>
    <row r="21" spans="10:45" x14ac:dyDescent="0.25">
      <c r="J21" s="256"/>
      <c r="K21" s="257"/>
      <c r="L21" s="257"/>
      <c r="P21" s="255"/>
      <c r="Q21" s="255"/>
      <c r="S21" s="256"/>
      <c r="T21" s="257"/>
      <c r="U21" s="257"/>
      <c r="Y21" s="255"/>
      <c r="Z21" s="255"/>
      <c r="AA21" s="255"/>
      <c r="AB21" s="256"/>
      <c r="AC21" s="257"/>
      <c r="AD21" s="257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</row>
    <row r="22" spans="10:45" x14ac:dyDescent="0.25">
      <c r="J22" s="256"/>
      <c r="K22" s="257"/>
      <c r="L22" s="257"/>
      <c r="P22" s="255"/>
      <c r="Q22" s="255"/>
      <c r="S22" s="256"/>
      <c r="T22" s="257"/>
      <c r="U22" s="257"/>
      <c r="Y22" s="255"/>
      <c r="Z22" s="255"/>
      <c r="AA22" s="255"/>
      <c r="AB22" s="256"/>
      <c r="AC22" s="257"/>
      <c r="AD22" s="257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</row>
    <row r="23" spans="10:45" x14ac:dyDescent="0.25">
      <c r="J23" s="256"/>
      <c r="K23" s="257"/>
      <c r="L23" s="257"/>
      <c r="P23" s="255"/>
      <c r="Q23" s="255"/>
      <c r="S23" s="256"/>
      <c r="T23" s="257"/>
      <c r="U23" s="257"/>
      <c r="Y23" s="255"/>
      <c r="Z23" s="255"/>
      <c r="AA23" s="255"/>
      <c r="AB23" s="256"/>
      <c r="AC23" s="257"/>
      <c r="AD23" s="257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</row>
    <row r="24" spans="10:45" x14ac:dyDescent="0.25">
      <c r="J24" s="256"/>
      <c r="K24" s="257"/>
      <c r="L24" s="257"/>
      <c r="P24" s="255"/>
      <c r="Q24" s="255"/>
      <c r="S24" s="256"/>
      <c r="T24" s="257"/>
      <c r="U24" s="257"/>
      <c r="Y24" s="255"/>
      <c r="Z24" s="255"/>
      <c r="AA24" s="255"/>
      <c r="AB24" s="256"/>
      <c r="AC24" s="257"/>
      <c r="AD24" s="257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</row>
    <row r="25" spans="10:45" x14ac:dyDescent="0.25">
      <c r="J25" s="256"/>
      <c r="K25" s="257"/>
      <c r="L25" s="257"/>
      <c r="P25" s="255"/>
      <c r="Q25" s="255"/>
      <c r="S25" s="256"/>
      <c r="T25" s="257"/>
      <c r="U25" s="257"/>
      <c r="Y25" s="255"/>
      <c r="Z25" s="255"/>
      <c r="AA25" s="255"/>
      <c r="AB25" s="256"/>
      <c r="AC25" s="257"/>
      <c r="AD25" s="257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</row>
  </sheetData>
  <mergeCells count="71">
    <mergeCell ref="AG2:AS2"/>
    <mergeCell ref="AG3:AS3"/>
    <mergeCell ref="AG4:AS4"/>
    <mergeCell ref="AG5:AS5"/>
    <mergeCell ref="A6:I7"/>
    <mergeCell ref="J6:R7"/>
    <mergeCell ref="S6:AA7"/>
    <mergeCell ref="AB6:AJ7"/>
    <mergeCell ref="AK6:AS7"/>
    <mergeCell ref="A9:I9"/>
    <mergeCell ref="J9:R9"/>
    <mergeCell ref="S9:AA9"/>
    <mergeCell ref="AB9:AJ9"/>
    <mergeCell ref="AK9:AS9"/>
    <mergeCell ref="A8:I8"/>
    <mergeCell ref="J8:R8"/>
    <mergeCell ref="S8:AA8"/>
    <mergeCell ref="AB8:AJ8"/>
    <mergeCell ref="AK8:AS8"/>
    <mergeCell ref="A11:I11"/>
    <mergeCell ref="J11:R11"/>
    <mergeCell ref="S11:AA11"/>
    <mergeCell ref="AB11:AJ11"/>
    <mergeCell ref="AK11:AS11"/>
    <mergeCell ref="A10:I10"/>
    <mergeCell ref="J10:R10"/>
    <mergeCell ref="S10:AA10"/>
    <mergeCell ref="AB10:AJ10"/>
    <mergeCell ref="AK10:AS10"/>
    <mergeCell ref="AK12:AS12"/>
    <mergeCell ref="A13:I13"/>
    <mergeCell ref="J13:R13"/>
    <mergeCell ref="S13:AA13"/>
    <mergeCell ref="AB13:AJ13"/>
    <mergeCell ref="AK13:AS13"/>
    <mergeCell ref="P14:Q14"/>
    <mergeCell ref="A12:I12"/>
    <mergeCell ref="J12:R12"/>
    <mergeCell ref="S12:AA12"/>
    <mergeCell ref="AB12:AJ12"/>
    <mergeCell ref="B14:D14"/>
    <mergeCell ref="E14:F14"/>
    <mergeCell ref="G14:H14"/>
    <mergeCell ref="K14:M14"/>
    <mergeCell ref="N14:O14"/>
    <mergeCell ref="AL14:AM14"/>
    <mergeCell ref="AO14:AP14"/>
    <mergeCell ref="AQ14:AR14"/>
    <mergeCell ref="A15:B15"/>
    <mergeCell ref="C15:D15"/>
    <mergeCell ref="G15:H15"/>
    <mergeCell ref="J15:K15"/>
    <mergeCell ref="L15:M15"/>
    <mergeCell ref="P15:Q15"/>
    <mergeCell ref="S15:T15"/>
    <mergeCell ref="T14:V14"/>
    <mergeCell ref="W14:X14"/>
    <mergeCell ref="Y14:Z14"/>
    <mergeCell ref="AC14:AE14"/>
    <mergeCell ref="AF14:AG14"/>
    <mergeCell ref="AH14:AI14"/>
    <mergeCell ref="AM15:AN15"/>
    <mergeCell ref="AQ15:AR15"/>
    <mergeCell ref="R17:AD17"/>
    <mergeCell ref="R18:AD18"/>
    <mergeCell ref="U15:V15"/>
    <mergeCell ref="Y15:Z15"/>
    <mergeCell ref="AB15:AC15"/>
    <mergeCell ref="AD15:AE15"/>
    <mergeCell ref="AH15:AI15"/>
    <mergeCell ref="AK15:AL15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"/>
  <sheetViews>
    <sheetView topLeftCell="A7" workbookViewId="0">
      <selection activeCell="AB10" sqref="AB10:AJ10"/>
    </sheetView>
  </sheetViews>
  <sheetFormatPr defaultRowHeight="16.5" x14ac:dyDescent="0.25"/>
  <cols>
    <col min="1" max="5" width="4.125" style="255" customWidth="1"/>
    <col min="6" max="6" width="5.75" style="255" customWidth="1"/>
    <col min="7" max="7" width="4.125" style="256" customWidth="1"/>
    <col min="8" max="9" width="4.125" style="257" customWidth="1"/>
    <col min="10" max="14" width="4.125" style="255" customWidth="1"/>
    <col min="15" max="15" width="5.75" style="255" customWidth="1"/>
    <col min="16" max="16" width="4.125" style="256" customWidth="1"/>
    <col min="17" max="17" width="4.125" style="257" customWidth="1"/>
    <col min="18" max="23" width="4.125" style="255" customWidth="1"/>
    <col min="24" max="24" width="5.75" style="255" customWidth="1"/>
    <col min="25" max="25" width="4.125" style="256" customWidth="1"/>
    <col min="26" max="27" width="4.125" style="257" customWidth="1"/>
    <col min="28" max="32" width="4.125" style="255" customWidth="1"/>
    <col min="33" max="33" width="5.75" style="255" customWidth="1"/>
    <col min="34" max="34" width="4.125" style="256" customWidth="1"/>
    <col min="35" max="36" width="4.125" style="257" customWidth="1"/>
    <col min="37" max="41" width="4.125" style="255" customWidth="1"/>
    <col min="42" max="42" width="5.75" style="255" customWidth="1"/>
    <col min="43" max="43" width="4.125" style="256" customWidth="1"/>
    <col min="44" max="45" width="4.125" style="257" customWidth="1"/>
  </cols>
  <sheetData>
    <row r="1" spans="1:45" ht="45" customHeight="1" x14ac:dyDescent="0.25"/>
    <row r="2" spans="1:45" ht="45" customHeight="1" x14ac:dyDescent="0.3">
      <c r="A2" s="258"/>
      <c r="B2" s="258"/>
      <c r="C2" s="258"/>
      <c r="D2" s="258"/>
      <c r="E2" s="258"/>
      <c r="F2" s="258"/>
      <c r="G2" s="259"/>
      <c r="H2" s="260"/>
      <c r="I2" s="260"/>
      <c r="J2" s="258"/>
      <c r="K2" s="258"/>
      <c r="L2" s="258"/>
      <c r="M2" s="258"/>
      <c r="N2" s="258"/>
      <c r="O2" s="258"/>
      <c r="P2" s="259"/>
      <c r="Q2" s="260"/>
      <c r="R2" s="211"/>
      <c r="S2" s="258"/>
      <c r="T2" s="258"/>
      <c r="U2" s="258"/>
      <c r="V2" s="258"/>
      <c r="W2" s="258"/>
      <c r="X2" s="258"/>
      <c r="Y2" s="259"/>
      <c r="Z2" s="260"/>
      <c r="AA2" s="260"/>
      <c r="AB2" s="258"/>
      <c r="AC2" s="258"/>
      <c r="AD2" s="258"/>
      <c r="AE2" s="258"/>
      <c r="AF2" s="261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</row>
    <row r="3" spans="1:45" ht="45" customHeight="1" x14ac:dyDescent="0.25">
      <c r="A3" s="258"/>
      <c r="B3" s="258"/>
      <c r="C3" s="258"/>
      <c r="D3" s="258"/>
      <c r="E3" s="258"/>
      <c r="F3" s="258"/>
      <c r="G3" s="259"/>
      <c r="H3" s="260"/>
      <c r="I3" s="260"/>
      <c r="J3" s="258"/>
      <c r="K3" s="258"/>
      <c r="L3" s="258"/>
      <c r="M3" s="258"/>
      <c r="N3" s="258"/>
      <c r="O3" s="258"/>
      <c r="P3" s="259"/>
      <c r="Q3" s="260"/>
      <c r="R3" s="211"/>
      <c r="S3" s="258"/>
      <c r="T3" s="258"/>
      <c r="U3" s="258"/>
      <c r="V3" s="258"/>
      <c r="W3" s="258"/>
      <c r="X3" s="258"/>
      <c r="Y3" s="259"/>
      <c r="Z3" s="260"/>
      <c r="AA3" s="260"/>
      <c r="AB3" s="258"/>
      <c r="AC3" s="258"/>
      <c r="AD3" s="258"/>
      <c r="AE3" s="258"/>
      <c r="AF3" s="261"/>
      <c r="AG3" s="592" t="s">
        <v>188</v>
      </c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</row>
    <row r="4" spans="1:45" ht="45" customHeight="1" x14ac:dyDescent="0.3">
      <c r="A4" s="258"/>
      <c r="B4" s="258"/>
      <c r="C4" s="258"/>
      <c r="D4" s="258"/>
      <c r="E4" s="258"/>
      <c r="F4" s="258"/>
      <c r="G4" s="259"/>
      <c r="H4" s="260"/>
      <c r="I4" s="260"/>
      <c r="J4" s="258"/>
      <c r="K4" s="258"/>
      <c r="L4" s="258"/>
      <c r="M4" s="258"/>
      <c r="N4" s="258"/>
      <c r="O4" s="258"/>
      <c r="P4" s="259"/>
      <c r="Q4" s="260"/>
      <c r="R4" s="211"/>
      <c r="S4" s="258"/>
      <c r="T4" s="258"/>
      <c r="U4" s="258"/>
      <c r="V4" s="258"/>
      <c r="W4" s="258"/>
      <c r="X4" s="258"/>
      <c r="Y4" s="259"/>
      <c r="Z4" s="260"/>
      <c r="AA4" s="260"/>
      <c r="AB4" s="258"/>
      <c r="AC4" s="258"/>
      <c r="AD4" s="258"/>
      <c r="AE4" s="258"/>
      <c r="AF4" s="258"/>
      <c r="AG4" s="593" t="s">
        <v>189</v>
      </c>
      <c r="AH4" s="593"/>
      <c r="AI4" s="593"/>
      <c r="AJ4" s="593"/>
      <c r="AK4" s="593"/>
      <c r="AL4" s="593"/>
      <c r="AM4" s="593"/>
      <c r="AN4" s="593"/>
      <c r="AO4" s="593"/>
      <c r="AP4" s="593"/>
      <c r="AQ4" s="593"/>
      <c r="AR4" s="593"/>
      <c r="AS4" s="593"/>
    </row>
    <row r="5" spans="1:45" ht="45" customHeight="1" thickBot="1" x14ac:dyDescent="0.35">
      <c r="AG5" s="594" t="s">
        <v>190</v>
      </c>
      <c r="AH5" s="594"/>
      <c r="AI5" s="594"/>
      <c r="AJ5" s="594"/>
      <c r="AK5" s="594"/>
      <c r="AL5" s="594"/>
      <c r="AM5" s="594"/>
      <c r="AN5" s="594"/>
      <c r="AO5" s="594"/>
      <c r="AP5" s="594"/>
      <c r="AQ5" s="594"/>
      <c r="AR5" s="594"/>
      <c r="AS5" s="594"/>
    </row>
    <row r="6" spans="1:45" ht="28.15" customHeight="1" x14ac:dyDescent="0.25">
      <c r="A6" s="595" t="e">
        <f>#REF!</f>
        <v>#REF!</v>
      </c>
      <c r="B6" s="596"/>
      <c r="C6" s="596"/>
      <c r="D6" s="596"/>
      <c r="E6" s="596"/>
      <c r="F6" s="596"/>
      <c r="G6" s="596"/>
      <c r="H6" s="596"/>
      <c r="I6" s="597"/>
      <c r="J6" s="595" t="e">
        <f>#REF!</f>
        <v>#REF!</v>
      </c>
      <c r="K6" s="596"/>
      <c r="L6" s="596"/>
      <c r="M6" s="596"/>
      <c r="N6" s="596"/>
      <c r="O6" s="596"/>
      <c r="P6" s="596"/>
      <c r="Q6" s="596"/>
      <c r="R6" s="597"/>
      <c r="S6" s="595" t="e">
        <f>#REF!</f>
        <v>#REF!</v>
      </c>
      <c r="T6" s="596"/>
      <c r="U6" s="596"/>
      <c r="V6" s="596"/>
      <c r="W6" s="596"/>
      <c r="X6" s="596"/>
      <c r="Y6" s="596"/>
      <c r="Z6" s="596"/>
      <c r="AA6" s="597"/>
      <c r="AB6" s="595" t="e">
        <f>#REF!</f>
        <v>#REF!</v>
      </c>
      <c r="AC6" s="596"/>
      <c r="AD6" s="596"/>
      <c r="AE6" s="596"/>
      <c r="AF6" s="596"/>
      <c r="AG6" s="596"/>
      <c r="AH6" s="596"/>
      <c r="AI6" s="596"/>
      <c r="AJ6" s="597"/>
      <c r="AK6" s="595" t="e">
        <f>#REF!</f>
        <v>#REF!</v>
      </c>
      <c r="AL6" s="596"/>
      <c r="AM6" s="596"/>
      <c r="AN6" s="596"/>
      <c r="AO6" s="596"/>
      <c r="AP6" s="596"/>
      <c r="AQ6" s="596"/>
      <c r="AR6" s="596"/>
      <c r="AS6" s="597"/>
    </row>
    <row r="7" spans="1:45" ht="22.15" customHeight="1" x14ac:dyDescent="0.25">
      <c r="A7" s="598"/>
      <c r="B7" s="599"/>
      <c r="C7" s="599"/>
      <c r="D7" s="599"/>
      <c r="E7" s="599"/>
      <c r="F7" s="599"/>
      <c r="G7" s="599"/>
      <c r="H7" s="599"/>
      <c r="I7" s="600"/>
      <c r="J7" s="598"/>
      <c r="K7" s="599"/>
      <c r="L7" s="599"/>
      <c r="M7" s="599"/>
      <c r="N7" s="599"/>
      <c r="O7" s="599"/>
      <c r="P7" s="599"/>
      <c r="Q7" s="599"/>
      <c r="R7" s="600"/>
      <c r="S7" s="598"/>
      <c r="T7" s="599"/>
      <c r="U7" s="599"/>
      <c r="V7" s="599"/>
      <c r="W7" s="599"/>
      <c r="X7" s="599"/>
      <c r="Y7" s="599"/>
      <c r="Z7" s="599"/>
      <c r="AA7" s="600"/>
      <c r="AB7" s="598"/>
      <c r="AC7" s="599"/>
      <c r="AD7" s="599"/>
      <c r="AE7" s="599"/>
      <c r="AF7" s="599"/>
      <c r="AG7" s="599"/>
      <c r="AH7" s="599"/>
      <c r="AI7" s="599"/>
      <c r="AJ7" s="600"/>
      <c r="AK7" s="598"/>
      <c r="AL7" s="599"/>
      <c r="AM7" s="599"/>
      <c r="AN7" s="599"/>
      <c r="AO7" s="599"/>
      <c r="AP7" s="599"/>
      <c r="AQ7" s="599"/>
      <c r="AR7" s="599"/>
      <c r="AS7" s="600"/>
    </row>
    <row r="8" spans="1:45" ht="55.15" customHeight="1" x14ac:dyDescent="0.55000000000000004">
      <c r="A8" s="571" t="str">
        <f>'106.11月菜單'!B30</f>
        <v>香Q米飯</v>
      </c>
      <c r="B8" s="572"/>
      <c r="C8" s="572"/>
      <c r="D8" s="572"/>
      <c r="E8" s="572"/>
      <c r="F8" s="572"/>
      <c r="G8" s="572"/>
      <c r="H8" s="572"/>
      <c r="I8" s="573"/>
      <c r="J8" s="571" t="str">
        <f>'106.11月菜單'!F30</f>
        <v>五穀飯</v>
      </c>
      <c r="K8" s="572"/>
      <c r="L8" s="572"/>
      <c r="M8" s="572"/>
      <c r="N8" s="572"/>
      <c r="O8" s="572"/>
      <c r="P8" s="572"/>
      <c r="Q8" s="572"/>
      <c r="R8" s="573"/>
      <c r="S8" s="571" t="str">
        <f>'106.11月菜單'!J30</f>
        <v>香Q米飯</v>
      </c>
      <c r="T8" s="572"/>
      <c r="U8" s="572"/>
      <c r="V8" s="572"/>
      <c r="W8" s="572"/>
      <c r="X8" s="572"/>
      <c r="Y8" s="572"/>
      <c r="Z8" s="572"/>
      <c r="AA8" s="573"/>
      <c r="AB8" s="571" t="str">
        <f>'106.11月菜單'!N30</f>
        <v>地瓜飯</v>
      </c>
      <c r="AC8" s="572"/>
      <c r="AD8" s="572"/>
      <c r="AE8" s="572"/>
      <c r="AF8" s="572"/>
      <c r="AG8" s="572"/>
      <c r="AH8" s="572"/>
      <c r="AI8" s="572"/>
      <c r="AJ8" s="573"/>
      <c r="AK8" s="572" t="str">
        <f>'106.11月菜單'!R30</f>
        <v>義大利麵</v>
      </c>
      <c r="AL8" s="572"/>
      <c r="AM8" s="572"/>
      <c r="AN8" s="572"/>
      <c r="AO8" s="572"/>
      <c r="AP8" s="572"/>
      <c r="AQ8" s="572"/>
      <c r="AR8" s="572"/>
      <c r="AS8" s="573"/>
    </row>
    <row r="9" spans="1:45" ht="55.15" customHeight="1" x14ac:dyDescent="0.55000000000000004">
      <c r="A9" s="574" t="str">
        <f>'106.11月菜單'!B31</f>
        <v>照燒雞腿</v>
      </c>
      <c r="B9" s="575"/>
      <c r="C9" s="575"/>
      <c r="D9" s="575"/>
      <c r="E9" s="575"/>
      <c r="F9" s="575"/>
      <c r="G9" s="575"/>
      <c r="H9" s="575"/>
      <c r="I9" s="576"/>
      <c r="J9" s="574" t="str">
        <f>'106.11月菜單'!F31</f>
        <v>咖哩肉</v>
      </c>
      <c r="K9" s="575"/>
      <c r="L9" s="575"/>
      <c r="M9" s="575"/>
      <c r="N9" s="575"/>
      <c r="O9" s="575"/>
      <c r="P9" s="575"/>
      <c r="Q9" s="575"/>
      <c r="R9" s="576"/>
      <c r="S9" s="574" t="str">
        <f>'106.11月菜單'!J31</f>
        <v>日式豬排</v>
      </c>
      <c r="T9" s="575"/>
      <c r="U9" s="575"/>
      <c r="V9" s="575"/>
      <c r="W9" s="575"/>
      <c r="X9" s="575"/>
      <c r="Y9" s="575"/>
      <c r="Z9" s="575"/>
      <c r="AA9" s="576"/>
      <c r="AB9" s="574" t="str">
        <f>'106.11月菜單'!N31</f>
        <v>香雞排</v>
      </c>
      <c r="AC9" s="575"/>
      <c r="AD9" s="575"/>
      <c r="AE9" s="575"/>
      <c r="AF9" s="575"/>
      <c r="AG9" s="575"/>
      <c r="AH9" s="575"/>
      <c r="AI9" s="575"/>
      <c r="AJ9" s="576"/>
      <c r="AK9" s="575" t="str">
        <f>'106.11月菜單'!R31</f>
        <v>香烤雞翅</v>
      </c>
      <c r="AL9" s="575"/>
      <c r="AM9" s="575"/>
      <c r="AN9" s="575"/>
      <c r="AO9" s="575"/>
      <c r="AP9" s="575"/>
      <c r="AQ9" s="575"/>
      <c r="AR9" s="575"/>
      <c r="AS9" s="576"/>
    </row>
    <row r="10" spans="1:45" ht="55.15" customHeight="1" x14ac:dyDescent="0.55000000000000004">
      <c r="A10" s="577" t="str">
        <f>'106.11月菜單'!B32</f>
        <v>梅乾扣肉(醃)</v>
      </c>
      <c r="B10" s="578"/>
      <c r="C10" s="578"/>
      <c r="D10" s="578"/>
      <c r="E10" s="578"/>
      <c r="F10" s="578"/>
      <c r="G10" s="578"/>
      <c r="H10" s="578"/>
      <c r="I10" s="579"/>
      <c r="J10" s="577" t="str">
        <f>'106.11月菜單'!F32</f>
        <v>魷魚條(海)(炸)</v>
      </c>
      <c r="K10" s="578"/>
      <c r="L10" s="578"/>
      <c r="M10" s="578"/>
      <c r="N10" s="578"/>
      <c r="O10" s="578"/>
      <c r="P10" s="578"/>
      <c r="Q10" s="578"/>
      <c r="R10" s="579"/>
      <c r="S10" s="577" t="str">
        <f>'106.11月菜單'!J32</f>
        <v>絞肉乾丁(豆)</v>
      </c>
      <c r="T10" s="578"/>
      <c r="U10" s="578"/>
      <c r="V10" s="578"/>
      <c r="W10" s="578"/>
      <c r="X10" s="578"/>
      <c r="Y10" s="578"/>
      <c r="Z10" s="578"/>
      <c r="AA10" s="579"/>
      <c r="AB10" s="577" t="str">
        <f>'106.11月菜單'!N32</f>
        <v>黑胡椒肉絲</v>
      </c>
      <c r="AC10" s="578"/>
      <c r="AD10" s="578"/>
      <c r="AE10" s="578"/>
      <c r="AF10" s="578"/>
      <c r="AG10" s="578"/>
      <c r="AH10" s="578"/>
      <c r="AI10" s="578"/>
      <c r="AJ10" s="579"/>
      <c r="AK10" s="578" t="str">
        <f>'106.11月菜單'!R32</f>
        <v>小饅頭</v>
      </c>
      <c r="AL10" s="578"/>
      <c r="AM10" s="578"/>
      <c r="AN10" s="578"/>
      <c r="AO10" s="578"/>
      <c r="AP10" s="578"/>
      <c r="AQ10" s="578"/>
      <c r="AR10" s="578"/>
      <c r="AS10" s="579"/>
    </row>
    <row r="11" spans="1:45" ht="55.15" customHeight="1" x14ac:dyDescent="0.55000000000000004">
      <c r="A11" s="580" t="str">
        <f>'106.11月菜單'!B33</f>
        <v>紅蘿蔔蛋</v>
      </c>
      <c r="B11" s="581"/>
      <c r="C11" s="581"/>
      <c r="D11" s="581"/>
      <c r="E11" s="581"/>
      <c r="F11" s="581"/>
      <c r="G11" s="581"/>
      <c r="H11" s="581"/>
      <c r="I11" s="582"/>
      <c r="J11" s="580" t="str">
        <f>'106.11月菜單'!F33</f>
        <v>泡菜肉片</v>
      </c>
      <c r="K11" s="581"/>
      <c r="L11" s="581"/>
      <c r="M11" s="581"/>
      <c r="N11" s="581"/>
      <c r="O11" s="581"/>
      <c r="P11" s="581"/>
      <c r="Q11" s="581"/>
      <c r="R11" s="582"/>
      <c r="S11" s="580" t="str">
        <f>'106.11月菜單'!J33</f>
        <v>酥炸雙菇(炸)</v>
      </c>
      <c r="T11" s="581"/>
      <c r="U11" s="581"/>
      <c r="V11" s="581"/>
      <c r="W11" s="581"/>
      <c r="X11" s="581"/>
      <c r="Y11" s="581"/>
      <c r="Z11" s="581"/>
      <c r="AA11" s="582"/>
      <c r="AB11" s="580" t="str">
        <f>'106.11月菜單'!N33</f>
        <v>珍菇蛋餃(加)</v>
      </c>
      <c r="AC11" s="581"/>
      <c r="AD11" s="581"/>
      <c r="AE11" s="581"/>
      <c r="AF11" s="581"/>
      <c r="AG11" s="581"/>
      <c r="AH11" s="581"/>
      <c r="AI11" s="581"/>
      <c r="AJ11" s="582"/>
      <c r="AK11" s="581" t="str">
        <f>'106.11月菜單'!R33</f>
        <v>竹筍魷魚(海)</v>
      </c>
      <c r="AL11" s="581"/>
      <c r="AM11" s="581"/>
      <c r="AN11" s="581"/>
      <c r="AO11" s="581"/>
      <c r="AP11" s="581"/>
      <c r="AQ11" s="581"/>
      <c r="AR11" s="581"/>
      <c r="AS11" s="582"/>
    </row>
    <row r="12" spans="1:45" ht="55.15" customHeight="1" x14ac:dyDescent="0.55000000000000004">
      <c r="A12" s="583" t="str">
        <f>'106.11月菜單'!B34</f>
        <v>淺色蔬菜</v>
      </c>
      <c r="B12" s="584"/>
      <c r="C12" s="584"/>
      <c r="D12" s="584"/>
      <c r="E12" s="584"/>
      <c r="F12" s="584"/>
      <c r="G12" s="584"/>
      <c r="H12" s="584"/>
      <c r="I12" s="585"/>
      <c r="J12" s="583" t="str">
        <f>'106.11月菜單'!F34</f>
        <v>深色蔬菜</v>
      </c>
      <c r="K12" s="584"/>
      <c r="L12" s="584"/>
      <c r="M12" s="584"/>
      <c r="N12" s="584"/>
      <c r="O12" s="584"/>
      <c r="P12" s="584"/>
      <c r="Q12" s="584"/>
      <c r="R12" s="585"/>
      <c r="S12" s="583" t="str">
        <f>'106.11月菜單'!J34</f>
        <v>深色蔬菜</v>
      </c>
      <c r="T12" s="584"/>
      <c r="U12" s="584"/>
      <c r="V12" s="584"/>
      <c r="W12" s="584"/>
      <c r="X12" s="584"/>
      <c r="Y12" s="584"/>
      <c r="Z12" s="584"/>
      <c r="AA12" s="585"/>
      <c r="AB12" s="583" t="str">
        <f>'106.11月菜單'!N34</f>
        <v>淺色蔬菜</v>
      </c>
      <c r="AC12" s="584"/>
      <c r="AD12" s="584"/>
      <c r="AE12" s="584"/>
      <c r="AF12" s="584"/>
      <c r="AG12" s="584"/>
      <c r="AH12" s="584"/>
      <c r="AI12" s="584"/>
      <c r="AJ12" s="585"/>
      <c r="AK12" s="584" t="str">
        <f>'106.11月菜單'!R34</f>
        <v>深色蔬菜</v>
      </c>
      <c r="AL12" s="584"/>
      <c r="AM12" s="584"/>
      <c r="AN12" s="584"/>
      <c r="AO12" s="584"/>
      <c r="AP12" s="584"/>
      <c r="AQ12" s="584"/>
      <c r="AR12" s="584"/>
      <c r="AS12" s="585"/>
    </row>
    <row r="13" spans="1:45" ht="55.15" customHeight="1" thickBot="1" x14ac:dyDescent="0.6">
      <c r="A13" s="586" t="str">
        <f>'106.11月菜單'!B35</f>
        <v>鮮蔬湯</v>
      </c>
      <c r="B13" s="587"/>
      <c r="C13" s="587"/>
      <c r="D13" s="587"/>
      <c r="E13" s="587"/>
      <c r="F13" s="587"/>
      <c r="G13" s="587"/>
      <c r="H13" s="587"/>
      <c r="I13" s="588"/>
      <c r="J13" s="586" t="str">
        <f>'106.11月菜單'!F35</f>
        <v>味噌豆腐湯(豆)/乳品</v>
      </c>
      <c r="K13" s="587"/>
      <c r="L13" s="587"/>
      <c r="M13" s="587"/>
      <c r="N13" s="587"/>
      <c r="O13" s="587"/>
      <c r="P13" s="587"/>
      <c r="Q13" s="587"/>
      <c r="R13" s="588"/>
      <c r="S13" s="586" t="str">
        <f>'106.11月菜單'!J35</f>
        <v>冬瓜湯</v>
      </c>
      <c r="T13" s="587"/>
      <c r="U13" s="587"/>
      <c r="V13" s="587"/>
      <c r="W13" s="587"/>
      <c r="X13" s="587"/>
      <c r="Y13" s="587"/>
      <c r="Z13" s="587"/>
      <c r="AA13" s="588"/>
      <c r="AB13" s="586" t="str">
        <f>'106.11月菜單'!N35</f>
        <v>海芽薑絲湯</v>
      </c>
      <c r="AC13" s="587"/>
      <c r="AD13" s="587"/>
      <c r="AE13" s="587"/>
      <c r="AF13" s="587"/>
      <c r="AG13" s="587"/>
      <c r="AH13" s="587"/>
      <c r="AI13" s="587"/>
      <c r="AJ13" s="588"/>
      <c r="AK13" s="587" t="str">
        <f>'106.11月菜單'!R35</f>
        <v>蘿蔔湯</v>
      </c>
      <c r="AL13" s="587"/>
      <c r="AM13" s="587"/>
      <c r="AN13" s="587"/>
      <c r="AO13" s="587"/>
      <c r="AP13" s="587"/>
      <c r="AQ13" s="587"/>
      <c r="AR13" s="587"/>
      <c r="AS13" s="588"/>
    </row>
    <row r="14" spans="1:45" s="268" customFormat="1" ht="19.899999999999999" customHeight="1" x14ac:dyDescent="0.15">
      <c r="A14" s="267" t="s">
        <v>23</v>
      </c>
      <c r="B14" s="590">
        <f>'106.11月菜單'!$C$36</f>
        <v>712.8</v>
      </c>
      <c r="C14" s="590"/>
      <c r="D14" s="590"/>
      <c r="E14" s="589" t="s">
        <v>21</v>
      </c>
      <c r="F14" s="589"/>
      <c r="G14" s="591">
        <f>'106.11月菜單'!$E$36</f>
        <v>24</v>
      </c>
      <c r="H14" s="591"/>
      <c r="I14" s="266" t="s">
        <v>191</v>
      </c>
      <c r="J14" s="267" t="s">
        <v>23</v>
      </c>
      <c r="K14" s="590">
        <f>'106.11月菜單'!$G$36</f>
        <v>748.3</v>
      </c>
      <c r="L14" s="590"/>
      <c r="M14" s="590"/>
      <c r="N14" s="589" t="s">
        <v>21</v>
      </c>
      <c r="O14" s="589"/>
      <c r="P14" s="591">
        <f>'106.11月菜單'!$I$36</f>
        <v>25.5</v>
      </c>
      <c r="Q14" s="591"/>
      <c r="R14" s="265" t="s">
        <v>191</v>
      </c>
      <c r="S14" s="267" t="s">
        <v>23</v>
      </c>
      <c r="T14" s="590">
        <f>'106.11月菜單'!$K$36</f>
        <v>737.8</v>
      </c>
      <c r="U14" s="590"/>
      <c r="V14" s="590"/>
      <c r="W14" s="589" t="s">
        <v>21</v>
      </c>
      <c r="X14" s="589"/>
      <c r="Y14" s="591">
        <f>'106.11月菜單'!$M$36</f>
        <v>25.4</v>
      </c>
      <c r="Z14" s="591"/>
      <c r="AA14" s="265" t="s">
        <v>191</v>
      </c>
      <c r="AB14" s="269" t="s">
        <v>23</v>
      </c>
      <c r="AC14" s="604">
        <f>'106.11月菜單'!$O$36</f>
        <v>722.7</v>
      </c>
      <c r="AD14" s="604"/>
      <c r="AE14" s="604"/>
      <c r="AF14" s="605" t="s">
        <v>21</v>
      </c>
      <c r="AG14" s="605"/>
      <c r="AH14" s="606">
        <f>'106.11月菜單'!$Q$36</f>
        <v>23.5</v>
      </c>
      <c r="AI14" s="606"/>
      <c r="AJ14" s="270" t="s">
        <v>191</v>
      </c>
      <c r="AK14" s="269" t="s">
        <v>23</v>
      </c>
      <c r="AL14" s="604">
        <f>'106.11月菜單'!$S$36</f>
        <v>726.6</v>
      </c>
      <c r="AM14" s="604"/>
      <c r="AN14" s="270"/>
      <c r="AO14" s="605" t="s">
        <v>21</v>
      </c>
      <c r="AP14" s="605"/>
      <c r="AQ14" s="606">
        <f>'106.11月菜單'!$U$36</f>
        <v>23</v>
      </c>
      <c r="AR14" s="606"/>
      <c r="AS14" s="271" t="s">
        <v>191</v>
      </c>
    </row>
    <row r="15" spans="1:45" s="268" customFormat="1" ht="19.899999999999999" customHeight="1" thickBot="1" x14ac:dyDescent="0.2">
      <c r="A15" s="569" t="s">
        <v>22</v>
      </c>
      <c r="B15" s="570"/>
      <c r="C15" s="570">
        <f>'106.11月菜單'!$C$37</f>
        <v>99.5</v>
      </c>
      <c r="D15" s="570"/>
      <c r="E15" s="262" t="s">
        <v>191</v>
      </c>
      <c r="F15" s="262" t="s">
        <v>20</v>
      </c>
      <c r="G15" s="568">
        <f>'106.11月菜單'!$E$37</f>
        <v>24.7</v>
      </c>
      <c r="H15" s="568"/>
      <c r="I15" s="263" t="s">
        <v>191</v>
      </c>
      <c r="J15" s="569" t="s">
        <v>22</v>
      </c>
      <c r="K15" s="570"/>
      <c r="L15" s="570">
        <f>'106.11月菜單'!$G$37</f>
        <v>103.5</v>
      </c>
      <c r="M15" s="570"/>
      <c r="N15" s="262" t="s">
        <v>191</v>
      </c>
      <c r="O15" s="262" t="s">
        <v>20</v>
      </c>
      <c r="P15" s="568">
        <f>'106.11月菜單'!$I$37</f>
        <v>26.2</v>
      </c>
      <c r="Q15" s="568"/>
      <c r="R15" s="262" t="s">
        <v>191</v>
      </c>
      <c r="S15" s="569" t="s">
        <v>22</v>
      </c>
      <c r="T15" s="570"/>
      <c r="U15" s="570">
        <f>'106.11月菜單'!$K$37</f>
        <v>102</v>
      </c>
      <c r="V15" s="570"/>
      <c r="W15" s="262" t="s">
        <v>191</v>
      </c>
      <c r="X15" s="262" t="s">
        <v>20</v>
      </c>
      <c r="Y15" s="568">
        <f>'106.11月菜單'!$M$37</f>
        <v>25.3</v>
      </c>
      <c r="Z15" s="568"/>
      <c r="AA15" s="262" t="s">
        <v>191</v>
      </c>
      <c r="AB15" s="603" t="s">
        <v>22</v>
      </c>
      <c r="AC15" s="601"/>
      <c r="AD15" s="601">
        <f>'106.11月菜單'!$O$37</f>
        <v>101.5</v>
      </c>
      <c r="AE15" s="601"/>
      <c r="AF15" s="272" t="s">
        <v>191</v>
      </c>
      <c r="AG15" s="272" t="s">
        <v>20</v>
      </c>
      <c r="AH15" s="602">
        <f>'106.11月菜單'!$Q$37</f>
        <v>26.3</v>
      </c>
      <c r="AI15" s="602"/>
      <c r="AJ15" s="272" t="s">
        <v>191</v>
      </c>
      <c r="AK15" s="603" t="s">
        <v>22</v>
      </c>
      <c r="AL15" s="601"/>
      <c r="AM15" s="601">
        <f>'106.11月菜單'!$S$37</f>
        <v>104</v>
      </c>
      <c r="AN15" s="601"/>
      <c r="AO15" s="272" t="s">
        <v>191</v>
      </c>
      <c r="AP15" s="272" t="s">
        <v>20</v>
      </c>
      <c r="AQ15" s="602">
        <f>'106.11月菜單'!$U$37</f>
        <v>25.9</v>
      </c>
      <c r="AR15" s="602"/>
      <c r="AS15" s="273" t="s">
        <v>191</v>
      </c>
    </row>
    <row r="17" spans="10:45" x14ac:dyDescent="0.25">
      <c r="J17" s="256"/>
      <c r="K17" s="257"/>
      <c r="L17" s="257"/>
      <c r="P17" s="255"/>
      <c r="Q17" s="255"/>
      <c r="R17" s="592"/>
      <c r="S17" s="592"/>
      <c r="T17" s="592"/>
      <c r="U17" s="592"/>
      <c r="V17" s="592"/>
      <c r="W17" s="592"/>
      <c r="X17" s="592"/>
      <c r="Y17" s="592"/>
      <c r="Z17" s="592"/>
      <c r="AA17" s="592"/>
      <c r="AB17" s="592"/>
      <c r="AC17" s="592"/>
      <c r="AD17" s="592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</row>
    <row r="18" spans="10:45" ht="19.5" x14ac:dyDescent="0.3">
      <c r="J18" s="256"/>
      <c r="K18" s="257"/>
      <c r="L18" s="257"/>
      <c r="P18" s="255"/>
      <c r="Q18" s="255"/>
      <c r="R18" s="593"/>
      <c r="S18" s="593"/>
      <c r="T18" s="593"/>
      <c r="U18" s="593"/>
      <c r="V18" s="593"/>
      <c r="W18" s="593"/>
      <c r="X18" s="593"/>
      <c r="Y18" s="593"/>
      <c r="Z18" s="593"/>
      <c r="AA18" s="593"/>
      <c r="AB18" s="593"/>
      <c r="AC18" s="593"/>
      <c r="AD18" s="593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</row>
    <row r="19" spans="10:45" x14ac:dyDescent="0.25">
      <c r="J19" s="256"/>
      <c r="K19" s="257"/>
      <c r="L19" s="257"/>
      <c r="P19" s="255"/>
      <c r="Q19" s="255"/>
      <c r="S19" s="256"/>
      <c r="T19" s="257"/>
      <c r="U19" s="257"/>
      <c r="Y19" s="255"/>
      <c r="Z19" s="255"/>
      <c r="AA19" s="255"/>
      <c r="AB19" s="256"/>
      <c r="AC19" s="257"/>
      <c r="AD19" s="257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</row>
    <row r="20" spans="10:45" x14ac:dyDescent="0.25">
      <c r="J20" s="256"/>
      <c r="K20" s="257"/>
      <c r="L20" s="257"/>
      <c r="P20" s="255"/>
      <c r="Q20" s="255"/>
      <c r="S20" s="256"/>
      <c r="T20" s="257"/>
      <c r="U20" s="257"/>
      <c r="Y20" s="255"/>
      <c r="Z20" s="255"/>
      <c r="AA20" s="255"/>
      <c r="AB20" s="256"/>
      <c r="AC20" s="257"/>
      <c r="AD20" s="257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</row>
    <row r="21" spans="10:45" x14ac:dyDescent="0.25">
      <c r="J21" s="256"/>
      <c r="K21" s="257"/>
      <c r="L21" s="257"/>
      <c r="P21" s="255"/>
      <c r="Q21" s="255"/>
      <c r="S21" s="256"/>
      <c r="T21" s="257"/>
      <c r="U21" s="257"/>
      <c r="Y21" s="255"/>
      <c r="Z21" s="255"/>
      <c r="AA21" s="255"/>
      <c r="AB21" s="256"/>
      <c r="AC21" s="257"/>
      <c r="AD21" s="257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</row>
    <row r="22" spans="10:45" x14ac:dyDescent="0.25">
      <c r="J22" s="256"/>
      <c r="K22" s="257"/>
      <c r="L22" s="257"/>
      <c r="P22" s="255"/>
      <c r="Q22" s="255"/>
      <c r="S22" s="256"/>
      <c r="T22" s="257"/>
      <c r="U22" s="257"/>
      <c r="Y22" s="255"/>
      <c r="Z22" s="255"/>
      <c r="AA22" s="255"/>
      <c r="AB22" s="256"/>
      <c r="AC22" s="257"/>
      <c r="AD22" s="257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</row>
    <row r="23" spans="10:45" x14ac:dyDescent="0.25">
      <c r="J23" s="256"/>
      <c r="K23" s="257"/>
      <c r="L23" s="257"/>
      <c r="P23" s="255"/>
      <c r="Q23" s="255"/>
      <c r="S23" s="256"/>
      <c r="T23" s="257"/>
      <c r="U23" s="257"/>
      <c r="Y23" s="255"/>
      <c r="Z23" s="255"/>
      <c r="AA23" s="255"/>
      <c r="AB23" s="256"/>
      <c r="AC23" s="257"/>
      <c r="AD23" s="257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</row>
    <row r="24" spans="10:45" x14ac:dyDescent="0.25">
      <c r="J24" s="256"/>
      <c r="K24" s="257"/>
      <c r="L24" s="257"/>
      <c r="P24" s="255"/>
      <c r="Q24" s="255"/>
      <c r="S24" s="256"/>
      <c r="T24" s="257"/>
      <c r="U24" s="257"/>
      <c r="Y24" s="255"/>
      <c r="Z24" s="255"/>
      <c r="AA24" s="255"/>
      <c r="AB24" s="256"/>
      <c r="AC24" s="257"/>
      <c r="AD24" s="257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</row>
    <row r="25" spans="10:45" x14ac:dyDescent="0.25">
      <c r="J25" s="256"/>
      <c r="K25" s="257"/>
      <c r="L25" s="257"/>
      <c r="P25" s="255"/>
      <c r="Q25" s="255"/>
      <c r="S25" s="256"/>
      <c r="T25" s="257"/>
      <c r="U25" s="257"/>
      <c r="Y25" s="255"/>
      <c r="Z25" s="255"/>
      <c r="AA25" s="255"/>
      <c r="AB25" s="256"/>
      <c r="AC25" s="257"/>
      <c r="AD25" s="257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</row>
  </sheetData>
  <mergeCells count="71">
    <mergeCell ref="AG2:AS2"/>
    <mergeCell ref="AG3:AS3"/>
    <mergeCell ref="AG4:AS4"/>
    <mergeCell ref="AG5:AS5"/>
    <mergeCell ref="A6:I7"/>
    <mergeCell ref="J6:R7"/>
    <mergeCell ref="S6:AA7"/>
    <mergeCell ref="AB6:AJ7"/>
    <mergeCell ref="AK6:AS7"/>
    <mergeCell ref="A9:I9"/>
    <mergeCell ref="J9:R9"/>
    <mergeCell ref="S9:AA9"/>
    <mergeCell ref="AB9:AJ9"/>
    <mergeCell ref="AK9:AS9"/>
    <mergeCell ref="A8:I8"/>
    <mergeCell ref="J8:R8"/>
    <mergeCell ref="S8:AA8"/>
    <mergeCell ref="AB8:AJ8"/>
    <mergeCell ref="AK8:AS8"/>
    <mergeCell ref="A11:I11"/>
    <mergeCell ref="J11:R11"/>
    <mergeCell ref="S11:AA11"/>
    <mergeCell ref="AB11:AJ11"/>
    <mergeCell ref="AK11:AS11"/>
    <mergeCell ref="A10:I10"/>
    <mergeCell ref="J10:R10"/>
    <mergeCell ref="S10:AA10"/>
    <mergeCell ref="AB10:AJ10"/>
    <mergeCell ref="AK10:AS10"/>
    <mergeCell ref="AK12:AS12"/>
    <mergeCell ref="A13:I13"/>
    <mergeCell ref="J13:R13"/>
    <mergeCell ref="S13:AA13"/>
    <mergeCell ref="AB13:AJ13"/>
    <mergeCell ref="AK13:AS13"/>
    <mergeCell ref="P14:Q14"/>
    <mergeCell ref="A12:I12"/>
    <mergeCell ref="J12:R12"/>
    <mergeCell ref="S12:AA12"/>
    <mergeCell ref="AB12:AJ12"/>
    <mergeCell ref="B14:D14"/>
    <mergeCell ref="E14:F14"/>
    <mergeCell ref="G14:H14"/>
    <mergeCell ref="K14:M14"/>
    <mergeCell ref="N14:O14"/>
    <mergeCell ref="AL14:AM14"/>
    <mergeCell ref="AO14:AP14"/>
    <mergeCell ref="AQ14:AR14"/>
    <mergeCell ref="A15:B15"/>
    <mergeCell ref="C15:D15"/>
    <mergeCell ref="G15:H15"/>
    <mergeCell ref="J15:K15"/>
    <mergeCell ref="L15:M15"/>
    <mergeCell ref="P15:Q15"/>
    <mergeCell ref="S15:T15"/>
    <mergeCell ref="T14:V14"/>
    <mergeCell ref="W14:X14"/>
    <mergeCell ref="Y14:Z14"/>
    <mergeCell ref="AC14:AE14"/>
    <mergeCell ref="AF14:AG14"/>
    <mergeCell ref="AH14:AI14"/>
    <mergeCell ref="AM15:AN15"/>
    <mergeCell ref="AQ15:AR15"/>
    <mergeCell ref="R17:AD17"/>
    <mergeCell ref="R18:AD18"/>
    <mergeCell ref="U15:V15"/>
    <mergeCell ref="Y15:Z15"/>
    <mergeCell ref="AB15:AC15"/>
    <mergeCell ref="AD15:AE15"/>
    <mergeCell ref="AH15:AI15"/>
    <mergeCell ref="AK15:AL15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"/>
  <sheetViews>
    <sheetView topLeftCell="A10" workbookViewId="0">
      <selection activeCell="H18" sqref="H18"/>
    </sheetView>
  </sheetViews>
  <sheetFormatPr defaultRowHeight="16.5" x14ac:dyDescent="0.25"/>
  <cols>
    <col min="1" max="5" width="4.125" style="255" customWidth="1"/>
    <col min="6" max="6" width="5.75" style="255" customWidth="1"/>
    <col min="7" max="7" width="4.125" style="256" customWidth="1"/>
    <col min="8" max="9" width="4.125" style="257" customWidth="1"/>
    <col min="10" max="14" width="4.125" style="255" customWidth="1"/>
    <col min="15" max="15" width="5.75" style="255" customWidth="1"/>
    <col min="16" max="16" width="4.125" style="256" customWidth="1"/>
    <col min="17" max="17" width="4.125" style="257" customWidth="1"/>
    <col min="18" max="23" width="4.125" style="255" customWidth="1"/>
    <col min="24" max="24" width="5.75" style="255" customWidth="1"/>
    <col min="25" max="25" width="4.125" style="256" customWidth="1"/>
    <col min="26" max="27" width="4.125" style="257" customWidth="1"/>
    <col min="28" max="32" width="4.125" style="255" customWidth="1"/>
    <col min="33" max="33" width="5.75" style="255" customWidth="1"/>
    <col min="34" max="34" width="4.125" style="256" customWidth="1"/>
    <col min="35" max="36" width="4.125" style="257" customWidth="1"/>
    <col min="37" max="41" width="4.125" style="255" customWidth="1"/>
    <col min="42" max="42" width="5.75" style="255" customWidth="1"/>
    <col min="43" max="43" width="4.125" style="256" customWidth="1"/>
    <col min="44" max="45" width="4.125" style="257" customWidth="1"/>
  </cols>
  <sheetData>
    <row r="1" spans="1:45" ht="45" customHeight="1" x14ac:dyDescent="0.25"/>
    <row r="2" spans="1:45" ht="45" customHeight="1" x14ac:dyDescent="0.3">
      <c r="A2" s="258"/>
      <c r="B2" s="258"/>
      <c r="C2" s="258"/>
      <c r="D2" s="258"/>
      <c r="E2" s="258"/>
      <c r="F2" s="258"/>
      <c r="G2" s="259"/>
      <c r="H2" s="260"/>
      <c r="I2" s="260"/>
      <c r="J2" s="258"/>
      <c r="K2" s="258"/>
      <c r="L2" s="258"/>
      <c r="M2" s="258"/>
      <c r="N2" s="258"/>
      <c r="O2" s="258"/>
      <c r="P2" s="259"/>
      <c r="Q2" s="260"/>
      <c r="R2" s="211"/>
      <c r="S2" s="258"/>
      <c r="T2" s="258"/>
      <c r="U2" s="258"/>
      <c r="V2" s="258"/>
      <c r="W2" s="258"/>
      <c r="X2" s="258"/>
      <c r="Y2" s="259"/>
      <c r="Z2" s="260"/>
      <c r="AA2" s="260"/>
      <c r="AB2" s="258"/>
      <c r="AC2" s="258"/>
      <c r="AD2" s="258"/>
      <c r="AE2" s="258"/>
      <c r="AF2" s="261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</row>
    <row r="3" spans="1:45" ht="45" customHeight="1" x14ac:dyDescent="0.25">
      <c r="A3" s="258"/>
      <c r="B3" s="258"/>
      <c r="C3" s="258"/>
      <c r="D3" s="258"/>
      <c r="E3" s="258"/>
      <c r="F3" s="258"/>
      <c r="G3" s="259"/>
      <c r="H3" s="260"/>
      <c r="I3" s="260"/>
      <c r="J3" s="258"/>
      <c r="K3" s="258"/>
      <c r="L3" s="258"/>
      <c r="M3" s="258"/>
      <c r="N3" s="258"/>
      <c r="O3" s="258"/>
      <c r="P3" s="259"/>
      <c r="Q3" s="260"/>
      <c r="R3" s="211"/>
      <c r="S3" s="258"/>
      <c r="T3" s="258"/>
      <c r="U3" s="258"/>
      <c r="V3" s="258"/>
      <c r="W3" s="258"/>
      <c r="X3" s="258"/>
      <c r="Y3" s="259"/>
      <c r="Z3" s="260"/>
      <c r="AA3" s="260"/>
      <c r="AB3" s="258"/>
      <c r="AC3" s="258"/>
      <c r="AD3" s="258"/>
      <c r="AE3" s="258"/>
      <c r="AF3" s="261"/>
      <c r="AG3" s="592" t="s">
        <v>188</v>
      </c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</row>
    <row r="4" spans="1:45" ht="45" customHeight="1" x14ac:dyDescent="0.3">
      <c r="A4" s="258"/>
      <c r="B4" s="258"/>
      <c r="C4" s="258"/>
      <c r="D4" s="258"/>
      <c r="E4" s="258"/>
      <c r="F4" s="258"/>
      <c r="G4" s="259"/>
      <c r="H4" s="260"/>
      <c r="I4" s="260"/>
      <c r="J4" s="258"/>
      <c r="K4" s="258"/>
      <c r="L4" s="258"/>
      <c r="M4" s="258"/>
      <c r="N4" s="258"/>
      <c r="O4" s="258"/>
      <c r="P4" s="259"/>
      <c r="Q4" s="260"/>
      <c r="R4" s="211"/>
      <c r="S4" s="258"/>
      <c r="T4" s="258"/>
      <c r="U4" s="258"/>
      <c r="V4" s="258"/>
      <c r="W4" s="258"/>
      <c r="X4" s="258"/>
      <c r="Y4" s="259"/>
      <c r="Z4" s="260"/>
      <c r="AA4" s="260"/>
      <c r="AB4" s="258"/>
      <c r="AC4" s="258"/>
      <c r="AD4" s="258"/>
      <c r="AE4" s="258"/>
      <c r="AF4" s="258"/>
      <c r="AG4" s="593" t="s">
        <v>189</v>
      </c>
      <c r="AH4" s="593"/>
      <c r="AI4" s="593"/>
      <c r="AJ4" s="593"/>
      <c r="AK4" s="593"/>
      <c r="AL4" s="593"/>
      <c r="AM4" s="593"/>
      <c r="AN4" s="593"/>
      <c r="AO4" s="593"/>
      <c r="AP4" s="593"/>
      <c r="AQ4" s="593"/>
      <c r="AR4" s="593"/>
      <c r="AS4" s="593"/>
    </row>
    <row r="5" spans="1:45" ht="45" customHeight="1" thickBot="1" x14ac:dyDescent="0.35">
      <c r="AG5" s="594" t="s">
        <v>190</v>
      </c>
      <c r="AH5" s="594"/>
      <c r="AI5" s="594"/>
      <c r="AJ5" s="594"/>
      <c r="AK5" s="594"/>
      <c r="AL5" s="594"/>
      <c r="AM5" s="594"/>
      <c r="AN5" s="594"/>
      <c r="AO5" s="594"/>
      <c r="AP5" s="594"/>
      <c r="AQ5" s="594"/>
      <c r="AR5" s="594"/>
      <c r="AS5" s="594"/>
    </row>
    <row r="6" spans="1:45" ht="28.15" customHeight="1" x14ac:dyDescent="0.25">
      <c r="A6" s="595" t="e">
        <f>#REF!</f>
        <v>#REF!</v>
      </c>
      <c r="B6" s="596"/>
      <c r="C6" s="596"/>
      <c r="D6" s="596"/>
      <c r="E6" s="596"/>
      <c r="F6" s="596"/>
      <c r="G6" s="596"/>
      <c r="H6" s="596"/>
      <c r="I6" s="597"/>
      <c r="J6" s="595" t="e">
        <f>#REF!</f>
        <v>#REF!</v>
      </c>
      <c r="K6" s="596"/>
      <c r="L6" s="596"/>
      <c r="M6" s="596"/>
      <c r="N6" s="596"/>
      <c r="O6" s="596"/>
      <c r="P6" s="596"/>
      <c r="Q6" s="596"/>
      <c r="R6" s="597"/>
      <c r="S6" s="595" t="e">
        <f>#REF!</f>
        <v>#REF!</v>
      </c>
      <c r="T6" s="596"/>
      <c r="U6" s="596"/>
      <c r="V6" s="596"/>
      <c r="W6" s="596"/>
      <c r="X6" s="596"/>
      <c r="Y6" s="596"/>
      <c r="Z6" s="596"/>
      <c r="AA6" s="597"/>
      <c r="AB6" s="595" t="e">
        <f>#REF!</f>
        <v>#REF!</v>
      </c>
      <c r="AC6" s="596"/>
      <c r="AD6" s="596"/>
      <c r="AE6" s="596"/>
      <c r="AF6" s="596"/>
      <c r="AG6" s="596"/>
      <c r="AH6" s="596"/>
      <c r="AI6" s="596"/>
      <c r="AJ6" s="597"/>
      <c r="AK6" s="595" t="e">
        <f>#REF!</f>
        <v>#REF!</v>
      </c>
      <c r="AL6" s="596"/>
      <c r="AM6" s="596"/>
      <c r="AN6" s="596"/>
      <c r="AO6" s="596"/>
      <c r="AP6" s="596"/>
      <c r="AQ6" s="596"/>
      <c r="AR6" s="596"/>
      <c r="AS6" s="597"/>
    </row>
    <row r="7" spans="1:45" ht="22.15" customHeight="1" x14ac:dyDescent="0.25">
      <c r="A7" s="598"/>
      <c r="B7" s="599"/>
      <c r="C7" s="599"/>
      <c r="D7" s="599"/>
      <c r="E7" s="599"/>
      <c r="F7" s="599"/>
      <c r="G7" s="599"/>
      <c r="H7" s="599"/>
      <c r="I7" s="600"/>
      <c r="J7" s="598"/>
      <c r="K7" s="599"/>
      <c r="L7" s="599"/>
      <c r="M7" s="599"/>
      <c r="N7" s="599"/>
      <c r="O7" s="599"/>
      <c r="P7" s="599"/>
      <c r="Q7" s="599"/>
      <c r="R7" s="600"/>
      <c r="S7" s="598"/>
      <c r="T7" s="599"/>
      <c r="U7" s="599"/>
      <c r="V7" s="599"/>
      <c r="W7" s="599"/>
      <c r="X7" s="599"/>
      <c r="Y7" s="599"/>
      <c r="Z7" s="599"/>
      <c r="AA7" s="600"/>
      <c r="AB7" s="598"/>
      <c r="AC7" s="599"/>
      <c r="AD7" s="599"/>
      <c r="AE7" s="599"/>
      <c r="AF7" s="599"/>
      <c r="AG7" s="599"/>
      <c r="AH7" s="599"/>
      <c r="AI7" s="599"/>
      <c r="AJ7" s="600"/>
      <c r="AK7" s="598"/>
      <c r="AL7" s="599"/>
      <c r="AM7" s="599"/>
      <c r="AN7" s="599"/>
      <c r="AO7" s="599"/>
      <c r="AP7" s="599"/>
      <c r="AQ7" s="599"/>
      <c r="AR7" s="599"/>
      <c r="AS7" s="600"/>
    </row>
    <row r="8" spans="1:45" ht="55.15" customHeight="1" x14ac:dyDescent="0.55000000000000004">
      <c r="A8" s="571" t="str">
        <f>'106.11月菜單'!B39</f>
        <v>香Q米飯</v>
      </c>
      <c r="B8" s="572"/>
      <c r="C8" s="572"/>
      <c r="D8" s="572"/>
      <c r="E8" s="572"/>
      <c r="F8" s="572"/>
      <c r="G8" s="572"/>
      <c r="H8" s="572"/>
      <c r="I8" s="573"/>
      <c r="J8" s="571" t="str">
        <f>'106.11月菜單'!F39</f>
        <v>五穀飯</v>
      </c>
      <c r="K8" s="572"/>
      <c r="L8" s="572"/>
      <c r="M8" s="572"/>
      <c r="N8" s="572"/>
      <c r="O8" s="572"/>
      <c r="P8" s="572"/>
      <c r="Q8" s="572"/>
      <c r="R8" s="573"/>
      <c r="S8" s="571" t="str">
        <f>'106.11月菜單'!J39</f>
        <v>香Q米飯</v>
      </c>
      <c r="T8" s="572"/>
      <c r="U8" s="572"/>
      <c r="V8" s="572"/>
      <c r="W8" s="572"/>
      <c r="X8" s="572"/>
      <c r="Y8" s="572"/>
      <c r="Z8" s="572"/>
      <c r="AA8" s="573"/>
      <c r="AB8" s="571" t="str">
        <f>'106.11月菜單'!N39</f>
        <v>地瓜飯</v>
      </c>
      <c r="AC8" s="572"/>
      <c r="AD8" s="572"/>
      <c r="AE8" s="572"/>
      <c r="AF8" s="572"/>
      <c r="AG8" s="572"/>
      <c r="AH8" s="572"/>
      <c r="AI8" s="572"/>
      <c r="AJ8" s="573"/>
      <c r="AK8" s="572">
        <f>'106.11月菜單'!R39</f>
        <v>0</v>
      </c>
      <c r="AL8" s="572"/>
      <c r="AM8" s="572"/>
      <c r="AN8" s="572"/>
      <c r="AO8" s="572"/>
      <c r="AP8" s="572"/>
      <c r="AQ8" s="572"/>
      <c r="AR8" s="572"/>
      <c r="AS8" s="573"/>
    </row>
    <row r="9" spans="1:45" ht="55.15" customHeight="1" x14ac:dyDescent="0.55000000000000004">
      <c r="A9" s="574" t="str">
        <f>'106.11月菜單'!B40</f>
        <v>炸肉排(炸)</v>
      </c>
      <c r="B9" s="575"/>
      <c r="C9" s="575"/>
      <c r="D9" s="575"/>
      <c r="E9" s="575"/>
      <c r="F9" s="575"/>
      <c r="G9" s="575"/>
      <c r="H9" s="575"/>
      <c r="I9" s="576"/>
      <c r="J9" s="574" t="str">
        <f>'106.11月菜單'!F40</f>
        <v>紅燒肉丁</v>
      </c>
      <c r="K9" s="575"/>
      <c r="L9" s="575"/>
      <c r="M9" s="575"/>
      <c r="N9" s="575"/>
      <c r="O9" s="575"/>
      <c r="P9" s="575"/>
      <c r="Q9" s="575"/>
      <c r="R9" s="576"/>
      <c r="S9" s="574" t="str">
        <f>'106.11月菜單'!J40</f>
        <v>照燒雞腿</v>
      </c>
      <c r="T9" s="575"/>
      <c r="U9" s="575"/>
      <c r="V9" s="575"/>
      <c r="W9" s="575"/>
      <c r="X9" s="575"/>
      <c r="Y9" s="575"/>
      <c r="Z9" s="575"/>
      <c r="AA9" s="576"/>
      <c r="AB9" s="574" t="str">
        <f>'106.11月菜單'!N40</f>
        <v>薑母燒雞</v>
      </c>
      <c r="AC9" s="575"/>
      <c r="AD9" s="575"/>
      <c r="AE9" s="575"/>
      <c r="AF9" s="575"/>
      <c r="AG9" s="575"/>
      <c r="AH9" s="575"/>
      <c r="AI9" s="575"/>
      <c r="AJ9" s="576"/>
      <c r="AK9" s="575">
        <f>'106.11月菜單'!R40</f>
        <v>0</v>
      </c>
      <c r="AL9" s="575"/>
      <c r="AM9" s="575"/>
      <c r="AN9" s="575"/>
      <c r="AO9" s="575"/>
      <c r="AP9" s="575"/>
      <c r="AQ9" s="575"/>
      <c r="AR9" s="575"/>
      <c r="AS9" s="576"/>
    </row>
    <row r="10" spans="1:45" ht="55.15" customHeight="1" x14ac:dyDescent="0.55000000000000004">
      <c r="A10" s="577" t="str">
        <f>'106.11月菜單'!B41</f>
        <v>小魚乾豆乾(海)(豆)</v>
      </c>
      <c r="B10" s="578"/>
      <c r="C10" s="578"/>
      <c r="D10" s="578"/>
      <c r="E10" s="578"/>
      <c r="F10" s="578"/>
      <c r="G10" s="578"/>
      <c r="H10" s="578"/>
      <c r="I10" s="579"/>
      <c r="J10" s="577" t="str">
        <f>'106.11月菜單'!F41</f>
        <v>卡啦翅小腿(炸)</v>
      </c>
      <c r="K10" s="578"/>
      <c r="L10" s="578"/>
      <c r="M10" s="578"/>
      <c r="N10" s="578"/>
      <c r="O10" s="578"/>
      <c r="P10" s="578"/>
      <c r="Q10" s="578"/>
      <c r="R10" s="579"/>
      <c r="S10" s="577" t="str">
        <f>'106.11月菜單'!J41</f>
        <v>洋蔥豬柳</v>
      </c>
      <c r="T10" s="578"/>
      <c r="U10" s="578"/>
      <c r="V10" s="578"/>
      <c r="W10" s="578"/>
      <c r="X10" s="578"/>
      <c r="Y10" s="578"/>
      <c r="Z10" s="578"/>
      <c r="AA10" s="579"/>
      <c r="AB10" s="577" t="str">
        <f>'106.11月菜單'!N41</f>
        <v>沙茶米血</v>
      </c>
      <c r="AC10" s="578"/>
      <c r="AD10" s="578"/>
      <c r="AE10" s="578"/>
      <c r="AF10" s="578"/>
      <c r="AG10" s="578"/>
      <c r="AH10" s="578"/>
      <c r="AI10" s="578"/>
      <c r="AJ10" s="579"/>
      <c r="AK10" s="578">
        <f>'106.11月菜單'!R41</f>
        <v>0</v>
      </c>
      <c r="AL10" s="578"/>
      <c r="AM10" s="578"/>
      <c r="AN10" s="578"/>
      <c r="AO10" s="578"/>
      <c r="AP10" s="578"/>
      <c r="AQ10" s="578"/>
      <c r="AR10" s="578"/>
      <c r="AS10" s="579"/>
    </row>
    <row r="11" spans="1:45" ht="55.15" customHeight="1" x14ac:dyDescent="0.55000000000000004">
      <c r="A11" s="580" t="str">
        <f>'106.11月菜單'!B42</f>
        <v>泡菜冬粉</v>
      </c>
      <c r="B11" s="581"/>
      <c r="C11" s="581"/>
      <c r="D11" s="581"/>
      <c r="E11" s="581"/>
      <c r="F11" s="581"/>
      <c r="G11" s="581"/>
      <c r="H11" s="581"/>
      <c r="I11" s="582"/>
      <c r="J11" s="580" t="str">
        <f>'106.11月菜單'!F42</f>
        <v>玉米絞肉</v>
      </c>
      <c r="K11" s="581"/>
      <c r="L11" s="581"/>
      <c r="M11" s="581"/>
      <c r="N11" s="581"/>
      <c r="O11" s="581"/>
      <c r="P11" s="581"/>
      <c r="Q11" s="581"/>
      <c r="R11" s="582"/>
      <c r="S11" s="580" t="str">
        <f>'106.11月菜單'!J42</f>
        <v>高麗菜蛋酥</v>
      </c>
      <c r="T11" s="581"/>
      <c r="U11" s="581"/>
      <c r="V11" s="581"/>
      <c r="W11" s="581"/>
      <c r="X11" s="581"/>
      <c r="Y11" s="581"/>
      <c r="Z11" s="581"/>
      <c r="AA11" s="582"/>
      <c r="AB11" s="580" t="str">
        <f>'106.11月菜單'!N42</f>
        <v>珍菇花椰菜</v>
      </c>
      <c r="AC11" s="581"/>
      <c r="AD11" s="581"/>
      <c r="AE11" s="581"/>
      <c r="AF11" s="581"/>
      <c r="AG11" s="581"/>
      <c r="AH11" s="581"/>
      <c r="AI11" s="581"/>
      <c r="AJ11" s="582"/>
      <c r="AK11" s="581">
        <f>'106.11月菜單'!R42</f>
        <v>0</v>
      </c>
      <c r="AL11" s="581"/>
      <c r="AM11" s="581"/>
      <c r="AN11" s="581"/>
      <c r="AO11" s="581"/>
      <c r="AP11" s="581"/>
      <c r="AQ11" s="581"/>
      <c r="AR11" s="581"/>
      <c r="AS11" s="582"/>
    </row>
    <row r="12" spans="1:45" ht="55.15" customHeight="1" x14ac:dyDescent="0.55000000000000004">
      <c r="A12" s="583" t="str">
        <f>'106.11月菜單'!B43</f>
        <v>淺色蔬菜</v>
      </c>
      <c r="B12" s="584"/>
      <c r="C12" s="584"/>
      <c r="D12" s="584"/>
      <c r="E12" s="584"/>
      <c r="F12" s="584"/>
      <c r="G12" s="584"/>
      <c r="H12" s="584"/>
      <c r="I12" s="585"/>
      <c r="J12" s="583" t="str">
        <f>'106.11月菜單'!F43</f>
        <v>深色蔬菜</v>
      </c>
      <c r="K12" s="584"/>
      <c r="L12" s="584"/>
      <c r="M12" s="584"/>
      <c r="N12" s="584"/>
      <c r="O12" s="584"/>
      <c r="P12" s="584"/>
      <c r="Q12" s="584"/>
      <c r="R12" s="585"/>
      <c r="S12" s="583" t="str">
        <f>'106.11月菜單'!J43</f>
        <v>深色蔬菜</v>
      </c>
      <c r="T12" s="584"/>
      <c r="U12" s="584"/>
      <c r="V12" s="584"/>
      <c r="W12" s="584"/>
      <c r="X12" s="584"/>
      <c r="Y12" s="584"/>
      <c r="Z12" s="584"/>
      <c r="AA12" s="585"/>
      <c r="AB12" s="583" t="str">
        <f>'106.11月菜單'!N43</f>
        <v>淺色蔬菜</v>
      </c>
      <c r="AC12" s="584"/>
      <c r="AD12" s="584"/>
      <c r="AE12" s="584"/>
      <c r="AF12" s="584"/>
      <c r="AG12" s="584"/>
      <c r="AH12" s="584"/>
      <c r="AI12" s="584"/>
      <c r="AJ12" s="585"/>
      <c r="AK12" s="584">
        <f>'106.11月菜單'!R43</f>
        <v>0</v>
      </c>
      <c r="AL12" s="584"/>
      <c r="AM12" s="584"/>
      <c r="AN12" s="584"/>
      <c r="AO12" s="584"/>
      <c r="AP12" s="584"/>
      <c r="AQ12" s="584"/>
      <c r="AR12" s="584"/>
      <c r="AS12" s="585"/>
    </row>
    <row r="13" spans="1:45" ht="55.15" customHeight="1" thickBot="1" x14ac:dyDescent="0.6">
      <c r="A13" s="586" t="str">
        <f>'106.11月菜單'!B44</f>
        <v>海芽薑絲湯</v>
      </c>
      <c r="B13" s="587"/>
      <c r="C13" s="587"/>
      <c r="D13" s="587"/>
      <c r="E13" s="587"/>
      <c r="F13" s="587"/>
      <c r="G13" s="587"/>
      <c r="H13" s="587"/>
      <c r="I13" s="588"/>
      <c r="J13" s="586" t="str">
        <f>'106.11月菜單'!F44</f>
        <v>榨菜蛋花湯(醃)/乳品</v>
      </c>
      <c r="K13" s="587"/>
      <c r="L13" s="587"/>
      <c r="M13" s="587"/>
      <c r="N13" s="587"/>
      <c r="O13" s="587"/>
      <c r="P13" s="587"/>
      <c r="Q13" s="587"/>
      <c r="R13" s="588"/>
      <c r="S13" s="586" t="str">
        <f>'106.11月菜單'!J44</f>
        <v>肉羹湯(加)</v>
      </c>
      <c r="T13" s="587"/>
      <c r="U13" s="587"/>
      <c r="V13" s="587"/>
      <c r="W13" s="587"/>
      <c r="X13" s="587"/>
      <c r="Y13" s="587"/>
      <c r="Z13" s="587"/>
      <c r="AA13" s="588"/>
      <c r="AB13" s="586" t="str">
        <f>'106.11月菜單'!N44</f>
        <v>豆腐湯(豆)</v>
      </c>
      <c r="AC13" s="587"/>
      <c r="AD13" s="587"/>
      <c r="AE13" s="587"/>
      <c r="AF13" s="587"/>
      <c r="AG13" s="587"/>
      <c r="AH13" s="587"/>
      <c r="AI13" s="587"/>
      <c r="AJ13" s="588"/>
      <c r="AK13" s="587">
        <f>'106.11月菜單'!R44</f>
        <v>0</v>
      </c>
      <c r="AL13" s="587"/>
      <c r="AM13" s="587"/>
      <c r="AN13" s="587"/>
      <c r="AO13" s="587"/>
      <c r="AP13" s="587"/>
      <c r="AQ13" s="587"/>
      <c r="AR13" s="587"/>
      <c r="AS13" s="588"/>
    </row>
    <row r="14" spans="1:45" s="268" customFormat="1" ht="19.899999999999999" customHeight="1" x14ac:dyDescent="0.15">
      <c r="A14" s="267" t="s">
        <v>23</v>
      </c>
      <c r="B14" s="590">
        <f>'106.11月菜單'!$C$45</f>
        <v>740.4</v>
      </c>
      <c r="C14" s="590"/>
      <c r="D14" s="590"/>
      <c r="E14" s="589" t="s">
        <v>21</v>
      </c>
      <c r="F14" s="589"/>
      <c r="G14" s="591">
        <f>'106.11月菜單'!$E$45</f>
        <v>24</v>
      </c>
      <c r="H14" s="591"/>
      <c r="I14" s="266" t="s">
        <v>191</v>
      </c>
      <c r="J14" s="267" t="s">
        <v>23</v>
      </c>
      <c r="K14" s="590">
        <f>'106.11月菜單'!$G$45</f>
        <v>705.5</v>
      </c>
      <c r="L14" s="590"/>
      <c r="M14" s="590"/>
      <c r="N14" s="589" t="s">
        <v>21</v>
      </c>
      <c r="O14" s="589"/>
      <c r="P14" s="591">
        <f>'106.11月菜單'!$I$45</f>
        <v>21.5</v>
      </c>
      <c r="Q14" s="591"/>
      <c r="R14" s="265" t="s">
        <v>191</v>
      </c>
      <c r="S14" s="267" t="s">
        <v>23</v>
      </c>
      <c r="T14" s="590">
        <f>'106.11月菜單'!$K$45</f>
        <v>723.9</v>
      </c>
      <c r="U14" s="590"/>
      <c r="V14" s="590"/>
      <c r="W14" s="589" t="s">
        <v>21</v>
      </c>
      <c r="X14" s="589"/>
      <c r="Y14" s="591">
        <f>'106.11月菜單'!$M$45</f>
        <v>23.5</v>
      </c>
      <c r="Z14" s="591"/>
      <c r="AA14" s="265" t="s">
        <v>191</v>
      </c>
      <c r="AB14" s="269" t="s">
        <v>23</v>
      </c>
      <c r="AC14" s="604">
        <f>'106.11月菜單'!$O$45</f>
        <v>737.5</v>
      </c>
      <c r="AD14" s="604"/>
      <c r="AE14" s="604"/>
      <c r="AF14" s="605" t="s">
        <v>21</v>
      </c>
      <c r="AG14" s="605"/>
      <c r="AH14" s="606">
        <f>'106.11月菜單'!$Q$45</f>
        <v>23.5</v>
      </c>
      <c r="AI14" s="606"/>
      <c r="AJ14" s="270" t="s">
        <v>191</v>
      </c>
      <c r="AK14" s="269" t="s">
        <v>23</v>
      </c>
      <c r="AL14" s="604">
        <f>'106.11月菜單'!$S$45</f>
        <v>0</v>
      </c>
      <c r="AM14" s="604"/>
      <c r="AN14" s="270"/>
      <c r="AO14" s="605" t="s">
        <v>21</v>
      </c>
      <c r="AP14" s="605"/>
      <c r="AQ14" s="606">
        <f>'106.11月菜單'!$U$45</f>
        <v>0</v>
      </c>
      <c r="AR14" s="606"/>
      <c r="AS14" s="271" t="s">
        <v>191</v>
      </c>
    </row>
    <row r="15" spans="1:45" s="268" customFormat="1" ht="19.899999999999999" customHeight="1" thickBot="1" x14ac:dyDescent="0.2">
      <c r="A15" s="569" t="s">
        <v>22</v>
      </c>
      <c r="B15" s="570"/>
      <c r="C15" s="570">
        <f>'106.11月菜單'!$C$46</f>
        <v>105.5</v>
      </c>
      <c r="D15" s="570"/>
      <c r="E15" s="262" t="s">
        <v>191</v>
      </c>
      <c r="F15" s="262" t="s">
        <v>20</v>
      </c>
      <c r="G15" s="568">
        <f>'106.11月菜單'!$E$46</f>
        <v>25.6</v>
      </c>
      <c r="H15" s="568"/>
      <c r="I15" s="263" t="s">
        <v>191</v>
      </c>
      <c r="J15" s="569" t="s">
        <v>22</v>
      </c>
      <c r="K15" s="570"/>
      <c r="L15" s="570">
        <f>'106.11月菜單'!$G$46</f>
        <v>103.5</v>
      </c>
      <c r="M15" s="570"/>
      <c r="N15" s="262" t="s">
        <v>191</v>
      </c>
      <c r="O15" s="262" t="s">
        <v>20</v>
      </c>
      <c r="P15" s="568">
        <f>'106.11月菜單'!$I$46</f>
        <v>24.5</v>
      </c>
      <c r="Q15" s="568"/>
      <c r="R15" s="262" t="s">
        <v>191</v>
      </c>
      <c r="S15" s="569" t="s">
        <v>22</v>
      </c>
      <c r="T15" s="570"/>
      <c r="U15" s="570">
        <f>'106.11月菜單'!$K$46</f>
        <v>102.5</v>
      </c>
      <c r="V15" s="570"/>
      <c r="W15" s="262" t="s">
        <v>191</v>
      </c>
      <c r="X15" s="262" t="s">
        <v>20</v>
      </c>
      <c r="Y15" s="568">
        <f>'106.11月菜單'!$M$46</f>
        <v>23.5</v>
      </c>
      <c r="Z15" s="568"/>
      <c r="AA15" s="262" t="s">
        <v>191</v>
      </c>
      <c r="AB15" s="603" t="s">
        <v>22</v>
      </c>
      <c r="AC15" s="601"/>
      <c r="AD15" s="601">
        <f>'106.11月菜單'!$O$46</f>
        <v>105</v>
      </c>
      <c r="AE15" s="601"/>
      <c r="AF15" s="272" t="s">
        <v>191</v>
      </c>
      <c r="AG15" s="272" t="s">
        <v>20</v>
      </c>
      <c r="AH15" s="602">
        <f>'106.11月菜單'!$Q$46</f>
        <v>26.5</v>
      </c>
      <c r="AI15" s="602"/>
      <c r="AJ15" s="272" t="s">
        <v>191</v>
      </c>
      <c r="AK15" s="603" t="s">
        <v>22</v>
      </c>
      <c r="AL15" s="601"/>
      <c r="AM15" s="601">
        <f>'106.11月菜單'!$S$46</f>
        <v>0</v>
      </c>
      <c r="AN15" s="601"/>
      <c r="AO15" s="272" t="s">
        <v>191</v>
      </c>
      <c r="AP15" s="272" t="s">
        <v>20</v>
      </c>
      <c r="AQ15" s="602">
        <f>'106.11月菜單'!$U$46</f>
        <v>0</v>
      </c>
      <c r="AR15" s="602"/>
      <c r="AS15" s="273" t="s">
        <v>191</v>
      </c>
    </row>
    <row r="17" spans="10:45" x14ac:dyDescent="0.25">
      <c r="J17" s="256"/>
      <c r="K17" s="257"/>
      <c r="L17" s="257"/>
      <c r="P17" s="255"/>
      <c r="Q17" s="255"/>
      <c r="R17" s="592"/>
      <c r="S17" s="592"/>
      <c r="T17" s="592"/>
      <c r="U17" s="592"/>
      <c r="V17" s="592"/>
      <c r="W17" s="592"/>
      <c r="X17" s="592"/>
      <c r="Y17" s="592"/>
      <c r="Z17" s="592"/>
      <c r="AA17" s="592"/>
      <c r="AB17" s="592"/>
      <c r="AC17" s="592"/>
      <c r="AD17" s="592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</row>
    <row r="18" spans="10:45" ht="19.5" x14ac:dyDescent="0.3">
      <c r="J18" s="256"/>
      <c r="K18" s="257"/>
      <c r="L18" s="257"/>
      <c r="P18" s="255"/>
      <c r="Q18" s="255"/>
      <c r="R18" s="593"/>
      <c r="S18" s="593"/>
      <c r="T18" s="593"/>
      <c r="U18" s="593"/>
      <c r="V18" s="593"/>
      <c r="W18" s="593"/>
      <c r="X18" s="593"/>
      <c r="Y18" s="593"/>
      <c r="Z18" s="593"/>
      <c r="AA18" s="593"/>
      <c r="AB18" s="593"/>
      <c r="AC18" s="593"/>
      <c r="AD18" s="593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</row>
    <row r="19" spans="10:45" x14ac:dyDescent="0.25">
      <c r="J19" s="256"/>
      <c r="K19" s="257"/>
      <c r="L19" s="257"/>
      <c r="P19" s="255"/>
      <c r="Q19" s="255"/>
      <c r="S19" s="256"/>
      <c r="T19" s="257"/>
      <c r="U19" s="257"/>
      <c r="Y19" s="255"/>
      <c r="Z19" s="255"/>
      <c r="AA19" s="255"/>
      <c r="AB19" s="256"/>
      <c r="AC19" s="257"/>
      <c r="AD19" s="257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</row>
    <row r="20" spans="10:45" x14ac:dyDescent="0.25">
      <c r="J20" s="256"/>
      <c r="K20" s="257"/>
      <c r="L20" s="257"/>
      <c r="P20" s="255"/>
      <c r="Q20" s="255"/>
      <c r="S20" s="256"/>
      <c r="T20" s="257"/>
      <c r="U20" s="257"/>
      <c r="Y20" s="255"/>
      <c r="Z20" s="255"/>
      <c r="AA20" s="255"/>
      <c r="AB20" s="256"/>
      <c r="AC20" s="257"/>
      <c r="AD20" s="257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</row>
    <row r="21" spans="10:45" x14ac:dyDescent="0.25">
      <c r="J21" s="256"/>
      <c r="K21" s="257"/>
      <c r="L21" s="257"/>
      <c r="P21" s="255"/>
      <c r="Q21" s="255"/>
      <c r="S21" s="256"/>
      <c r="T21" s="257"/>
      <c r="U21" s="257"/>
      <c r="Y21" s="255"/>
      <c r="Z21" s="255"/>
      <c r="AA21" s="255"/>
      <c r="AB21" s="256"/>
      <c r="AC21" s="257"/>
      <c r="AD21" s="257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</row>
    <row r="22" spans="10:45" x14ac:dyDescent="0.25">
      <c r="J22" s="256"/>
      <c r="K22" s="257"/>
      <c r="L22" s="257"/>
      <c r="P22" s="255"/>
      <c r="Q22" s="255"/>
      <c r="S22" s="256"/>
      <c r="T22" s="257"/>
      <c r="U22" s="257"/>
      <c r="Y22" s="255"/>
      <c r="Z22" s="255"/>
      <c r="AA22" s="255"/>
      <c r="AB22" s="256"/>
      <c r="AC22" s="257"/>
      <c r="AD22" s="257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</row>
    <row r="23" spans="10:45" x14ac:dyDescent="0.25">
      <c r="J23" s="256"/>
      <c r="K23" s="257"/>
      <c r="L23" s="257"/>
      <c r="P23" s="255"/>
      <c r="Q23" s="255"/>
      <c r="S23" s="256"/>
      <c r="T23" s="257"/>
      <c r="U23" s="257"/>
      <c r="Y23" s="255"/>
      <c r="Z23" s="255"/>
      <c r="AA23" s="255"/>
      <c r="AB23" s="256"/>
      <c r="AC23" s="257"/>
      <c r="AD23" s="257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</row>
    <row r="24" spans="10:45" x14ac:dyDescent="0.25">
      <c r="J24" s="256"/>
      <c r="K24" s="257"/>
      <c r="L24" s="257"/>
      <c r="P24" s="255"/>
      <c r="Q24" s="255"/>
      <c r="S24" s="256"/>
      <c r="T24" s="257"/>
      <c r="U24" s="257"/>
      <c r="Y24" s="255"/>
      <c r="Z24" s="255"/>
      <c r="AA24" s="255"/>
      <c r="AB24" s="256"/>
      <c r="AC24" s="257"/>
      <c r="AD24" s="257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</row>
    <row r="25" spans="10:45" x14ac:dyDescent="0.25">
      <c r="J25" s="256"/>
      <c r="K25" s="257"/>
      <c r="L25" s="257"/>
      <c r="P25" s="255"/>
      <c r="Q25" s="255"/>
      <c r="S25" s="256"/>
      <c r="T25" s="257"/>
      <c r="U25" s="257"/>
      <c r="Y25" s="255"/>
      <c r="Z25" s="255"/>
      <c r="AA25" s="255"/>
      <c r="AB25" s="256"/>
      <c r="AC25" s="257"/>
      <c r="AD25" s="257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</row>
  </sheetData>
  <mergeCells count="71">
    <mergeCell ref="AM15:AN15"/>
    <mergeCell ref="AQ15:AR15"/>
    <mergeCell ref="R17:AD17"/>
    <mergeCell ref="R18:AD18"/>
    <mergeCell ref="U15:V15"/>
    <mergeCell ref="Y15:Z15"/>
    <mergeCell ref="AB15:AC15"/>
    <mergeCell ref="AD15:AE15"/>
    <mergeCell ref="AH15:AI15"/>
    <mergeCell ref="AK15:AL15"/>
    <mergeCell ref="AL14:AM14"/>
    <mergeCell ref="AO14:AP14"/>
    <mergeCell ref="AQ14:AR14"/>
    <mergeCell ref="A15:B15"/>
    <mergeCell ref="C15:D15"/>
    <mergeCell ref="G15:H15"/>
    <mergeCell ref="J15:K15"/>
    <mergeCell ref="L15:M15"/>
    <mergeCell ref="P15:Q15"/>
    <mergeCell ref="S15:T15"/>
    <mergeCell ref="T14:V14"/>
    <mergeCell ref="W14:X14"/>
    <mergeCell ref="Y14:Z14"/>
    <mergeCell ref="AC14:AE14"/>
    <mergeCell ref="AF14:AG14"/>
    <mergeCell ref="AH14:AI14"/>
    <mergeCell ref="P14:Q14"/>
    <mergeCell ref="A12:I12"/>
    <mergeCell ref="J12:R12"/>
    <mergeCell ref="S12:AA12"/>
    <mergeCell ref="AB12:AJ12"/>
    <mergeCell ref="B14:D14"/>
    <mergeCell ref="E14:F14"/>
    <mergeCell ref="G14:H14"/>
    <mergeCell ref="K14:M14"/>
    <mergeCell ref="N14:O14"/>
    <mergeCell ref="AK12:AS12"/>
    <mergeCell ref="A13:I13"/>
    <mergeCell ref="J13:R13"/>
    <mergeCell ref="S13:AA13"/>
    <mergeCell ref="AB13:AJ13"/>
    <mergeCell ref="AK13:AS13"/>
    <mergeCell ref="A10:I10"/>
    <mergeCell ref="J10:R10"/>
    <mergeCell ref="S10:AA10"/>
    <mergeCell ref="AB10:AJ10"/>
    <mergeCell ref="AK10:AS10"/>
    <mergeCell ref="A11:I11"/>
    <mergeCell ref="J11:R11"/>
    <mergeCell ref="S11:AA11"/>
    <mergeCell ref="AB11:AJ11"/>
    <mergeCell ref="AK11:AS11"/>
    <mergeCell ref="A8:I8"/>
    <mergeCell ref="J8:R8"/>
    <mergeCell ref="S8:AA8"/>
    <mergeCell ref="AB8:AJ8"/>
    <mergeCell ref="AK8:AS8"/>
    <mergeCell ref="A9:I9"/>
    <mergeCell ref="J9:R9"/>
    <mergeCell ref="S9:AA9"/>
    <mergeCell ref="AB9:AJ9"/>
    <mergeCell ref="AK9:AS9"/>
    <mergeCell ref="AG2:AS2"/>
    <mergeCell ref="AG3:AS3"/>
    <mergeCell ref="AG4:AS4"/>
    <mergeCell ref="AG5:AS5"/>
    <mergeCell ref="A6:I7"/>
    <mergeCell ref="J6:R7"/>
    <mergeCell ref="S6:AA7"/>
    <mergeCell ref="AB6:AJ7"/>
    <mergeCell ref="AK6:AS7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2"/>
  <sheetViews>
    <sheetView topLeftCell="D16" zoomScale="60" workbookViewId="0">
      <selection activeCell="W27" sqref="W27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11.25" style="46" customWidth="1"/>
    <col min="7" max="7" width="18.625" style="46" customWidth="1"/>
    <col min="8" max="8" width="5.625" style="87" customWidth="1"/>
    <col min="9" max="9" width="11.875" style="46" customWidth="1"/>
    <col min="10" max="10" width="18.625" style="46" customWidth="1"/>
    <col min="11" max="11" width="5.625" style="87" customWidth="1"/>
    <col min="12" max="12" width="11.75" style="46" customWidth="1"/>
    <col min="13" max="13" width="18.625" style="46" customWidth="1"/>
    <col min="14" max="14" width="5.625" style="87" customWidth="1"/>
    <col min="15" max="15" width="12.125" style="46" customWidth="1"/>
    <col min="16" max="16" width="18.625" style="46" customWidth="1"/>
    <col min="17" max="17" width="5.625" style="87" customWidth="1"/>
    <col min="18" max="18" width="11.75" style="46" customWidth="1"/>
    <col min="19" max="19" width="18.625" style="46" customWidth="1"/>
    <col min="20" max="20" width="5.625" style="87" customWidth="1"/>
    <col min="21" max="21" width="12.7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4" width="9" style="20"/>
    <col min="35" max="16384" width="9" style="46"/>
  </cols>
  <sheetData>
    <row r="1" spans="2:37" s="7" customFormat="1" ht="38.25" x14ac:dyDescent="0.55000000000000004">
      <c r="B1" s="483" t="s">
        <v>478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6"/>
      <c r="AB1" s="8"/>
    </row>
    <row r="2" spans="2:37" s="7" customFormat="1" ht="18.95" customHeight="1" x14ac:dyDescent="0.45">
      <c r="B2" s="484"/>
      <c r="C2" s="485"/>
      <c r="D2" s="485"/>
      <c r="E2" s="485"/>
      <c r="F2" s="485"/>
      <c r="G2" s="485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7" s="20" customFormat="1" ht="30" customHeight="1" thickBot="1" x14ac:dyDescent="0.45">
      <c r="B3" s="99" t="s">
        <v>43</v>
      </c>
      <c r="C3" s="99"/>
      <c r="D3" s="10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7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4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2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10"/>
      <c r="AH4" s="110"/>
      <c r="AI4" s="110"/>
      <c r="AJ4" s="110"/>
      <c r="AK4" s="110"/>
    </row>
    <row r="5" spans="2:37" s="41" customFormat="1" ht="27.75" x14ac:dyDescent="0.3">
      <c r="B5" s="36"/>
      <c r="C5" s="486"/>
      <c r="D5" s="37"/>
      <c r="E5" s="37"/>
      <c r="F5" s="1"/>
      <c r="G5" s="37"/>
      <c r="H5" s="37"/>
      <c r="I5" s="1"/>
      <c r="J5" s="37"/>
      <c r="K5" s="37"/>
      <c r="L5" s="1"/>
      <c r="M5" s="37"/>
      <c r="N5" s="37"/>
      <c r="O5" s="1"/>
      <c r="P5" s="37"/>
      <c r="Q5" s="37"/>
      <c r="R5" s="1"/>
      <c r="S5" s="37"/>
      <c r="T5" s="37"/>
      <c r="U5" s="1"/>
      <c r="V5" s="487"/>
      <c r="W5" s="38"/>
      <c r="X5" s="39"/>
      <c r="Y5" s="40"/>
      <c r="Z5" s="115"/>
      <c r="AA5" s="20"/>
      <c r="AB5" s="21"/>
      <c r="AC5" s="20"/>
      <c r="AD5" s="20"/>
      <c r="AE5" s="20"/>
      <c r="AF5" s="20"/>
      <c r="AG5" s="111"/>
      <c r="AH5" s="111"/>
      <c r="AI5" s="94"/>
      <c r="AJ5" s="5"/>
      <c r="AK5" s="112"/>
    </row>
    <row r="6" spans="2:37" ht="27.95" customHeight="1" x14ac:dyDescent="0.3">
      <c r="B6" s="42"/>
      <c r="C6" s="486"/>
      <c r="D6" s="2"/>
      <c r="E6" s="2"/>
      <c r="F6" s="2"/>
      <c r="G6" s="2"/>
      <c r="H6" s="3"/>
      <c r="I6" s="2"/>
      <c r="J6" s="2"/>
      <c r="K6" s="2"/>
      <c r="L6" s="2"/>
      <c r="M6" s="3"/>
      <c r="N6" s="2"/>
      <c r="O6" s="2"/>
      <c r="P6" s="2"/>
      <c r="Q6" s="2"/>
      <c r="R6" s="2"/>
      <c r="S6" s="142"/>
      <c r="T6" s="142"/>
      <c r="U6" s="142"/>
      <c r="V6" s="488"/>
      <c r="W6" s="113"/>
      <c r="X6" s="43"/>
      <c r="Y6" s="44"/>
      <c r="Z6" s="19"/>
      <c r="AA6" s="45"/>
      <c r="AC6" s="21"/>
      <c r="AD6" s="21"/>
      <c r="AE6" s="21"/>
      <c r="AF6" s="21"/>
      <c r="AG6" s="113"/>
      <c r="AH6" s="113"/>
      <c r="AI6" s="114"/>
      <c r="AJ6" s="5"/>
      <c r="AK6" s="20"/>
    </row>
    <row r="7" spans="2:37" ht="27.95" customHeight="1" x14ac:dyDescent="0.3">
      <c r="B7" s="42"/>
      <c r="C7" s="486"/>
      <c r="D7" s="3"/>
      <c r="E7" s="3"/>
      <c r="F7" s="3"/>
      <c r="G7" s="2"/>
      <c r="H7" s="3"/>
      <c r="I7" s="2"/>
      <c r="J7" s="2"/>
      <c r="K7" s="2"/>
      <c r="L7" s="2"/>
      <c r="M7" s="3"/>
      <c r="N7" s="2"/>
      <c r="O7" s="2"/>
      <c r="P7" s="2"/>
      <c r="Q7" s="2"/>
      <c r="R7" s="2"/>
      <c r="S7" s="142"/>
      <c r="T7" s="142"/>
      <c r="U7" s="142"/>
      <c r="V7" s="488"/>
      <c r="W7" s="47"/>
      <c r="X7" s="48"/>
      <c r="Y7" s="44"/>
      <c r="Z7" s="20"/>
      <c r="AA7" s="49"/>
      <c r="AC7" s="50"/>
      <c r="AD7" s="21"/>
      <c r="AE7" s="21"/>
      <c r="AF7" s="51"/>
      <c r="AG7" s="111"/>
      <c r="AH7" s="111"/>
      <c r="AI7" s="94"/>
      <c r="AJ7" s="5"/>
      <c r="AK7" s="20"/>
    </row>
    <row r="8" spans="2:37" ht="27.95" customHeight="1" x14ac:dyDescent="0.3">
      <c r="B8" s="42"/>
      <c r="C8" s="486"/>
      <c r="D8" s="3"/>
      <c r="E8" s="3"/>
      <c r="F8" s="3"/>
      <c r="G8" s="2"/>
      <c r="H8" s="106"/>
      <c r="I8" s="2"/>
      <c r="J8" s="2"/>
      <c r="K8" s="104"/>
      <c r="L8" s="2"/>
      <c r="M8" s="3"/>
      <c r="N8" s="52"/>
      <c r="O8" s="2"/>
      <c r="P8" s="2"/>
      <c r="Q8" s="52"/>
      <c r="R8" s="2"/>
      <c r="S8" s="142"/>
      <c r="T8" s="142"/>
      <c r="U8" s="142"/>
      <c r="V8" s="488"/>
      <c r="W8" s="108"/>
      <c r="X8" s="48"/>
      <c r="Y8" s="44"/>
      <c r="Z8" s="19"/>
      <c r="AC8" s="21"/>
      <c r="AD8" s="21"/>
      <c r="AE8" s="21"/>
      <c r="AF8" s="21"/>
      <c r="AG8" s="113"/>
      <c r="AH8" s="113"/>
      <c r="AI8" s="94"/>
      <c r="AJ8" s="5"/>
      <c r="AK8" s="20"/>
    </row>
    <row r="9" spans="2:37" ht="27.95" customHeight="1" x14ac:dyDescent="0.25">
      <c r="B9" s="490"/>
      <c r="C9" s="486"/>
      <c r="D9" s="3"/>
      <c r="E9" s="3"/>
      <c r="F9" s="3"/>
      <c r="G9" s="2"/>
      <c r="H9" s="52"/>
      <c r="I9" s="2"/>
      <c r="J9" s="2"/>
      <c r="K9" s="52"/>
      <c r="L9" s="2"/>
      <c r="M9" s="2"/>
      <c r="N9" s="104"/>
      <c r="O9" s="2"/>
      <c r="P9" s="2"/>
      <c r="Q9" s="52"/>
      <c r="R9" s="2"/>
      <c r="S9" s="3"/>
      <c r="T9" s="52"/>
      <c r="U9" s="2"/>
      <c r="V9" s="488"/>
      <c r="W9" s="47"/>
      <c r="X9" s="48"/>
      <c r="Y9" s="44"/>
      <c r="Z9" s="20"/>
      <c r="AC9" s="21"/>
      <c r="AD9" s="21"/>
      <c r="AE9" s="21"/>
      <c r="AF9" s="21"/>
      <c r="AG9" s="111"/>
      <c r="AH9" s="111"/>
      <c r="AI9" s="94"/>
      <c r="AJ9" s="5"/>
      <c r="AK9" s="20"/>
    </row>
    <row r="10" spans="2:37" ht="27.95" customHeight="1" x14ac:dyDescent="0.3">
      <c r="B10" s="490"/>
      <c r="C10" s="486"/>
      <c r="D10" s="3"/>
      <c r="E10" s="3"/>
      <c r="F10" s="3"/>
      <c r="G10" s="2"/>
      <c r="H10" s="52"/>
      <c r="I10" s="2"/>
      <c r="J10" s="2"/>
      <c r="K10" s="52"/>
      <c r="L10" s="2"/>
      <c r="M10" s="3"/>
      <c r="N10" s="52"/>
      <c r="O10" s="2"/>
      <c r="P10" s="2"/>
      <c r="Q10" s="52"/>
      <c r="R10" s="2"/>
      <c r="S10" s="3"/>
      <c r="T10" s="52"/>
      <c r="U10" s="2"/>
      <c r="V10" s="488"/>
      <c r="W10" s="108"/>
      <c r="X10" s="98"/>
      <c r="Y10" s="53"/>
      <c r="Z10" s="19"/>
      <c r="AG10" s="113"/>
      <c r="AH10" s="113"/>
      <c r="AI10" s="18"/>
      <c r="AJ10" s="5"/>
      <c r="AK10" s="20"/>
    </row>
    <row r="11" spans="2:37" ht="27.95" customHeight="1" x14ac:dyDescent="0.25">
      <c r="B11" s="54"/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488"/>
      <c r="W11" s="47"/>
      <c r="X11" s="56"/>
      <c r="Y11" s="44"/>
      <c r="Z11" s="20"/>
      <c r="AG11" s="111"/>
      <c r="AH11" s="111"/>
      <c r="AI11" s="107"/>
      <c r="AJ11" s="5"/>
      <c r="AK11" s="20"/>
    </row>
    <row r="12" spans="2:37" ht="27.95" customHeight="1" x14ac:dyDescent="0.3">
      <c r="B12" s="57"/>
      <c r="C12" s="60"/>
      <c r="D12" s="61"/>
      <c r="E12" s="61"/>
      <c r="F12" s="4"/>
      <c r="G12" s="4"/>
      <c r="H12" s="61"/>
      <c r="I12" s="4"/>
      <c r="J12" s="4"/>
      <c r="K12" s="61"/>
      <c r="L12" s="4"/>
      <c r="M12" s="4"/>
      <c r="N12" s="61"/>
      <c r="O12" s="4"/>
      <c r="P12" s="4"/>
      <c r="Q12" s="61"/>
      <c r="R12" s="4"/>
      <c r="S12" s="4"/>
      <c r="T12" s="61"/>
      <c r="U12" s="4"/>
      <c r="V12" s="489"/>
      <c r="W12" s="109"/>
      <c r="X12" s="62"/>
      <c r="Y12" s="63"/>
      <c r="Z12" s="19"/>
      <c r="AC12" s="59"/>
      <c r="AD12" s="59"/>
      <c r="AE12" s="59"/>
      <c r="AG12" s="116"/>
      <c r="AH12" s="116"/>
      <c r="AI12" s="17"/>
      <c r="AJ12" s="5"/>
      <c r="AK12" s="20"/>
    </row>
    <row r="13" spans="2:37" s="41" customFormat="1" ht="27.95" customHeight="1" x14ac:dyDescent="0.3">
      <c r="B13" s="36"/>
      <c r="C13" s="48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487"/>
      <c r="W13" s="38"/>
      <c r="X13" s="39"/>
      <c r="Y13" s="40"/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1"/>
      <c r="AH13" s="112"/>
      <c r="AI13" s="112"/>
      <c r="AJ13" s="112"/>
      <c r="AK13" s="112"/>
    </row>
    <row r="14" spans="2:37" ht="27.95" customHeight="1" x14ac:dyDescent="0.3">
      <c r="B14" s="42"/>
      <c r="C14" s="486"/>
      <c r="D14" s="2"/>
      <c r="E14" s="2"/>
      <c r="F14" s="2"/>
      <c r="G14" s="2"/>
      <c r="H14" s="3"/>
      <c r="I14" s="2"/>
      <c r="J14" s="3"/>
      <c r="K14" s="2"/>
      <c r="L14" s="3"/>
      <c r="M14" s="3"/>
      <c r="N14" s="2"/>
      <c r="O14" s="2"/>
      <c r="P14" s="2"/>
      <c r="Q14" s="2"/>
      <c r="R14" s="2"/>
      <c r="S14" s="2"/>
      <c r="T14" s="2"/>
      <c r="U14" s="2"/>
      <c r="V14" s="488"/>
      <c r="W14" s="113"/>
      <c r="X14" s="43"/>
      <c r="Y14" s="44"/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3"/>
    </row>
    <row r="15" spans="2:37" ht="27.95" customHeight="1" x14ac:dyDescent="0.3">
      <c r="B15" s="42"/>
      <c r="C15" s="486"/>
      <c r="D15" s="2"/>
      <c r="E15" s="2"/>
      <c r="F15" s="2"/>
      <c r="G15" s="2"/>
      <c r="H15" s="3"/>
      <c r="I15" s="2"/>
      <c r="J15" s="3"/>
      <c r="K15" s="2"/>
      <c r="L15" s="3"/>
      <c r="M15" s="3"/>
      <c r="N15" s="2"/>
      <c r="O15" s="2"/>
      <c r="P15" s="2"/>
      <c r="Q15" s="2"/>
      <c r="R15" s="2"/>
      <c r="S15" s="2"/>
      <c r="T15" s="2"/>
      <c r="U15" s="2"/>
      <c r="V15" s="488"/>
      <c r="W15" s="47"/>
      <c r="X15" s="48"/>
      <c r="Y15" s="44"/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11"/>
    </row>
    <row r="16" spans="2:37" ht="27.95" customHeight="1" x14ac:dyDescent="0.3">
      <c r="B16" s="42"/>
      <c r="C16" s="486"/>
      <c r="D16" s="52"/>
      <c r="E16" s="52"/>
      <c r="F16" s="2"/>
      <c r="G16" s="2"/>
      <c r="H16" s="52"/>
      <c r="I16" s="2"/>
      <c r="J16" s="3"/>
      <c r="K16" s="52"/>
      <c r="L16" s="3"/>
      <c r="M16" s="3"/>
      <c r="N16" s="52"/>
      <c r="O16" s="2"/>
      <c r="P16" s="2"/>
      <c r="Q16" s="52"/>
      <c r="R16" s="2"/>
      <c r="S16" s="3"/>
      <c r="T16" s="52"/>
      <c r="U16" s="2"/>
      <c r="V16" s="488"/>
      <c r="W16" s="108"/>
      <c r="X16" s="48"/>
      <c r="Y16" s="44"/>
      <c r="Z16" s="19"/>
      <c r="AA16" s="20" t="s">
        <v>31</v>
      </c>
      <c r="AB16" s="21">
        <v>1.6</v>
      </c>
      <c r="AC16" s="21">
        <f>AB16*1</f>
        <v>1.6</v>
      </c>
      <c r="AD16" s="21" t="s">
        <v>29</v>
      </c>
      <c r="AE16" s="21">
        <f>AB16*5</f>
        <v>8</v>
      </c>
      <c r="AF16" s="21">
        <f>AC16*4+AE16*4</f>
        <v>38.4</v>
      </c>
      <c r="AG16" s="113"/>
    </row>
    <row r="17" spans="2:34" ht="27.95" customHeight="1" x14ac:dyDescent="0.25">
      <c r="B17" s="490"/>
      <c r="C17" s="486"/>
      <c r="D17" s="52"/>
      <c r="E17" s="52"/>
      <c r="F17" s="2"/>
      <c r="G17" s="2"/>
      <c r="H17" s="52"/>
      <c r="I17" s="2"/>
      <c r="J17" s="3"/>
      <c r="K17" s="52"/>
      <c r="L17" s="3"/>
      <c r="M17" s="3"/>
      <c r="N17" s="52"/>
      <c r="O17" s="2"/>
      <c r="P17" s="2"/>
      <c r="Q17" s="52"/>
      <c r="R17" s="2"/>
      <c r="S17" s="3"/>
      <c r="T17" s="52"/>
      <c r="U17" s="2"/>
      <c r="V17" s="488"/>
      <c r="W17" s="47"/>
      <c r="X17" s="48"/>
      <c r="Y17" s="44"/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11"/>
    </row>
    <row r="18" spans="2:34" ht="27.95" customHeight="1" x14ac:dyDescent="0.3">
      <c r="B18" s="490"/>
      <c r="C18" s="486"/>
      <c r="D18" s="52"/>
      <c r="E18" s="52"/>
      <c r="F18" s="2"/>
      <c r="G18" s="2"/>
      <c r="H18" s="52"/>
      <c r="I18" s="2"/>
      <c r="J18" s="2"/>
      <c r="K18" s="52"/>
      <c r="L18" s="2"/>
      <c r="M18" s="3"/>
      <c r="N18" s="52"/>
      <c r="O18" s="2"/>
      <c r="P18" s="2"/>
      <c r="Q18" s="52"/>
      <c r="R18" s="2"/>
      <c r="S18" s="3"/>
      <c r="T18" s="52"/>
      <c r="U18" s="2"/>
      <c r="V18" s="488"/>
      <c r="W18" s="108"/>
      <c r="X18" s="98"/>
      <c r="Y18" s="53"/>
      <c r="Z18" s="19"/>
      <c r="AA18" s="20" t="s">
        <v>35</v>
      </c>
      <c r="AB18" s="21">
        <v>1</v>
      </c>
      <c r="AE18" s="20">
        <f>AB18*15</f>
        <v>15</v>
      </c>
      <c r="AG18" s="113"/>
    </row>
    <row r="19" spans="2:34" ht="27.95" customHeight="1" x14ac:dyDescent="0.25">
      <c r="B19" s="54"/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2"/>
      <c r="T19" s="52"/>
      <c r="U19" s="2"/>
      <c r="V19" s="488"/>
      <c r="W19" s="47"/>
      <c r="X19" s="56"/>
      <c r="Y19" s="44"/>
      <c r="Z19" s="20"/>
      <c r="AC19" s="20">
        <f>SUM(AC14:AC18)</f>
        <v>28</v>
      </c>
      <c r="AD19" s="20">
        <f>SUM(AD14:AD18)</f>
        <v>22.5</v>
      </c>
      <c r="AE19" s="20">
        <f>SUM(AE14:AE18)</f>
        <v>116</v>
      </c>
      <c r="AF19" s="20">
        <f>AC19*4+AD19*9+AE19*4</f>
        <v>778.5</v>
      </c>
      <c r="AG19" s="111"/>
    </row>
    <row r="20" spans="2:34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489"/>
      <c r="W20" s="109"/>
      <c r="X20" s="62"/>
      <c r="Y20" s="63"/>
      <c r="Z20" s="19"/>
      <c r="AC20" s="59">
        <f>AC19*4/AF19</f>
        <v>0.14386640976236351</v>
      </c>
      <c r="AD20" s="59">
        <f>AD19*9/AF19</f>
        <v>0.26011560693641617</v>
      </c>
      <c r="AE20" s="59">
        <f>AE19*4/AF19</f>
        <v>0.59601798330122024</v>
      </c>
      <c r="AG20" s="116"/>
    </row>
    <row r="21" spans="2:34" s="41" customFormat="1" ht="27.95" customHeight="1" x14ac:dyDescent="0.3">
      <c r="B21" s="36">
        <v>11</v>
      </c>
      <c r="C21" s="478"/>
      <c r="D21" s="138" t="str">
        <f>'106.11月菜單'!J3</f>
        <v>五穀飯</v>
      </c>
      <c r="E21" s="138" t="s">
        <v>15</v>
      </c>
      <c r="F21" s="138"/>
      <c r="G21" s="138" t="str">
        <f>'106.11月菜單'!J4</f>
        <v>烤脆皮雞腿</v>
      </c>
      <c r="H21" s="138" t="s">
        <v>269</v>
      </c>
      <c r="I21" s="138"/>
      <c r="J21" s="138" t="str">
        <f>'106.11月菜單'!J5</f>
        <v>菜頭粿(冷)</v>
      </c>
      <c r="K21" s="138" t="s">
        <v>506</v>
      </c>
      <c r="L21" s="276"/>
      <c r="M21" s="277" t="str">
        <f>'106.11月菜單'!J6</f>
        <v>油蔥肉燥(醃)</v>
      </c>
      <c r="N21" s="138" t="s">
        <v>268</v>
      </c>
      <c r="O21" s="138"/>
      <c r="P21" s="138" t="str">
        <f>'106.11月菜單'!J7</f>
        <v>深色蔬菜</v>
      </c>
      <c r="Q21" s="138" t="s">
        <v>277</v>
      </c>
      <c r="R21" s="138"/>
      <c r="S21" s="138" t="str">
        <f>'106.11月菜單'!J8</f>
        <v>蘿蔔湯</v>
      </c>
      <c r="T21" s="138" t="s">
        <v>50</v>
      </c>
      <c r="U21" s="138"/>
      <c r="V21" s="479"/>
      <c r="W21" s="38" t="s">
        <v>44</v>
      </c>
      <c r="X21" s="39" t="s">
        <v>19</v>
      </c>
      <c r="Y21" s="40">
        <v>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1"/>
      <c r="AH21" s="112"/>
    </row>
    <row r="22" spans="2:34" s="69" customFormat="1" ht="27.75" customHeight="1" x14ac:dyDescent="0.4">
      <c r="B22" s="42" t="s">
        <v>8</v>
      </c>
      <c r="C22" s="478"/>
      <c r="D22" s="2" t="s">
        <v>67</v>
      </c>
      <c r="E22" s="3"/>
      <c r="F22" s="2">
        <v>40</v>
      </c>
      <c r="G22" s="140" t="s">
        <v>270</v>
      </c>
      <c r="H22" s="140"/>
      <c r="I22" s="140">
        <v>80</v>
      </c>
      <c r="J22" s="140" t="s">
        <v>507</v>
      </c>
      <c r="K22" s="140" t="s">
        <v>508</v>
      </c>
      <c r="L22" s="140">
        <v>30</v>
      </c>
      <c r="M22" s="140" t="s">
        <v>419</v>
      </c>
      <c r="N22" s="140" t="s">
        <v>420</v>
      </c>
      <c r="O22" s="140">
        <v>30</v>
      </c>
      <c r="P22" s="140" t="s">
        <v>275</v>
      </c>
      <c r="Q22" s="140"/>
      <c r="R22" s="140">
        <v>80</v>
      </c>
      <c r="S22" s="140" t="s">
        <v>81</v>
      </c>
      <c r="T22" s="140"/>
      <c r="U22" s="140">
        <v>40</v>
      </c>
      <c r="V22" s="480"/>
      <c r="W22" s="113">
        <v>109.5</v>
      </c>
      <c r="X22" s="43" t="s">
        <v>25</v>
      </c>
      <c r="Y22" s="44">
        <v>2.2000000000000002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3"/>
      <c r="AH22" s="70"/>
    </row>
    <row r="23" spans="2:34" s="69" customFormat="1" ht="27.95" customHeight="1" x14ac:dyDescent="0.3">
      <c r="B23" s="42">
        <v>1</v>
      </c>
      <c r="C23" s="478"/>
      <c r="D23" s="2" t="s">
        <v>24</v>
      </c>
      <c r="E23" s="3"/>
      <c r="F23" s="2">
        <v>60</v>
      </c>
      <c r="G23" s="140"/>
      <c r="H23" s="140"/>
      <c r="I23" s="140"/>
      <c r="J23" s="140"/>
      <c r="K23" s="140"/>
      <c r="L23" s="140"/>
      <c r="M23" s="140" t="s">
        <v>421</v>
      </c>
      <c r="N23" s="140"/>
      <c r="O23" s="140">
        <v>40</v>
      </c>
      <c r="P23" s="140"/>
      <c r="Q23" s="140"/>
      <c r="R23" s="140"/>
      <c r="S23" s="140"/>
      <c r="T23" s="140"/>
      <c r="U23" s="140"/>
      <c r="V23" s="480"/>
      <c r="W23" s="47" t="s">
        <v>46</v>
      </c>
      <c r="X23" s="48" t="s">
        <v>27</v>
      </c>
      <c r="Y23" s="44">
        <v>1.5</v>
      </c>
      <c r="Z23" s="70"/>
      <c r="AA23" s="71" t="s">
        <v>28</v>
      </c>
      <c r="AB23" s="68">
        <v>2.2000000000000002</v>
      </c>
      <c r="AC23" s="72">
        <f>AB23*7</f>
        <v>15.400000000000002</v>
      </c>
      <c r="AD23" s="68">
        <f>AB23*5</f>
        <v>11</v>
      </c>
      <c r="AE23" s="68" t="s">
        <v>29</v>
      </c>
      <c r="AF23" s="73">
        <f>AC23*4+AD23*9</f>
        <v>160.60000000000002</v>
      </c>
      <c r="AG23" s="111"/>
      <c r="AH23" s="70"/>
    </row>
    <row r="24" spans="2:34" s="69" customFormat="1" ht="27.95" customHeight="1" x14ac:dyDescent="0.4">
      <c r="B24" s="42" t="s">
        <v>10</v>
      </c>
      <c r="C24" s="478"/>
      <c r="D24" s="3"/>
      <c r="E24" s="3"/>
      <c r="F24" s="3"/>
      <c r="G24" s="140"/>
      <c r="H24" s="141"/>
      <c r="I24" s="140"/>
      <c r="J24" s="140"/>
      <c r="K24" s="141"/>
      <c r="L24" s="140"/>
      <c r="M24" s="140"/>
      <c r="N24" s="141"/>
      <c r="O24" s="140"/>
      <c r="P24" s="140"/>
      <c r="Q24" s="141"/>
      <c r="R24" s="140"/>
      <c r="S24" s="142"/>
      <c r="T24" s="141"/>
      <c r="U24" s="140"/>
      <c r="V24" s="480"/>
      <c r="W24" s="108">
        <v>23</v>
      </c>
      <c r="X24" s="48" t="s">
        <v>30</v>
      </c>
      <c r="Y24" s="44">
        <v>2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3"/>
      <c r="AH24" s="70"/>
    </row>
    <row r="25" spans="2:34" s="69" customFormat="1" ht="27.95" customHeight="1" x14ac:dyDescent="0.25">
      <c r="B25" s="490" t="s">
        <v>39</v>
      </c>
      <c r="C25" s="478"/>
      <c r="D25" s="3"/>
      <c r="E25" s="3"/>
      <c r="F25" s="3"/>
      <c r="G25" s="140"/>
      <c r="H25" s="141"/>
      <c r="I25" s="140"/>
      <c r="J25" s="140"/>
      <c r="K25" s="141"/>
      <c r="L25" s="140"/>
      <c r="M25" s="140"/>
      <c r="N25" s="141"/>
      <c r="O25" s="140"/>
      <c r="P25" s="140"/>
      <c r="Q25" s="141"/>
      <c r="R25" s="140"/>
      <c r="S25" s="140"/>
      <c r="T25" s="141"/>
      <c r="U25" s="140"/>
      <c r="V25" s="480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11"/>
      <c r="AH25" s="70"/>
    </row>
    <row r="26" spans="2:34" s="69" customFormat="1" ht="27.95" customHeight="1" x14ac:dyDescent="0.4">
      <c r="B26" s="490"/>
      <c r="C26" s="478"/>
      <c r="D26" s="3"/>
      <c r="E26" s="3"/>
      <c r="F26" s="3"/>
      <c r="G26" s="143"/>
      <c r="H26" s="141"/>
      <c r="I26" s="140"/>
      <c r="J26" s="140"/>
      <c r="K26" s="141"/>
      <c r="L26" s="140"/>
      <c r="M26" s="140"/>
      <c r="N26" s="141"/>
      <c r="O26" s="140"/>
      <c r="P26" s="140"/>
      <c r="Q26" s="141"/>
      <c r="R26" s="140"/>
      <c r="S26" s="140"/>
      <c r="T26" s="141"/>
      <c r="U26" s="140"/>
      <c r="V26" s="480"/>
      <c r="W26" s="108">
        <v>23.5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3"/>
      <c r="AH26" s="70"/>
    </row>
    <row r="27" spans="2:34" s="69" customFormat="1" ht="27.95" customHeight="1" x14ac:dyDescent="0.25">
      <c r="B27" s="54" t="s">
        <v>36</v>
      </c>
      <c r="C27" s="145"/>
      <c r="D27" s="3"/>
      <c r="E27" s="52"/>
      <c r="F27" s="3"/>
      <c r="G27" s="140"/>
      <c r="H27" s="141"/>
      <c r="I27" s="140"/>
      <c r="J27" s="140"/>
      <c r="K27" s="141"/>
      <c r="L27" s="140"/>
      <c r="M27" s="140"/>
      <c r="N27" s="141"/>
      <c r="O27" s="140"/>
      <c r="P27" s="140"/>
      <c r="Q27" s="141"/>
      <c r="R27" s="140"/>
      <c r="S27" s="140"/>
      <c r="T27" s="141"/>
      <c r="U27" s="140"/>
      <c r="V27" s="480"/>
      <c r="W27" s="47" t="s">
        <v>12</v>
      </c>
      <c r="X27" s="56"/>
      <c r="Y27" s="44"/>
      <c r="Z27" s="70"/>
      <c r="AA27" s="74"/>
      <c r="AB27" s="68"/>
      <c r="AC27" s="74">
        <f>SUM(AC22:AC26)</f>
        <v>29.400000000000006</v>
      </c>
      <c r="AD27" s="74">
        <f>SUM(AD22:AD26)</f>
        <v>23.5</v>
      </c>
      <c r="AE27" s="74">
        <f>SUM(AE22:AE26)</f>
        <v>101</v>
      </c>
      <c r="AF27" s="74">
        <f>AC27*4+AD27*9+AE27*4</f>
        <v>733.1</v>
      </c>
      <c r="AG27" s="111"/>
      <c r="AH27" s="70"/>
    </row>
    <row r="28" spans="2:34" s="69" customFormat="1" ht="27.95" customHeight="1" thickBot="1" x14ac:dyDescent="0.45">
      <c r="B28" s="57"/>
      <c r="C28" s="147"/>
      <c r="D28" s="141"/>
      <c r="E28" s="141"/>
      <c r="F28" s="140"/>
      <c r="G28" s="140"/>
      <c r="H28" s="141"/>
      <c r="I28" s="140"/>
      <c r="J28" s="140"/>
      <c r="K28" s="141"/>
      <c r="L28" s="140"/>
      <c r="M28" s="140"/>
      <c r="N28" s="141"/>
      <c r="O28" s="140"/>
      <c r="P28" s="140"/>
      <c r="Q28" s="141"/>
      <c r="R28" s="140"/>
      <c r="S28" s="140"/>
      <c r="T28" s="141"/>
      <c r="U28" s="140"/>
      <c r="V28" s="481"/>
      <c r="W28" s="109">
        <f>W22*4+W26*4+W24*9</f>
        <v>739</v>
      </c>
      <c r="X28" s="62"/>
      <c r="Y28" s="63"/>
      <c r="Z28" s="66"/>
      <c r="AA28" s="70"/>
      <c r="AB28" s="80"/>
      <c r="AC28" s="81">
        <f>AC27*4/AF27</f>
        <v>0.16041467739735374</v>
      </c>
      <c r="AD28" s="81">
        <f>AD27*9/AF27</f>
        <v>0.28850088664575091</v>
      </c>
      <c r="AE28" s="81">
        <f>AE27*4/AF27</f>
        <v>0.55108443595689538</v>
      </c>
      <c r="AF28" s="70"/>
      <c r="AG28" s="116"/>
      <c r="AH28" s="70"/>
    </row>
    <row r="29" spans="2:34" s="41" customFormat="1" ht="27.95" customHeight="1" x14ac:dyDescent="0.3">
      <c r="B29" s="137">
        <v>11</v>
      </c>
      <c r="C29" s="478"/>
      <c r="D29" s="138" t="str">
        <f>'106.11月菜單'!N3</f>
        <v>地瓜飯</v>
      </c>
      <c r="E29" s="138" t="s">
        <v>58</v>
      </c>
      <c r="F29" s="138"/>
      <c r="G29" s="138" t="str">
        <f>'106.11月菜單'!N4</f>
        <v>酥脆魷魚條(海)(炸)</v>
      </c>
      <c r="H29" s="138" t="s">
        <v>422</v>
      </c>
      <c r="I29" s="138"/>
      <c r="J29" s="138" t="str">
        <f>'106.11月菜單'!N5</f>
        <v>洋蔥豬柳</v>
      </c>
      <c r="K29" s="138" t="s">
        <v>282</v>
      </c>
      <c r="L29" s="138"/>
      <c r="M29" s="138" t="str">
        <f>'106.11月菜單'!N6</f>
        <v>紅蘿蔔蛋</v>
      </c>
      <c r="N29" s="138" t="s">
        <v>50</v>
      </c>
      <c r="O29" s="138"/>
      <c r="P29" s="138" t="str">
        <f>'106.11月菜單'!N7</f>
        <v>淺色蔬菜</v>
      </c>
      <c r="Q29" s="138" t="s">
        <v>55</v>
      </c>
      <c r="R29" s="138"/>
      <c r="S29" s="138" t="str">
        <f>'106.11月菜單'!N8</f>
        <v>酸辣湯(芡)(醃)(豆)</v>
      </c>
      <c r="T29" s="138" t="s">
        <v>54</v>
      </c>
      <c r="U29" s="138"/>
      <c r="V29" s="479"/>
      <c r="W29" s="38" t="s">
        <v>44</v>
      </c>
      <c r="X29" s="39" t="s">
        <v>56</v>
      </c>
      <c r="Y29" s="40">
        <v>5.3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1"/>
      <c r="AH29" s="112"/>
    </row>
    <row r="30" spans="2:34" ht="27.95" customHeight="1" x14ac:dyDescent="0.3">
      <c r="B30" s="139" t="s">
        <v>8</v>
      </c>
      <c r="C30" s="478"/>
      <c r="D30" s="2" t="s">
        <v>197</v>
      </c>
      <c r="E30" s="2"/>
      <c r="F30" s="2">
        <v>90</v>
      </c>
      <c r="G30" s="2" t="s">
        <v>423</v>
      </c>
      <c r="H30" s="140" t="s">
        <v>424</v>
      </c>
      <c r="I30" s="140">
        <v>60</v>
      </c>
      <c r="J30" s="142" t="s">
        <v>283</v>
      </c>
      <c r="K30" s="142"/>
      <c r="L30" s="142">
        <v>40</v>
      </c>
      <c r="M30" s="2" t="s">
        <v>359</v>
      </c>
      <c r="N30" s="141"/>
      <c r="O30" s="2">
        <v>60</v>
      </c>
      <c r="P30" s="2" t="s">
        <v>218</v>
      </c>
      <c r="Q30" s="140"/>
      <c r="R30" s="140">
        <v>80</v>
      </c>
      <c r="S30" s="2" t="s">
        <v>335</v>
      </c>
      <c r="T30" s="2"/>
      <c r="U30" s="2">
        <v>20</v>
      </c>
      <c r="V30" s="480"/>
      <c r="W30" s="113">
        <v>103.5</v>
      </c>
      <c r="X30" s="43" t="s">
        <v>57</v>
      </c>
      <c r="Y30" s="44">
        <v>2.6</v>
      </c>
      <c r="Z30" s="19"/>
      <c r="AA30" s="45" t="s">
        <v>26</v>
      </c>
      <c r="AB30" s="21">
        <v>6.3</v>
      </c>
      <c r="AC30" s="21">
        <f>AB30*2</f>
        <v>12.6</v>
      </c>
      <c r="AD30" s="21"/>
      <c r="AE30" s="21">
        <f>AB30*15</f>
        <v>94.5</v>
      </c>
      <c r="AF30" s="21">
        <f>AC30*4+AE30*4</f>
        <v>428.4</v>
      </c>
      <c r="AG30" s="113"/>
    </row>
    <row r="31" spans="2:34" ht="27.95" customHeight="1" x14ac:dyDescent="0.3">
      <c r="B31" s="139">
        <v>2</v>
      </c>
      <c r="C31" s="478"/>
      <c r="D31" s="2" t="s">
        <v>206</v>
      </c>
      <c r="E31" s="2"/>
      <c r="F31" s="2">
        <v>40</v>
      </c>
      <c r="G31" s="140"/>
      <c r="H31" s="140"/>
      <c r="I31" s="140"/>
      <c r="J31" s="142" t="s">
        <v>284</v>
      </c>
      <c r="K31" s="142"/>
      <c r="L31" s="142">
        <v>30</v>
      </c>
      <c r="M31" s="2" t="s">
        <v>425</v>
      </c>
      <c r="N31" s="140"/>
      <c r="O31" s="2">
        <v>40</v>
      </c>
      <c r="P31" s="2"/>
      <c r="Q31" s="52"/>
      <c r="R31" s="2"/>
      <c r="S31" s="2" t="s">
        <v>336</v>
      </c>
      <c r="T31" s="2" t="s">
        <v>353</v>
      </c>
      <c r="U31" s="2">
        <v>20</v>
      </c>
      <c r="V31" s="480"/>
      <c r="W31" s="47" t="s">
        <v>46</v>
      </c>
      <c r="X31" s="48" t="s">
        <v>59</v>
      </c>
      <c r="Y31" s="44">
        <v>1.8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11"/>
    </row>
    <row r="32" spans="2:34" ht="27.95" customHeight="1" x14ac:dyDescent="0.3">
      <c r="B32" s="139" t="s">
        <v>10</v>
      </c>
      <c r="C32" s="478"/>
      <c r="D32" s="141"/>
      <c r="E32" s="141"/>
      <c r="F32" s="140"/>
      <c r="G32" s="140"/>
      <c r="H32" s="141"/>
      <c r="I32" s="140"/>
      <c r="J32" s="2" t="s">
        <v>285</v>
      </c>
      <c r="K32" s="188"/>
      <c r="L32" s="142">
        <v>10</v>
      </c>
      <c r="M32" s="2"/>
      <c r="N32" s="141"/>
      <c r="O32" s="2"/>
      <c r="P32" s="2"/>
      <c r="Q32" s="52"/>
      <c r="R32" s="2"/>
      <c r="S32" s="3" t="s">
        <v>333</v>
      </c>
      <c r="T32" s="52"/>
      <c r="U32" s="2">
        <v>10</v>
      </c>
      <c r="V32" s="480"/>
      <c r="W32" s="108">
        <v>25</v>
      </c>
      <c r="X32" s="48" t="s">
        <v>60</v>
      </c>
      <c r="Y32" s="44">
        <v>2</v>
      </c>
      <c r="Z32" s="19"/>
      <c r="AA32" s="20" t="s">
        <v>31</v>
      </c>
      <c r="AB32" s="21">
        <v>1.7</v>
      </c>
      <c r="AC32" s="21">
        <f>AB32*1</f>
        <v>1.7</v>
      </c>
      <c r="AD32" s="21" t="s">
        <v>29</v>
      </c>
      <c r="AE32" s="21">
        <f>AB32*5</f>
        <v>8.5</v>
      </c>
      <c r="AF32" s="21">
        <f>AC32*4+AE32*4</f>
        <v>40.799999999999997</v>
      </c>
      <c r="AG32" s="113"/>
    </row>
    <row r="33" spans="2:34" ht="27.95" customHeight="1" x14ac:dyDescent="0.25">
      <c r="B33" s="492" t="s">
        <v>72</v>
      </c>
      <c r="C33" s="478"/>
      <c r="D33" s="141"/>
      <c r="E33" s="141"/>
      <c r="F33" s="140"/>
      <c r="G33" s="140"/>
      <c r="H33" s="141"/>
      <c r="I33" s="140"/>
      <c r="J33" s="142"/>
      <c r="K33" s="141"/>
      <c r="L33" s="142"/>
      <c r="M33" s="2"/>
      <c r="N33" s="141"/>
      <c r="O33" s="2"/>
      <c r="P33" s="140"/>
      <c r="Q33" s="141"/>
      <c r="R33" s="140"/>
      <c r="S33" s="2" t="s">
        <v>337</v>
      </c>
      <c r="T33" s="104" t="s">
        <v>338</v>
      </c>
      <c r="U33" s="2">
        <v>20</v>
      </c>
      <c r="V33" s="480"/>
      <c r="W33" s="47" t="s">
        <v>47</v>
      </c>
      <c r="X33" s="48" t="s">
        <v>61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11"/>
    </row>
    <row r="34" spans="2:34" ht="27.95" customHeight="1" x14ac:dyDescent="0.3">
      <c r="B34" s="492"/>
      <c r="C34" s="478"/>
      <c r="D34" s="141"/>
      <c r="E34" s="141"/>
      <c r="F34" s="140"/>
      <c r="G34" s="140"/>
      <c r="H34" s="141"/>
      <c r="I34" s="140"/>
      <c r="J34" s="142"/>
      <c r="K34" s="141"/>
      <c r="L34" s="142"/>
      <c r="M34" s="2"/>
      <c r="N34" s="141"/>
      <c r="O34" s="2"/>
      <c r="P34" s="140"/>
      <c r="Q34" s="141"/>
      <c r="R34" s="140"/>
      <c r="S34" s="2"/>
      <c r="T34" s="52"/>
      <c r="U34" s="2"/>
      <c r="V34" s="480"/>
      <c r="W34" s="108">
        <v>25.6</v>
      </c>
      <c r="X34" s="98" t="s">
        <v>62</v>
      </c>
      <c r="Y34" s="53">
        <v>0</v>
      </c>
      <c r="Z34" s="278"/>
      <c r="AA34" s="20" t="s">
        <v>35</v>
      </c>
      <c r="AB34" s="21">
        <v>1</v>
      </c>
      <c r="AE34" s="20">
        <f>AB34*15</f>
        <v>15</v>
      </c>
      <c r="AG34" s="113"/>
    </row>
    <row r="35" spans="2:34" ht="27.95" customHeight="1" x14ac:dyDescent="0.25">
      <c r="B35" s="144" t="s">
        <v>63</v>
      </c>
      <c r="C35" s="148"/>
      <c r="D35" s="141"/>
      <c r="E35" s="141"/>
      <c r="F35" s="140"/>
      <c r="G35" s="140"/>
      <c r="H35" s="141"/>
      <c r="I35" s="140"/>
      <c r="J35" s="140"/>
      <c r="K35" s="141"/>
      <c r="L35" s="140"/>
      <c r="M35" s="2"/>
      <c r="N35" s="141"/>
      <c r="O35" s="2"/>
      <c r="P35" s="140"/>
      <c r="Q35" s="141"/>
      <c r="R35" s="140"/>
      <c r="S35" s="140"/>
      <c r="T35" s="140"/>
      <c r="U35" s="140"/>
      <c r="V35" s="480"/>
      <c r="W35" s="47" t="s">
        <v>12</v>
      </c>
      <c r="X35" s="56"/>
      <c r="Y35" s="44"/>
      <c r="Z35" s="20"/>
      <c r="AC35" s="20">
        <f>SUM(AC30:AC34)</f>
        <v>28.3</v>
      </c>
      <c r="AD35" s="20">
        <f>SUM(AD30:AD34)</f>
        <v>22.5</v>
      </c>
      <c r="AE35" s="20">
        <f>SUM(AE30:AE34)</f>
        <v>118</v>
      </c>
      <c r="AF35" s="20">
        <f>AC35*4+AD35*9+AE35*4</f>
        <v>787.7</v>
      </c>
      <c r="AG35" s="111"/>
    </row>
    <row r="36" spans="2:34" ht="27.95" customHeight="1" x14ac:dyDescent="0.3">
      <c r="B36" s="146"/>
      <c r="C36" s="149"/>
      <c r="D36" s="141"/>
      <c r="E36" s="141"/>
      <c r="F36" s="140"/>
      <c r="G36" s="140"/>
      <c r="H36" s="141"/>
      <c r="I36" s="140"/>
      <c r="J36" s="140"/>
      <c r="K36" s="141"/>
      <c r="L36" s="140"/>
      <c r="M36" s="140"/>
      <c r="N36" s="141"/>
      <c r="O36" s="140"/>
      <c r="P36" s="140"/>
      <c r="Q36" s="141"/>
      <c r="R36" s="140"/>
      <c r="S36" s="140"/>
      <c r="T36" s="141"/>
      <c r="U36" s="140"/>
      <c r="V36" s="481"/>
      <c r="W36" s="109">
        <f>W30*4+W34*4+W32*9</f>
        <v>741.4</v>
      </c>
      <c r="X36" s="62"/>
      <c r="Y36" s="63"/>
      <c r="Z36" s="19"/>
      <c r="AC36" s="59">
        <f>AC35*4/AF35</f>
        <v>0.14370953408658119</v>
      </c>
      <c r="AD36" s="59">
        <f>AD35*9/AF35</f>
        <v>0.25707756760187889</v>
      </c>
      <c r="AE36" s="59">
        <f>AE35*4/AF35</f>
        <v>0.5992128983115399</v>
      </c>
      <c r="AG36" s="116"/>
    </row>
    <row r="37" spans="2:34" s="41" customFormat="1" ht="27.95" customHeight="1" x14ac:dyDescent="0.3">
      <c r="B37" s="178">
        <v>11</v>
      </c>
      <c r="C37" s="478"/>
      <c r="D37" s="138" t="str">
        <f>'106.11月菜單'!R3</f>
        <v>台式炒麵</v>
      </c>
      <c r="E37" s="138" t="s">
        <v>50</v>
      </c>
      <c r="F37" s="138"/>
      <c r="G37" s="138" t="str">
        <f>'106.11月菜單'!R4</f>
        <v>韓式白菜肉片</v>
      </c>
      <c r="H37" s="138" t="s">
        <v>426</v>
      </c>
      <c r="I37" s="138"/>
      <c r="J37" s="138" t="str">
        <f>'106.11月菜單'!R5</f>
        <v>大溪黑豆乾(豆)</v>
      </c>
      <c r="K37" s="138" t="s">
        <v>88</v>
      </c>
      <c r="L37" s="138"/>
      <c r="M37" s="138" t="str">
        <f>'106.11月菜單'!R6</f>
        <v>卡啦翅小腿</v>
      </c>
      <c r="N37" s="138" t="s">
        <v>422</v>
      </c>
      <c r="O37" s="138"/>
      <c r="P37" s="138" t="str">
        <f>'106.11月菜單'!R7</f>
        <v>深色蔬菜</v>
      </c>
      <c r="Q37" s="138" t="s">
        <v>55</v>
      </c>
      <c r="R37" s="138"/>
      <c r="S37" s="138" t="str">
        <f>'106.11月菜單'!R8</f>
        <v>冬瓜湯</v>
      </c>
      <c r="T37" s="138" t="s">
        <v>54</v>
      </c>
      <c r="U37" s="138"/>
      <c r="V37" s="479"/>
      <c r="W37" s="38" t="s">
        <v>44</v>
      </c>
      <c r="X37" s="39" t="s">
        <v>56</v>
      </c>
      <c r="Y37" s="40">
        <v>4.5999999999999996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11"/>
      <c r="AH37" s="112"/>
    </row>
    <row r="38" spans="2:34" ht="27.95" customHeight="1" x14ac:dyDescent="0.3">
      <c r="B38" s="179" t="s">
        <v>8</v>
      </c>
      <c r="C38" s="478"/>
      <c r="D38" s="2" t="s">
        <v>80</v>
      </c>
      <c r="E38" s="3"/>
      <c r="F38" s="2">
        <v>140</v>
      </c>
      <c r="G38" s="140" t="s">
        <v>86</v>
      </c>
      <c r="H38" s="142"/>
      <c r="I38" s="140">
        <v>20</v>
      </c>
      <c r="J38" s="140" t="s">
        <v>288</v>
      </c>
      <c r="K38" s="142" t="s">
        <v>91</v>
      </c>
      <c r="L38" s="140">
        <v>40</v>
      </c>
      <c r="M38" s="140" t="s">
        <v>427</v>
      </c>
      <c r="N38" s="142"/>
      <c r="O38" s="140">
        <v>40</v>
      </c>
      <c r="P38" s="2" t="s">
        <v>218</v>
      </c>
      <c r="Q38" s="2"/>
      <c r="R38" s="2">
        <v>80</v>
      </c>
      <c r="S38" s="142" t="s">
        <v>340</v>
      </c>
      <c r="T38" s="142"/>
      <c r="U38" s="142">
        <v>40</v>
      </c>
      <c r="V38" s="480"/>
      <c r="W38" s="113">
        <v>94.5</v>
      </c>
      <c r="X38" s="43" t="s">
        <v>57</v>
      </c>
      <c r="Y38" s="44">
        <v>2.5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3"/>
    </row>
    <row r="39" spans="2:34" ht="27.95" customHeight="1" x14ac:dyDescent="0.3">
      <c r="B39" s="179">
        <v>3</v>
      </c>
      <c r="C39" s="478"/>
      <c r="D39" s="2" t="s">
        <v>469</v>
      </c>
      <c r="E39" s="3"/>
      <c r="F39" s="2">
        <v>30</v>
      </c>
      <c r="G39" s="3" t="s">
        <v>339</v>
      </c>
      <c r="H39" s="52"/>
      <c r="I39" s="2">
        <v>60</v>
      </c>
      <c r="J39" s="140"/>
      <c r="K39" s="142"/>
      <c r="L39" s="140"/>
      <c r="M39" s="3"/>
      <c r="N39" s="52"/>
      <c r="O39" s="2"/>
      <c r="P39" s="140"/>
      <c r="Q39" s="142"/>
      <c r="R39" s="140"/>
      <c r="S39" s="142"/>
      <c r="T39" s="142"/>
      <c r="U39" s="142"/>
      <c r="V39" s="480"/>
      <c r="W39" s="47" t="s">
        <v>46</v>
      </c>
      <c r="X39" s="48" t="s">
        <v>59</v>
      </c>
      <c r="Y39" s="44">
        <v>2.1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11"/>
    </row>
    <row r="40" spans="2:34" ht="27.95" customHeight="1" x14ac:dyDescent="0.3">
      <c r="B40" s="179" t="s">
        <v>10</v>
      </c>
      <c r="C40" s="478"/>
      <c r="D40" s="3" t="s">
        <v>471</v>
      </c>
      <c r="E40" s="3"/>
      <c r="F40" s="3">
        <v>10</v>
      </c>
      <c r="G40" s="140"/>
      <c r="H40" s="142"/>
      <c r="I40" s="140"/>
      <c r="J40" s="142"/>
      <c r="K40" s="140"/>
      <c r="L40" s="142"/>
      <c r="M40" s="140"/>
      <c r="N40" s="142"/>
      <c r="O40" s="140"/>
      <c r="P40" s="140"/>
      <c r="Q40" s="142"/>
      <c r="R40" s="140"/>
      <c r="S40" s="142"/>
      <c r="T40" s="142"/>
      <c r="U40" s="142"/>
      <c r="V40" s="480"/>
      <c r="W40" s="108">
        <v>25</v>
      </c>
      <c r="X40" s="48" t="s">
        <v>60</v>
      </c>
      <c r="Y40" s="44">
        <v>2.5</v>
      </c>
      <c r="Z40" s="19"/>
      <c r="AA40" s="20" t="s">
        <v>31</v>
      </c>
      <c r="AB40" s="21">
        <v>1.5</v>
      </c>
      <c r="AC40" s="21">
        <f>AB40*1</f>
        <v>1.5</v>
      </c>
      <c r="AD40" s="21" t="s">
        <v>29</v>
      </c>
      <c r="AE40" s="21">
        <f>AB40*5</f>
        <v>7.5</v>
      </c>
      <c r="AF40" s="21">
        <f>AC40*4+AE40*4</f>
        <v>36</v>
      </c>
      <c r="AG40" s="113"/>
    </row>
    <row r="41" spans="2:34" ht="27.95" customHeight="1" x14ac:dyDescent="0.25">
      <c r="B41" s="491" t="s">
        <v>73</v>
      </c>
      <c r="C41" s="478"/>
      <c r="D41" s="142"/>
      <c r="E41" s="142"/>
      <c r="F41" s="140"/>
      <c r="G41" s="140"/>
      <c r="H41" s="142"/>
      <c r="I41" s="140"/>
      <c r="J41" s="142"/>
      <c r="K41" s="140"/>
      <c r="L41" s="142"/>
      <c r="M41" s="140"/>
      <c r="N41" s="142"/>
      <c r="O41" s="140"/>
      <c r="P41" s="140"/>
      <c r="Q41" s="142"/>
      <c r="R41" s="140"/>
      <c r="S41" s="142"/>
      <c r="T41" s="142"/>
      <c r="U41" s="142"/>
      <c r="V41" s="480"/>
      <c r="W41" s="47" t="s">
        <v>47</v>
      </c>
      <c r="X41" s="48" t="s">
        <v>61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11"/>
    </row>
    <row r="42" spans="2:34" ht="27.95" customHeight="1" x14ac:dyDescent="0.3">
      <c r="B42" s="491"/>
      <c r="C42" s="478"/>
      <c r="D42" s="141"/>
      <c r="E42" s="141"/>
      <c r="F42" s="140"/>
      <c r="G42" s="140"/>
      <c r="H42" s="141"/>
      <c r="I42" s="140"/>
      <c r="J42" s="140"/>
      <c r="K42" s="141"/>
      <c r="L42" s="140"/>
      <c r="M42" s="140"/>
      <c r="N42" s="141"/>
      <c r="O42" s="140"/>
      <c r="P42" s="140"/>
      <c r="Q42" s="141"/>
      <c r="R42" s="140"/>
      <c r="S42" s="142"/>
      <c r="T42" s="141"/>
      <c r="U42" s="142"/>
      <c r="V42" s="480"/>
      <c r="W42" s="108">
        <v>25.8</v>
      </c>
      <c r="X42" s="98" t="s">
        <v>62</v>
      </c>
      <c r="Y42" s="53">
        <v>0</v>
      </c>
      <c r="Z42" s="19"/>
      <c r="AA42" s="20" t="s">
        <v>35</v>
      </c>
      <c r="AE42" s="20">
        <f>AB42*15</f>
        <v>0</v>
      </c>
      <c r="AG42" s="113"/>
    </row>
    <row r="43" spans="2:34" ht="27.95" customHeight="1" x14ac:dyDescent="0.25">
      <c r="B43" s="144" t="s">
        <v>63</v>
      </c>
      <c r="C43" s="148"/>
      <c r="D43" s="141"/>
      <c r="E43" s="141"/>
      <c r="F43" s="140"/>
      <c r="G43" s="140"/>
      <c r="H43" s="141"/>
      <c r="I43" s="140"/>
      <c r="J43" s="142"/>
      <c r="K43" s="141"/>
      <c r="L43" s="142"/>
      <c r="M43" s="140"/>
      <c r="N43" s="141"/>
      <c r="O43" s="140"/>
      <c r="P43" s="140"/>
      <c r="Q43" s="141"/>
      <c r="R43" s="140"/>
      <c r="S43" s="142"/>
      <c r="T43" s="141"/>
      <c r="U43" s="142"/>
      <c r="V43" s="480"/>
      <c r="W43" s="47" t="s">
        <v>12</v>
      </c>
      <c r="X43" s="56"/>
      <c r="Y43" s="44"/>
      <c r="Z43" s="20"/>
      <c r="AC43" s="20">
        <f>SUM(AC38:AC42)</f>
        <v>29.599999999999998</v>
      </c>
      <c r="AD43" s="20">
        <f>SUM(AD38:AD42)</f>
        <v>24</v>
      </c>
      <c r="AE43" s="20">
        <f>SUM(AE38:AE42)</f>
        <v>97.5</v>
      </c>
      <c r="AF43" s="20">
        <f>AC43*4+AD43*9+AE43*4</f>
        <v>724.4</v>
      </c>
      <c r="AG43" s="111"/>
    </row>
    <row r="44" spans="2:34" ht="27.95" customHeight="1" thickBot="1" x14ac:dyDescent="0.35">
      <c r="B44" s="180"/>
      <c r="C44" s="149"/>
      <c r="D44" s="150"/>
      <c r="E44" s="150"/>
      <c r="F44" s="151"/>
      <c r="G44" s="151"/>
      <c r="H44" s="150"/>
      <c r="I44" s="151"/>
      <c r="J44" s="151"/>
      <c r="K44" s="150"/>
      <c r="L44" s="151"/>
      <c r="M44" s="151"/>
      <c r="N44" s="150"/>
      <c r="O44" s="151"/>
      <c r="P44" s="151"/>
      <c r="Q44" s="150"/>
      <c r="R44" s="151"/>
      <c r="S44" s="151"/>
      <c r="T44" s="150"/>
      <c r="U44" s="151"/>
      <c r="V44" s="481"/>
      <c r="W44" s="109">
        <f>W38*4+W42*4+W40*9</f>
        <v>706.2</v>
      </c>
      <c r="X44" s="62"/>
      <c r="Y44" s="63"/>
      <c r="Z44" s="19"/>
      <c r="AC44" s="59">
        <f>AC43*4/AF43</f>
        <v>0.16344561016013251</v>
      </c>
      <c r="AD44" s="59">
        <f>AD43*9/AF43</f>
        <v>0.29817780231916069</v>
      </c>
      <c r="AE44" s="59">
        <f>AE43*4/AF43</f>
        <v>0.53837658752070683</v>
      </c>
      <c r="AG44" s="116"/>
    </row>
    <row r="45" spans="2:34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88"/>
      <c r="AA45" s="74"/>
      <c r="AB45" s="68"/>
      <c r="AC45" s="74"/>
      <c r="AD45" s="74"/>
      <c r="AE45" s="74"/>
      <c r="AF45" s="74"/>
      <c r="AG45" s="74"/>
      <c r="AH45" s="74"/>
    </row>
    <row r="46" spans="2:34" x14ac:dyDescent="0.25">
      <c r="B46" s="68"/>
      <c r="C46" s="89"/>
      <c r="D46" s="476"/>
      <c r="E46" s="476"/>
      <c r="F46" s="477"/>
      <c r="G46" s="477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4" x14ac:dyDescent="0.25">
      <c r="Y47" s="94"/>
    </row>
    <row r="48" spans="2:34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B41:B42"/>
    <mergeCell ref="C13:C18"/>
    <mergeCell ref="V13:V20"/>
    <mergeCell ref="B17:B18"/>
    <mergeCell ref="B25:B26"/>
    <mergeCell ref="B33:B34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J45:Y45"/>
    <mergeCell ref="C37:C42"/>
    <mergeCell ref="V37:V44"/>
  </mergeCells>
  <phoneticPr fontId="19" type="noConversion"/>
  <pageMargins left="1.1599999999999999" right="0.17" top="0.18" bottom="0.17" header="0.5" footer="0.23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2"/>
  <sheetViews>
    <sheetView topLeftCell="B7" zoomScale="60" workbookViewId="0">
      <selection activeCell="M18" sqref="M18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4" s="7" customFormat="1" ht="38.25" x14ac:dyDescent="0.55000000000000004">
      <c r="B1" s="483" t="s">
        <v>479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6"/>
      <c r="AB1" s="8"/>
    </row>
    <row r="2" spans="2:34" s="7" customFormat="1" ht="9.75" customHeight="1" x14ac:dyDescent="0.45">
      <c r="B2" s="484"/>
      <c r="C2" s="485"/>
      <c r="D2" s="485"/>
      <c r="E2" s="485"/>
      <c r="F2" s="485"/>
      <c r="G2" s="485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4" s="20" customFormat="1" ht="31.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4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2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10"/>
    </row>
    <row r="5" spans="2:34" s="41" customFormat="1" ht="65.099999999999994" customHeight="1" x14ac:dyDescent="0.3">
      <c r="B5" s="36">
        <v>11</v>
      </c>
      <c r="C5" s="486"/>
      <c r="D5" s="37" t="str">
        <f>'106.11月菜單'!B12</f>
        <v>香Q米飯</v>
      </c>
      <c r="E5" s="37" t="s">
        <v>271</v>
      </c>
      <c r="F5" s="1" t="s">
        <v>16</v>
      </c>
      <c r="G5" s="117" t="str">
        <f>'106.11月菜單'!B13</f>
        <v>梅菜肉燥(醃)</v>
      </c>
      <c r="H5" s="37" t="s">
        <v>268</v>
      </c>
      <c r="I5" s="1" t="s">
        <v>16</v>
      </c>
      <c r="J5" s="37" t="str">
        <f>'106.11月菜單'!B14</f>
        <v>無骨雞排(炸)</v>
      </c>
      <c r="K5" s="37" t="s">
        <v>292</v>
      </c>
      <c r="L5" s="1" t="s">
        <v>16</v>
      </c>
      <c r="M5" s="37" t="str">
        <f>'106.11月菜單'!B15</f>
        <v>什錦花椰菜</v>
      </c>
      <c r="N5" s="37" t="s">
        <v>268</v>
      </c>
      <c r="O5" s="1" t="s">
        <v>16</v>
      </c>
      <c r="P5" s="37" t="str">
        <f>'106.11月菜單'!B16</f>
        <v>淺色蔬菜</v>
      </c>
      <c r="Q5" s="37" t="s">
        <v>277</v>
      </c>
      <c r="R5" s="1" t="s">
        <v>16</v>
      </c>
      <c r="S5" s="37" t="str">
        <f>'106.11月菜單'!B17</f>
        <v>玉米蛋花湯</v>
      </c>
      <c r="T5" s="37" t="s">
        <v>268</v>
      </c>
      <c r="U5" s="1" t="s">
        <v>16</v>
      </c>
      <c r="V5" s="487"/>
      <c r="W5" s="38" t="s">
        <v>44</v>
      </c>
      <c r="X5" s="39" t="s">
        <v>19</v>
      </c>
      <c r="Y5" s="40">
        <v>4.9000000000000004</v>
      </c>
      <c r="Z5" s="20"/>
      <c r="AA5" s="20"/>
      <c r="AB5" s="21"/>
      <c r="AC5" s="20"/>
      <c r="AD5" s="20"/>
      <c r="AE5" s="20"/>
      <c r="AF5" s="20"/>
      <c r="AG5" s="94"/>
    </row>
    <row r="6" spans="2:34" ht="27.95" customHeight="1" x14ac:dyDescent="0.3">
      <c r="B6" s="42" t="s">
        <v>8</v>
      </c>
      <c r="C6" s="486"/>
      <c r="D6" s="3" t="s">
        <v>287</v>
      </c>
      <c r="E6" s="3"/>
      <c r="F6" s="3">
        <v>90</v>
      </c>
      <c r="G6" s="2" t="s">
        <v>289</v>
      </c>
      <c r="H6" s="2" t="s">
        <v>291</v>
      </c>
      <c r="I6" s="2">
        <v>10</v>
      </c>
      <c r="J6" s="2" t="s">
        <v>496</v>
      </c>
      <c r="K6" s="2"/>
      <c r="L6" s="2">
        <v>60</v>
      </c>
      <c r="M6" s="282" t="s">
        <v>493</v>
      </c>
      <c r="N6" s="2"/>
      <c r="O6" s="2">
        <v>70</v>
      </c>
      <c r="P6" s="2" t="s">
        <v>275</v>
      </c>
      <c r="Q6" s="2"/>
      <c r="R6" s="2">
        <v>80</v>
      </c>
      <c r="S6" s="3" t="s">
        <v>276</v>
      </c>
      <c r="T6" s="2"/>
      <c r="U6" s="2">
        <v>20</v>
      </c>
      <c r="V6" s="488"/>
      <c r="W6" s="113">
        <v>97.5</v>
      </c>
      <c r="X6" s="43" t="s">
        <v>25</v>
      </c>
      <c r="Y6" s="44">
        <v>2.4</v>
      </c>
      <c r="Z6" s="19"/>
      <c r="AA6" s="45"/>
      <c r="AC6" s="21"/>
      <c r="AD6" s="21"/>
      <c r="AE6" s="21"/>
      <c r="AF6" s="21"/>
      <c r="AG6" s="94"/>
    </row>
    <row r="7" spans="2:34" ht="27.95" customHeight="1" x14ac:dyDescent="0.3">
      <c r="B7" s="42">
        <v>6</v>
      </c>
      <c r="C7" s="486"/>
      <c r="D7" s="3"/>
      <c r="E7" s="3"/>
      <c r="F7" s="3"/>
      <c r="G7" s="2" t="s">
        <v>290</v>
      </c>
      <c r="H7" s="2"/>
      <c r="I7" s="2">
        <v>30</v>
      </c>
      <c r="J7" s="2"/>
      <c r="K7" s="2"/>
      <c r="L7" s="2"/>
      <c r="M7" s="2" t="s">
        <v>293</v>
      </c>
      <c r="N7" s="2"/>
      <c r="O7" s="2">
        <v>20</v>
      </c>
      <c r="P7" s="2"/>
      <c r="Q7" s="2"/>
      <c r="R7" s="2"/>
      <c r="S7" s="3" t="s">
        <v>294</v>
      </c>
      <c r="T7" s="2"/>
      <c r="U7" s="2">
        <v>10</v>
      </c>
      <c r="V7" s="488"/>
      <c r="W7" s="47" t="s">
        <v>46</v>
      </c>
      <c r="X7" s="48" t="s">
        <v>27</v>
      </c>
      <c r="Y7" s="44">
        <v>1.8</v>
      </c>
      <c r="Z7" s="20"/>
      <c r="AA7" s="49"/>
      <c r="AC7" s="50"/>
      <c r="AD7" s="21"/>
      <c r="AE7" s="21"/>
      <c r="AF7" s="51"/>
      <c r="AG7" s="94"/>
    </row>
    <row r="8" spans="2:34" ht="27.95" customHeight="1" x14ac:dyDescent="0.3">
      <c r="B8" s="42" t="s">
        <v>10</v>
      </c>
      <c r="C8" s="486"/>
      <c r="D8" s="3"/>
      <c r="E8" s="3"/>
      <c r="F8" s="3"/>
      <c r="G8" s="2"/>
      <c r="H8" s="52"/>
      <c r="I8" s="2"/>
      <c r="J8" s="2"/>
      <c r="K8" s="2"/>
      <c r="L8" s="2"/>
      <c r="M8" s="2"/>
      <c r="N8" s="52"/>
      <c r="O8" s="2"/>
      <c r="P8" s="2"/>
      <c r="Q8" s="52"/>
      <c r="R8" s="2"/>
      <c r="S8" s="3"/>
      <c r="T8" s="52"/>
      <c r="U8" s="2"/>
      <c r="V8" s="488"/>
      <c r="W8" s="108">
        <v>25.5</v>
      </c>
      <c r="X8" s="48" t="s">
        <v>30</v>
      </c>
      <c r="Y8" s="44">
        <v>2.5</v>
      </c>
      <c r="Z8" s="19"/>
      <c r="AC8" s="21"/>
      <c r="AD8" s="21"/>
      <c r="AE8" s="21"/>
      <c r="AF8" s="21"/>
      <c r="AG8" s="94"/>
      <c r="AH8" s="177"/>
    </row>
    <row r="9" spans="2:34" ht="27.95" customHeight="1" x14ac:dyDescent="0.25">
      <c r="B9" s="490" t="s">
        <v>37</v>
      </c>
      <c r="C9" s="486"/>
      <c r="D9" s="3"/>
      <c r="E9" s="3"/>
      <c r="F9" s="3"/>
      <c r="G9" s="2"/>
      <c r="H9" s="52"/>
      <c r="I9" s="2"/>
      <c r="J9" s="2"/>
      <c r="K9" s="52"/>
      <c r="L9" s="2"/>
      <c r="M9" s="2"/>
      <c r="N9" s="52"/>
      <c r="O9" s="2"/>
      <c r="P9" s="2"/>
      <c r="Q9" s="52"/>
      <c r="R9" s="2"/>
      <c r="S9" s="3"/>
      <c r="T9" s="52"/>
      <c r="U9" s="2"/>
      <c r="V9" s="488"/>
      <c r="W9" s="47" t="s">
        <v>47</v>
      </c>
      <c r="X9" s="48" t="s">
        <v>33</v>
      </c>
      <c r="Y9" s="44">
        <v>0</v>
      </c>
      <c r="Z9" s="20"/>
      <c r="AC9" s="21"/>
      <c r="AD9" s="21"/>
      <c r="AE9" s="21"/>
      <c r="AF9" s="21"/>
      <c r="AG9" s="111"/>
      <c r="AH9" s="177"/>
    </row>
    <row r="10" spans="2:34" ht="27.95" customHeight="1" x14ac:dyDescent="0.3">
      <c r="B10" s="490"/>
      <c r="C10" s="486"/>
      <c r="D10" s="3"/>
      <c r="E10" s="3"/>
      <c r="F10" s="3"/>
      <c r="G10" s="2"/>
      <c r="H10" s="52"/>
      <c r="I10" s="2"/>
      <c r="J10" s="2"/>
      <c r="K10" s="52"/>
      <c r="L10" s="2"/>
      <c r="M10" s="3"/>
      <c r="N10" s="52"/>
      <c r="O10" s="2"/>
      <c r="P10" s="2"/>
      <c r="Q10" s="52"/>
      <c r="R10" s="2"/>
      <c r="S10" s="3"/>
      <c r="T10" s="52"/>
      <c r="U10" s="2"/>
      <c r="V10" s="488"/>
      <c r="W10" s="108">
        <v>25.4</v>
      </c>
      <c r="X10" s="98" t="s">
        <v>42</v>
      </c>
      <c r="Y10" s="53">
        <v>0</v>
      </c>
      <c r="Z10" s="19"/>
      <c r="AG10" s="113"/>
    </row>
    <row r="11" spans="2:34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488"/>
      <c r="W11" s="47" t="s">
        <v>12</v>
      </c>
      <c r="X11" s="56"/>
      <c r="Y11" s="44"/>
      <c r="Z11" s="20"/>
      <c r="AG11" s="111"/>
    </row>
    <row r="12" spans="2:34" ht="27.95" customHeight="1" x14ac:dyDescent="0.3">
      <c r="B12" s="57"/>
      <c r="C12" s="58"/>
      <c r="D12" s="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489"/>
      <c r="W12" s="109">
        <f>W6*4+W10*4+W8*9</f>
        <v>721.1</v>
      </c>
      <c r="X12" s="62"/>
      <c r="Y12" s="63"/>
      <c r="Z12" s="19"/>
      <c r="AC12" s="59"/>
      <c r="AD12" s="59"/>
      <c r="AE12" s="59"/>
      <c r="AG12" s="116"/>
    </row>
    <row r="13" spans="2:34" s="41" customFormat="1" ht="27.95" customHeight="1" x14ac:dyDescent="0.3">
      <c r="B13" s="36">
        <v>11</v>
      </c>
      <c r="C13" s="486"/>
      <c r="D13" s="37" t="str">
        <f>'106.11月菜單'!F12</f>
        <v>五穀飯</v>
      </c>
      <c r="E13" s="37" t="s">
        <v>271</v>
      </c>
      <c r="F13" s="37"/>
      <c r="G13" s="37" t="str">
        <f>'106.11月菜單'!F13</f>
        <v>黑胡椒肉排</v>
      </c>
      <c r="H13" s="37" t="s">
        <v>296</v>
      </c>
      <c r="I13" s="37"/>
      <c r="J13" s="37" t="str">
        <f>'106.11月菜單'!F14</f>
        <v>南洋咖哩雞</v>
      </c>
      <c r="K13" s="37" t="s">
        <v>268</v>
      </c>
      <c r="L13" s="37"/>
      <c r="M13" s="37" t="str">
        <f>'106.11月菜單'!F15</f>
        <v>蛋餃白菜(加)</v>
      </c>
      <c r="N13" s="37" t="s">
        <v>268</v>
      </c>
      <c r="O13" s="37"/>
      <c r="P13" s="37" t="str">
        <f>'106.11月菜單'!F16</f>
        <v>深色蔬菜</v>
      </c>
      <c r="Q13" s="37" t="s">
        <v>277</v>
      </c>
      <c r="R13" s="37"/>
      <c r="S13" s="37" t="str">
        <f>'106.11月菜單'!F17</f>
        <v>麵線糊湯(芡)(醃)/乳品</v>
      </c>
      <c r="T13" s="37" t="s">
        <v>268</v>
      </c>
      <c r="U13" s="37"/>
      <c r="V13" s="487" t="s">
        <v>491</v>
      </c>
      <c r="W13" s="38" t="s">
        <v>44</v>
      </c>
      <c r="X13" s="39" t="s">
        <v>19</v>
      </c>
      <c r="Y13" s="40">
        <v>5.7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1"/>
    </row>
    <row r="14" spans="2:34" ht="27.95" customHeight="1" x14ac:dyDescent="0.3">
      <c r="B14" s="42" t="s">
        <v>8</v>
      </c>
      <c r="C14" s="486"/>
      <c r="D14" s="2" t="s">
        <v>295</v>
      </c>
      <c r="E14" s="2"/>
      <c r="F14" s="2">
        <v>40</v>
      </c>
      <c r="G14" s="2" t="s">
        <v>297</v>
      </c>
      <c r="H14" s="3"/>
      <c r="I14" s="2">
        <v>80</v>
      </c>
      <c r="J14" s="2" t="s">
        <v>298</v>
      </c>
      <c r="K14" s="2"/>
      <c r="L14" s="2">
        <v>30</v>
      </c>
      <c r="M14" s="3" t="s">
        <v>339</v>
      </c>
      <c r="N14" s="2"/>
      <c r="O14" s="2">
        <v>60</v>
      </c>
      <c r="P14" s="2" t="s">
        <v>275</v>
      </c>
      <c r="Q14" s="2"/>
      <c r="R14" s="2">
        <v>80</v>
      </c>
      <c r="S14" s="82" t="s">
        <v>343</v>
      </c>
      <c r="T14" s="2" t="s">
        <v>346</v>
      </c>
      <c r="U14" s="2">
        <v>20</v>
      </c>
      <c r="V14" s="488"/>
      <c r="W14" s="113">
        <v>104.5</v>
      </c>
      <c r="X14" s="43" t="s">
        <v>25</v>
      </c>
      <c r="Y14" s="44">
        <v>2.5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3"/>
    </row>
    <row r="15" spans="2:34" ht="27.95" customHeight="1" x14ac:dyDescent="0.3">
      <c r="B15" s="42">
        <v>7</v>
      </c>
      <c r="C15" s="486"/>
      <c r="D15" s="3" t="s">
        <v>287</v>
      </c>
      <c r="E15" s="2"/>
      <c r="F15" s="2">
        <v>60</v>
      </c>
      <c r="G15" s="2"/>
      <c r="H15" s="3"/>
      <c r="I15" s="2"/>
      <c r="J15" s="2" t="s">
        <v>279</v>
      </c>
      <c r="K15" s="2"/>
      <c r="L15" s="2">
        <v>10</v>
      </c>
      <c r="M15" s="2" t="s">
        <v>428</v>
      </c>
      <c r="N15" s="2" t="s">
        <v>504</v>
      </c>
      <c r="O15" s="2">
        <v>20</v>
      </c>
      <c r="P15" s="2"/>
      <c r="Q15" s="2"/>
      <c r="R15" s="2"/>
      <c r="S15" s="2" t="s">
        <v>344</v>
      </c>
      <c r="T15" s="2"/>
      <c r="U15" s="2">
        <v>5</v>
      </c>
      <c r="V15" s="488"/>
      <c r="W15" s="47" t="s">
        <v>46</v>
      </c>
      <c r="X15" s="48" t="s">
        <v>27</v>
      </c>
      <c r="Y15" s="44">
        <v>1.8</v>
      </c>
      <c r="Z15" s="20"/>
      <c r="AA15" s="49" t="s">
        <v>28</v>
      </c>
      <c r="AB15" s="21">
        <v>2.1</v>
      </c>
      <c r="AC15" s="50">
        <f>AB15*7</f>
        <v>14.700000000000001</v>
      </c>
      <c r="AD15" s="21">
        <f>AB15*5</f>
        <v>10.5</v>
      </c>
      <c r="AE15" s="21" t="s">
        <v>29</v>
      </c>
      <c r="AF15" s="51">
        <f>AC15*4+AD15*9</f>
        <v>153.30000000000001</v>
      </c>
      <c r="AG15" s="111"/>
    </row>
    <row r="16" spans="2:34" ht="27.95" customHeight="1" x14ac:dyDescent="0.3">
      <c r="B16" s="42" t="s">
        <v>10</v>
      </c>
      <c r="C16" s="486"/>
      <c r="D16" s="52"/>
      <c r="E16" s="52"/>
      <c r="F16" s="2"/>
      <c r="G16" s="2"/>
      <c r="H16" s="52"/>
      <c r="I16" s="2"/>
      <c r="J16" s="2" t="s">
        <v>299</v>
      </c>
      <c r="K16" s="52"/>
      <c r="L16" s="2">
        <v>5</v>
      </c>
      <c r="M16" s="2" t="s">
        <v>429</v>
      </c>
      <c r="N16" s="104"/>
      <c r="O16" s="2">
        <v>5</v>
      </c>
      <c r="P16" s="2"/>
      <c r="Q16" s="52"/>
      <c r="R16" s="2"/>
      <c r="S16" s="3" t="s">
        <v>345</v>
      </c>
      <c r="T16" s="2"/>
      <c r="U16" s="2">
        <v>10</v>
      </c>
      <c r="V16" s="488"/>
      <c r="W16" s="108">
        <v>24.5</v>
      </c>
      <c r="X16" s="48" t="s">
        <v>30</v>
      </c>
      <c r="Y16" s="44">
        <v>2</v>
      </c>
      <c r="Z16" s="19"/>
      <c r="AA16" s="20" t="s">
        <v>31</v>
      </c>
      <c r="AB16" s="21">
        <v>1.8</v>
      </c>
      <c r="AC16" s="21">
        <f>AB16*1</f>
        <v>1.8</v>
      </c>
      <c r="AD16" s="21" t="s">
        <v>29</v>
      </c>
      <c r="AE16" s="21">
        <f>AB16*5</f>
        <v>9</v>
      </c>
      <c r="AF16" s="21">
        <f>AC16*4+AE16*4</f>
        <v>43.2</v>
      </c>
      <c r="AG16" s="113"/>
    </row>
    <row r="17" spans="2:33" ht="27.95" customHeight="1" x14ac:dyDescent="0.25">
      <c r="B17" s="490" t="s">
        <v>38</v>
      </c>
      <c r="C17" s="486"/>
      <c r="D17" s="52"/>
      <c r="E17" s="52"/>
      <c r="F17" s="2"/>
      <c r="G17" s="2"/>
      <c r="H17" s="52"/>
      <c r="I17" s="2"/>
      <c r="J17" s="2" t="s">
        <v>300</v>
      </c>
      <c r="K17" s="52"/>
      <c r="L17" s="2">
        <v>20</v>
      </c>
      <c r="M17" s="3" t="s">
        <v>430</v>
      </c>
      <c r="N17" s="2"/>
      <c r="O17" s="2">
        <v>5</v>
      </c>
      <c r="P17" s="2"/>
      <c r="Q17" s="52"/>
      <c r="R17" s="2"/>
      <c r="S17" s="3"/>
      <c r="T17" s="104"/>
      <c r="U17" s="2"/>
      <c r="V17" s="488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11"/>
    </row>
    <row r="18" spans="2:33" ht="27.95" customHeight="1" x14ac:dyDescent="0.3">
      <c r="B18" s="490"/>
      <c r="C18" s="486"/>
      <c r="D18" s="52"/>
      <c r="E18" s="52"/>
      <c r="F18" s="2"/>
      <c r="G18" s="2"/>
      <c r="H18" s="52"/>
      <c r="I18" s="2"/>
      <c r="J18" s="2"/>
      <c r="K18" s="52"/>
      <c r="L18" s="2"/>
      <c r="M18" s="3"/>
      <c r="N18" s="52"/>
      <c r="O18" s="2"/>
      <c r="P18" s="2"/>
      <c r="Q18" s="52"/>
      <c r="R18" s="2"/>
      <c r="S18" s="3"/>
      <c r="T18" s="52"/>
      <c r="U18" s="2"/>
      <c r="V18" s="488"/>
      <c r="W18" s="108">
        <v>26.7</v>
      </c>
      <c r="X18" s="98" t="s">
        <v>42</v>
      </c>
      <c r="Y18" s="53">
        <v>1</v>
      </c>
      <c r="Z18" s="19"/>
      <c r="AA18" s="20" t="s">
        <v>35</v>
      </c>
      <c r="AB18" s="21">
        <v>1</v>
      </c>
      <c r="AE18" s="20">
        <f>AB18*15</f>
        <v>15</v>
      </c>
      <c r="AG18" s="113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2"/>
      <c r="T19" s="52"/>
      <c r="U19" s="2"/>
      <c r="V19" s="488"/>
      <c r="W19" s="47" t="s">
        <v>12</v>
      </c>
      <c r="X19" s="56"/>
      <c r="Y19" s="44"/>
      <c r="Z19" s="20"/>
      <c r="AC19" s="20">
        <f>SUM(AC14:AC18)</f>
        <v>28.900000000000002</v>
      </c>
      <c r="AD19" s="20">
        <f>SUM(AD14:AD18)</f>
        <v>23</v>
      </c>
      <c r="AE19" s="20">
        <f>SUM(AE14:AE18)</f>
        <v>117</v>
      </c>
      <c r="AF19" s="20">
        <f>AC19*4+AD19*9+AE19*4</f>
        <v>790.6</v>
      </c>
      <c r="AG19" s="111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489"/>
      <c r="W20" s="109">
        <f>W14*4+W18*4+W16*9</f>
        <v>745.3</v>
      </c>
      <c r="X20" s="62"/>
      <c r="Y20" s="63"/>
      <c r="Z20" s="19"/>
      <c r="AC20" s="59">
        <f>AC19*4/AF19</f>
        <v>0.14621806223121681</v>
      </c>
      <c r="AD20" s="59">
        <f>AD19*9/AF19</f>
        <v>0.26182646091576017</v>
      </c>
      <c r="AE20" s="59">
        <f>AE19*4/AF19</f>
        <v>0.59195547685302297</v>
      </c>
      <c r="AG20" s="116"/>
    </row>
    <row r="21" spans="2:33" s="41" customFormat="1" ht="27.95" customHeight="1" x14ac:dyDescent="0.3">
      <c r="B21" s="64">
        <v>11</v>
      </c>
      <c r="C21" s="486"/>
      <c r="D21" s="37" t="str">
        <f>'106.11月菜單'!J12</f>
        <v>香Q米飯</v>
      </c>
      <c r="E21" s="37" t="s">
        <v>15</v>
      </c>
      <c r="F21" s="37"/>
      <c r="G21" s="37" t="str">
        <f>'106.11月菜單'!J13</f>
        <v>香雞排</v>
      </c>
      <c r="H21" s="37" t="s">
        <v>431</v>
      </c>
      <c r="I21" s="37"/>
      <c r="J21" s="37" t="str">
        <f>'106.11月菜單'!J14</f>
        <v>白醬焗烤馬鈴薯</v>
      </c>
      <c r="K21" s="37" t="s">
        <v>426</v>
      </c>
      <c r="L21" s="37"/>
      <c r="M21" s="37" t="str">
        <f>'106.11月菜單'!J15</f>
        <v>肉燥滷蛋</v>
      </c>
      <c r="N21" s="37" t="s">
        <v>438</v>
      </c>
      <c r="O21" s="37"/>
      <c r="P21" s="37" t="str">
        <f>'106.11月菜單'!J16</f>
        <v>淺色蔬菜</v>
      </c>
      <c r="Q21" s="37" t="s">
        <v>18</v>
      </c>
      <c r="R21" s="37"/>
      <c r="S21" s="37" t="str">
        <f>'106.11月菜單'!J17</f>
        <v>味噌豆腐湯(豆)</v>
      </c>
      <c r="T21" s="37" t="s">
        <v>17</v>
      </c>
      <c r="U21" s="37"/>
      <c r="V21" s="487"/>
      <c r="W21" s="38" t="s">
        <v>44</v>
      </c>
      <c r="X21" s="39" t="s">
        <v>19</v>
      </c>
      <c r="Y21" s="40">
        <v>5.3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1"/>
    </row>
    <row r="22" spans="2:33" s="69" customFormat="1" ht="27.75" customHeight="1" x14ac:dyDescent="0.4">
      <c r="B22" s="65" t="s">
        <v>8</v>
      </c>
      <c r="C22" s="486"/>
      <c r="D22" s="2" t="s">
        <v>386</v>
      </c>
      <c r="E22" s="3"/>
      <c r="F22" s="2">
        <v>100</v>
      </c>
      <c r="G22" s="2" t="s">
        <v>341</v>
      </c>
      <c r="H22" s="2"/>
      <c r="I22" s="2">
        <v>80</v>
      </c>
      <c r="J22" s="2" t="s">
        <v>432</v>
      </c>
      <c r="K22" s="2"/>
      <c r="L22" s="2">
        <v>5</v>
      </c>
      <c r="M22" s="2" t="s">
        <v>437</v>
      </c>
      <c r="N22" s="2"/>
      <c r="O22" s="2">
        <v>10</v>
      </c>
      <c r="P22" s="2" t="s">
        <v>198</v>
      </c>
      <c r="Q22" s="2"/>
      <c r="R22" s="2">
        <v>80</v>
      </c>
      <c r="S22" s="2" t="s">
        <v>302</v>
      </c>
      <c r="T22" s="2"/>
      <c r="U22" s="2">
        <v>1</v>
      </c>
      <c r="V22" s="488"/>
      <c r="W22" s="113">
        <v>102</v>
      </c>
      <c r="X22" s="43" t="s">
        <v>25</v>
      </c>
      <c r="Y22" s="44">
        <v>2.8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3"/>
    </row>
    <row r="23" spans="2:33" s="69" customFormat="1" ht="27.95" customHeight="1" x14ac:dyDescent="0.3">
      <c r="B23" s="65">
        <v>8</v>
      </c>
      <c r="C23" s="486"/>
      <c r="D23" s="2"/>
      <c r="E23" s="3"/>
      <c r="F23" s="2"/>
      <c r="G23" s="2"/>
      <c r="H23" s="2"/>
      <c r="I23" s="2"/>
      <c r="J23" s="2" t="s">
        <v>433</v>
      </c>
      <c r="K23" s="2"/>
      <c r="L23" s="2">
        <v>30</v>
      </c>
      <c r="M23" s="2" t="s">
        <v>78</v>
      </c>
      <c r="N23" s="2"/>
      <c r="O23" s="2">
        <v>55</v>
      </c>
      <c r="P23" s="2"/>
      <c r="Q23" s="2"/>
      <c r="R23" s="2"/>
      <c r="S23" s="2" t="s">
        <v>303</v>
      </c>
      <c r="T23" s="2" t="s">
        <v>304</v>
      </c>
      <c r="U23" s="2">
        <v>30</v>
      </c>
      <c r="V23" s="488"/>
      <c r="W23" s="47" t="s">
        <v>46</v>
      </c>
      <c r="X23" s="48" t="s">
        <v>27</v>
      </c>
      <c r="Y23" s="44">
        <v>1.5</v>
      </c>
      <c r="Z23" s="70"/>
      <c r="AA23" s="71" t="s">
        <v>28</v>
      </c>
      <c r="AB23" s="68">
        <v>2.2000000000000002</v>
      </c>
      <c r="AC23" s="72">
        <f>AB23*7</f>
        <v>15.400000000000002</v>
      </c>
      <c r="AD23" s="68">
        <f>AB23*5</f>
        <v>11</v>
      </c>
      <c r="AE23" s="68" t="s">
        <v>29</v>
      </c>
      <c r="AF23" s="73">
        <f>AC23*4+AD23*9</f>
        <v>160.60000000000002</v>
      </c>
      <c r="AG23" s="111"/>
    </row>
    <row r="24" spans="2:33" s="69" customFormat="1" ht="27.95" customHeight="1" x14ac:dyDescent="0.4">
      <c r="B24" s="65" t="s">
        <v>10</v>
      </c>
      <c r="C24" s="486"/>
      <c r="D24" s="3"/>
      <c r="E24" s="3"/>
      <c r="F24" s="3"/>
      <c r="G24" s="2"/>
      <c r="H24" s="52"/>
      <c r="I24" s="2"/>
      <c r="J24" s="2" t="s">
        <v>434</v>
      </c>
      <c r="K24" s="2"/>
      <c r="L24" s="2">
        <v>5</v>
      </c>
      <c r="M24" s="2"/>
      <c r="N24" s="52"/>
      <c r="O24" s="2"/>
      <c r="P24" s="2"/>
      <c r="Q24" s="52"/>
      <c r="R24" s="2"/>
      <c r="S24" s="2"/>
      <c r="T24" s="52"/>
      <c r="U24" s="2"/>
      <c r="V24" s="488"/>
      <c r="W24" s="108">
        <v>25.5</v>
      </c>
      <c r="X24" s="48" t="s">
        <v>30</v>
      </c>
      <c r="Y24" s="44">
        <v>2.5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3"/>
    </row>
    <row r="25" spans="2:33" s="69" customFormat="1" ht="27.95" customHeight="1" x14ac:dyDescent="0.25">
      <c r="B25" s="493" t="s">
        <v>39</v>
      </c>
      <c r="C25" s="486"/>
      <c r="D25" s="3"/>
      <c r="E25" s="3"/>
      <c r="F25" s="3"/>
      <c r="G25" s="2"/>
      <c r="H25" s="52"/>
      <c r="I25" s="2"/>
      <c r="J25" s="2" t="s">
        <v>435</v>
      </c>
      <c r="K25" s="52"/>
      <c r="L25" s="2">
        <v>5</v>
      </c>
      <c r="M25" s="2"/>
      <c r="N25" s="52"/>
      <c r="O25" s="2"/>
      <c r="P25" s="2"/>
      <c r="Q25" s="52"/>
      <c r="R25" s="2"/>
      <c r="S25" s="2"/>
      <c r="T25" s="104"/>
      <c r="U25" s="2"/>
      <c r="V25" s="488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11"/>
    </row>
    <row r="26" spans="2:33" s="69" customFormat="1" ht="27.95" customHeight="1" x14ac:dyDescent="0.4">
      <c r="B26" s="493"/>
      <c r="C26" s="486"/>
      <c r="D26" s="3"/>
      <c r="E26" s="3"/>
      <c r="F26" s="3"/>
      <c r="G26" s="75"/>
      <c r="H26" s="52"/>
      <c r="I26" s="2"/>
      <c r="J26" s="2" t="s">
        <v>436</v>
      </c>
      <c r="K26" s="52"/>
      <c r="L26" s="2">
        <v>5</v>
      </c>
      <c r="M26" s="2"/>
      <c r="N26" s="52"/>
      <c r="O26" s="2"/>
      <c r="P26" s="2"/>
      <c r="Q26" s="52"/>
      <c r="R26" s="2"/>
      <c r="S26" s="2"/>
      <c r="T26" s="52"/>
      <c r="U26" s="2"/>
      <c r="V26" s="488"/>
      <c r="W26" s="108">
        <v>26.9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3"/>
    </row>
    <row r="27" spans="2:33" s="69" customFormat="1" ht="27.95" customHeight="1" x14ac:dyDescent="0.25">
      <c r="B27" s="76" t="s">
        <v>36</v>
      </c>
      <c r="C27" s="77"/>
      <c r="D27" s="3"/>
      <c r="E27" s="52"/>
      <c r="F27" s="3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488"/>
      <c r="W27" s="47" t="s">
        <v>12</v>
      </c>
      <c r="X27" s="56"/>
      <c r="Y27" s="44"/>
      <c r="Z27" s="70"/>
      <c r="AA27" s="74"/>
      <c r="AB27" s="68"/>
      <c r="AC27" s="74">
        <f>SUM(AC22:AC26)</f>
        <v>29.400000000000006</v>
      </c>
      <c r="AD27" s="74">
        <f>SUM(AD22:AD26)</f>
        <v>23.5</v>
      </c>
      <c r="AE27" s="74">
        <f>SUM(AE22:AE26)</f>
        <v>101</v>
      </c>
      <c r="AF27" s="74">
        <f>AC27*4+AD27*9+AE27*4</f>
        <v>733.1</v>
      </c>
      <c r="AG27" s="111"/>
    </row>
    <row r="28" spans="2:33" s="69" customFormat="1" ht="27.95" customHeight="1" thickBot="1" x14ac:dyDescent="0.45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489"/>
      <c r="W28" s="109">
        <f>W22*4+W26*4+W24*9</f>
        <v>745.1</v>
      </c>
      <c r="X28" s="62"/>
      <c r="Y28" s="63"/>
      <c r="Z28" s="66"/>
      <c r="AA28" s="70"/>
      <c r="AB28" s="80"/>
      <c r="AC28" s="81">
        <f>AC27*4/AF27</f>
        <v>0.16041467739735374</v>
      </c>
      <c r="AD28" s="81">
        <f>AD27*9/AF27</f>
        <v>0.28850088664575091</v>
      </c>
      <c r="AE28" s="81">
        <f>AE27*4/AF27</f>
        <v>0.55108443595689538</v>
      </c>
      <c r="AF28" s="70"/>
      <c r="AG28" s="116"/>
    </row>
    <row r="29" spans="2:33" s="41" customFormat="1" ht="27.95" customHeight="1" x14ac:dyDescent="0.3">
      <c r="B29" s="36">
        <v>11</v>
      </c>
      <c r="C29" s="486"/>
      <c r="D29" s="37" t="str">
        <f>'106.11月菜單'!N12</f>
        <v>地瓜飯</v>
      </c>
      <c r="E29" s="37" t="s">
        <v>15</v>
      </c>
      <c r="F29" s="37"/>
      <c r="G29" s="37" t="str">
        <f>'106.11月菜單'!N13</f>
        <v>香烤雞腿</v>
      </c>
      <c r="H29" s="37" t="s">
        <v>281</v>
      </c>
      <c r="I29" s="37"/>
      <c r="J29" s="37" t="str">
        <f>'106.11月菜單'!N14</f>
        <v>豆腐滷肉(豆)</v>
      </c>
      <c r="K29" s="37" t="s">
        <v>84</v>
      </c>
      <c r="L29" s="37"/>
      <c r="M29" s="37" t="str">
        <f>'106.11月菜單'!N15</f>
        <v>高麗菜鮮菇</v>
      </c>
      <c r="N29" s="37" t="s">
        <v>75</v>
      </c>
      <c r="O29" s="37"/>
      <c r="P29" s="37" t="str">
        <f>'106.11月菜單'!N16</f>
        <v>深色蔬菜</v>
      </c>
      <c r="Q29" s="37" t="s">
        <v>18</v>
      </c>
      <c r="R29" s="37"/>
      <c r="S29" s="37" t="str">
        <f>'106.11月菜單'!N17</f>
        <v>海芽薑絲湯</v>
      </c>
      <c r="T29" s="37" t="s">
        <v>17</v>
      </c>
      <c r="U29" s="37"/>
      <c r="V29" s="487"/>
      <c r="W29" s="38" t="s">
        <v>44</v>
      </c>
      <c r="X29" s="39" t="s">
        <v>19</v>
      </c>
      <c r="Y29" s="40">
        <v>5.0999999999999996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1"/>
    </row>
    <row r="30" spans="2:33" ht="27.95" customHeight="1" x14ac:dyDescent="0.3">
      <c r="B30" s="42" t="s">
        <v>8</v>
      </c>
      <c r="C30" s="486"/>
      <c r="D30" s="2" t="s">
        <v>197</v>
      </c>
      <c r="E30" s="2"/>
      <c r="F30" s="2">
        <v>90</v>
      </c>
      <c r="G30" s="69" t="s">
        <v>83</v>
      </c>
      <c r="H30" s="189"/>
      <c r="I30" s="155">
        <v>80</v>
      </c>
      <c r="J30" s="2" t="s">
        <v>305</v>
      </c>
      <c r="K30" s="3" t="s">
        <v>304</v>
      </c>
      <c r="L30" s="2">
        <v>20</v>
      </c>
      <c r="M30" s="2" t="s">
        <v>79</v>
      </c>
      <c r="N30" s="3"/>
      <c r="O30" s="2">
        <v>60</v>
      </c>
      <c r="P30" s="2" t="s">
        <v>198</v>
      </c>
      <c r="Q30" s="2"/>
      <c r="R30" s="2">
        <v>80</v>
      </c>
      <c r="S30" s="82" t="s">
        <v>350</v>
      </c>
      <c r="T30" s="2"/>
      <c r="U30" s="2">
        <v>20</v>
      </c>
      <c r="V30" s="488"/>
      <c r="W30" s="113">
        <v>100.5</v>
      </c>
      <c r="X30" s="43" t="s">
        <v>25</v>
      </c>
      <c r="Y30" s="44">
        <v>2.5</v>
      </c>
      <c r="Z30" s="19"/>
      <c r="AA30" s="45" t="s">
        <v>26</v>
      </c>
      <c r="AB30" s="21">
        <v>6.2</v>
      </c>
      <c r="AC30" s="21">
        <f>AB30*2</f>
        <v>12.4</v>
      </c>
      <c r="AD30" s="21"/>
      <c r="AE30" s="21">
        <f>AB30*15</f>
        <v>93</v>
      </c>
      <c r="AF30" s="21">
        <f>AC30*4+AE30*4</f>
        <v>421.6</v>
      </c>
      <c r="AG30" s="113"/>
    </row>
    <row r="31" spans="2:33" ht="27.95" customHeight="1" x14ac:dyDescent="0.3">
      <c r="B31" s="42">
        <v>9</v>
      </c>
      <c r="C31" s="486"/>
      <c r="D31" s="2" t="s">
        <v>208</v>
      </c>
      <c r="E31" s="2"/>
      <c r="F31" s="2">
        <v>40</v>
      </c>
      <c r="H31" s="190"/>
      <c r="J31" s="2" t="s">
        <v>290</v>
      </c>
      <c r="K31" s="2"/>
      <c r="L31" s="2">
        <v>30</v>
      </c>
      <c r="M31" s="2" t="s">
        <v>308</v>
      </c>
      <c r="N31" s="104"/>
      <c r="O31" s="2">
        <v>20</v>
      </c>
      <c r="P31" s="2"/>
      <c r="Q31" s="2"/>
      <c r="R31" s="2"/>
      <c r="S31" s="2" t="s">
        <v>349</v>
      </c>
      <c r="T31" s="2"/>
      <c r="U31" s="2">
        <v>1</v>
      </c>
      <c r="V31" s="488"/>
      <c r="W31" s="47" t="s">
        <v>46</v>
      </c>
      <c r="X31" s="48" t="s">
        <v>27</v>
      </c>
      <c r="Y31" s="44">
        <v>1.8</v>
      </c>
      <c r="Z31" s="20"/>
      <c r="AA31" s="49" t="s">
        <v>28</v>
      </c>
      <c r="AB31" s="21">
        <v>2.1</v>
      </c>
      <c r="AC31" s="50">
        <f>AB31*7</f>
        <v>14.700000000000001</v>
      </c>
      <c r="AD31" s="21">
        <f>AB31*5</f>
        <v>10.5</v>
      </c>
      <c r="AE31" s="21" t="s">
        <v>29</v>
      </c>
      <c r="AF31" s="51">
        <f>AC31*4+AD31*9</f>
        <v>153.30000000000001</v>
      </c>
      <c r="AG31" s="111"/>
    </row>
    <row r="32" spans="2:33" ht="27.95" customHeight="1" x14ac:dyDescent="0.3">
      <c r="B32" s="42" t="s">
        <v>10</v>
      </c>
      <c r="C32" s="486"/>
      <c r="D32" s="52"/>
      <c r="E32" s="52"/>
      <c r="F32" s="2"/>
      <c r="H32" s="190"/>
      <c r="J32" s="2"/>
      <c r="K32" s="52"/>
      <c r="L32" s="2"/>
      <c r="M32" s="2" t="s">
        <v>279</v>
      </c>
      <c r="N32" s="3"/>
      <c r="O32" s="2">
        <v>5</v>
      </c>
      <c r="P32" s="2"/>
      <c r="Q32" s="52"/>
      <c r="R32" s="2"/>
      <c r="S32" s="3"/>
      <c r="T32" s="2"/>
      <c r="U32" s="2"/>
      <c r="V32" s="488"/>
      <c r="W32" s="108">
        <v>24.5</v>
      </c>
      <c r="X32" s="48" t="s">
        <v>30</v>
      </c>
      <c r="Y32" s="44">
        <v>2</v>
      </c>
      <c r="Z32" s="19"/>
      <c r="AA32" s="20" t="s">
        <v>31</v>
      </c>
      <c r="AB32" s="21">
        <v>1.5</v>
      </c>
      <c r="AC32" s="21">
        <f>AB32*1</f>
        <v>1.5</v>
      </c>
      <c r="AD32" s="21" t="s">
        <v>29</v>
      </c>
      <c r="AE32" s="21">
        <f>AB32*5</f>
        <v>7.5</v>
      </c>
      <c r="AF32" s="21">
        <f>AC32*4+AE32*4</f>
        <v>36</v>
      </c>
      <c r="AG32" s="113"/>
    </row>
    <row r="33" spans="2:33" ht="27.95" customHeight="1" x14ac:dyDescent="0.25">
      <c r="B33" s="490" t="s">
        <v>40</v>
      </c>
      <c r="C33" s="486"/>
      <c r="D33" s="52"/>
      <c r="E33" s="52"/>
      <c r="F33" s="2"/>
      <c r="H33" s="190"/>
      <c r="J33" s="2"/>
      <c r="K33" s="52"/>
      <c r="L33" s="2"/>
      <c r="M33" s="2"/>
      <c r="N33" s="3"/>
      <c r="O33" s="2"/>
      <c r="P33" s="2"/>
      <c r="Q33" s="52"/>
      <c r="R33" s="2"/>
      <c r="S33" s="3"/>
      <c r="T33" s="2"/>
      <c r="U33" s="2"/>
      <c r="V33" s="488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11"/>
    </row>
    <row r="34" spans="2:33" ht="27.95" customHeight="1" x14ac:dyDescent="0.3">
      <c r="B34" s="490"/>
      <c r="C34" s="486"/>
      <c r="D34" s="52"/>
      <c r="E34" s="52"/>
      <c r="F34" s="2"/>
      <c r="G34" s="2"/>
      <c r="H34" s="52"/>
      <c r="I34" s="2"/>
      <c r="J34" s="2"/>
      <c r="K34" s="52"/>
      <c r="L34" s="2"/>
      <c r="M34" s="2"/>
      <c r="N34" s="104"/>
      <c r="O34" s="2"/>
      <c r="P34" s="2"/>
      <c r="Q34" s="52"/>
      <c r="R34" s="2"/>
      <c r="S34" s="3"/>
      <c r="T34" s="52"/>
      <c r="U34" s="2"/>
      <c r="V34" s="488"/>
      <c r="W34" s="108">
        <v>25.5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3"/>
    </row>
    <row r="35" spans="2:33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2"/>
      <c r="U35" s="2"/>
      <c r="V35" s="488"/>
      <c r="W35" s="47" t="s">
        <v>12</v>
      </c>
      <c r="X35" s="56"/>
      <c r="Y35" s="44"/>
      <c r="Z35" s="20"/>
      <c r="AC35" s="20">
        <f>SUM(AC30:AC34)</f>
        <v>28.6</v>
      </c>
      <c r="AD35" s="20">
        <f>SUM(AD30:AD34)</f>
        <v>23</v>
      </c>
      <c r="AE35" s="20">
        <f>SUM(AE30:AE34)</f>
        <v>115.5</v>
      </c>
      <c r="AF35" s="20">
        <f>AC35*4+AD35*9+AE35*4</f>
        <v>783.4</v>
      </c>
      <c r="AG35" s="111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489"/>
      <c r="W36" s="109">
        <f>W30*4+W34*4+W32*9</f>
        <v>724.5</v>
      </c>
      <c r="X36" s="62"/>
      <c r="Y36" s="63"/>
      <c r="Z36" s="19"/>
      <c r="AC36" s="59">
        <f>AC35*4/AF35</f>
        <v>0.14603012509573654</v>
      </c>
      <c r="AD36" s="59">
        <f>AD35*9/AF35</f>
        <v>0.26423283124840441</v>
      </c>
      <c r="AE36" s="59">
        <f>AE35*4/AF35</f>
        <v>0.58973704365585911</v>
      </c>
      <c r="AG36" s="116"/>
    </row>
    <row r="37" spans="2:33" s="41" customFormat="1" ht="27.95" customHeight="1" x14ac:dyDescent="0.3">
      <c r="B37" s="36">
        <v>11</v>
      </c>
      <c r="C37" s="486"/>
      <c r="D37" s="37" t="str">
        <f>'106.11月菜單'!R12</f>
        <v>義大利麵</v>
      </c>
      <c r="E37" s="37" t="s">
        <v>50</v>
      </c>
      <c r="F37" s="37"/>
      <c r="G37" s="37" t="str">
        <f>'106.11月菜單'!R13</f>
        <v>薑母燒雞</v>
      </c>
      <c r="H37" s="37" t="s">
        <v>426</v>
      </c>
      <c r="I37" s="37"/>
      <c r="J37" s="37" t="str">
        <f>'106.11月菜單'!R14</f>
        <v>鮮魚條(海)(炸)</v>
      </c>
      <c r="K37" s="37" t="s">
        <v>422</v>
      </c>
      <c r="L37" s="37"/>
      <c r="M37" s="37" t="str">
        <f>'106.11月菜單'!R15</f>
        <v>海帶豆乾絲(豆)</v>
      </c>
      <c r="N37" s="37" t="s">
        <v>347</v>
      </c>
      <c r="O37" s="37"/>
      <c r="P37" s="37" t="str">
        <f>'106.11月菜單'!R16</f>
        <v>深色蔬菜</v>
      </c>
      <c r="Q37" s="37" t="s">
        <v>18</v>
      </c>
      <c r="R37" s="37"/>
      <c r="S37" s="37" t="str">
        <f>'106.11月菜單'!R17</f>
        <v>金茸三絲湯</v>
      </c>
      <c r="T37" s="37" t="s">
        <v>17</v>
      </c>
      <c r="U37" s="37"/>
      <c r="V37" s="487"/>
      <c r="W37" s="38" t="s">
        <v>44</v>
      </c>
      <c r="X37" s="39" t="s">
        <v>19</v>
      </c>
      <c r="Y37" s="40">
        <v>5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</row>
    <row r="38" spans="2:33" ht="27.95" customHeight="1" x14ac:dyDescent="0.3">
      <c r="B38" s="42" t="s">
        <v>8</v>
      </c>
      <c r="C38" s="486"/>
      <c r="D38" s="2" t="s">
        <v>80</v>
      </c>
      <c r="E38" s="3"/>
      <c r="F38" s="2">
        <v>120</v>
      </c>
      <c r="G38" s="2" t="s">
        <v>442</v>
      </c>
      <c r="H38" s="3"/>
      <c r="I38" s="2">
        <v>60</v>
      </c>
      <c r="J38" s="2" t="s">
        <v>440</v>
      </c>
      <c r="K38" s="2" t="s">
        <v>441</v>
      </c>
      <c r="L38" s="2">
        <v>40</v>
      </c>
      <c r="M38" s="2" t="s">
        <v>497</v>
      </c>
      <c r="N38" s="3"/>
      <c r="O38" s="2">
        <v>60</v>
      </c>
      <c r="P38" s="2" t="s">
        <v>198</v>
      </c>
      <c r="Q38" s="3"/>
      <c r="R38" s="2">
        <v>80</v>
      </c>
      <c r="S38" s="3" t="s">
        <v>210</v>
      </c>
      <c r="T38" s="2"/>
      <c r="U38" s="2">
        <v>20</v>
      </c>
      <c r="V38" s="488"/>
      <c r="W38" s="113">
        <v>103</v>
      </c>
      <c r="X38" s="43" t="s">
        <v>25</v>
      </c>
      <c r="Y38" s="44">
        <v>2.6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</row>
    <row r="39" spans="2:33" ht="27.95" customHeight="1" x14ac:dyDescent="0.3">
      <c r="B39" s="42">
        <v>10</v>
      </c>
      <c r="C39" s="486"/>
      <c r="D39" s="2" t="s">
        <v>77</v>
      </c>
      <c r="E39" s="3"/>
      <c r="F39" s="2">
        <v>10</v>
      </c>
      <c r="G39" s="2" t="s">
        <v>492</v>
      </c>
      <c r="H39" s="2"/>
      <c r="I39" s="2">
        <v>40</v>
      </c>
      <c r="J39" s="2"/>
      <c r="K39" s="3"/>
      <c r="L39" s="2"/>
      <c r="M39" s="2" t="s">
        <v>498</v>
      </c>
      <c r="N39" s="104" t="s">
        <v>499</v>
      </c>
      <c r="O39" s="2">
        <v>20</v>
      </c>
      <c r="P39" s="2"/>
      <c r="Q39" s="3"/>
      <c r="R39" s="2"/>
      <c r="S39" s="3" t="s">
        <v>211</v>
      </c>
      <c r="T39" s="2"/>
      <c r="U39" s="2">
        <v>10</v>
      </c>
      <c r="V39" s="488"/>
      <c r="W39" s="47" t="s">
        <v>46</v>
      </c>
      <c r="X39" s="48" t="s">
        <v>27</v>
      </c>
      <c r="Y39" s="44">
        <v>2.4</v>
      </c>
      <c r="Z39" s="20"/>
      <c r="AA39" s="49" t="s">
        <v>28</v>
      </c>
      <c r="AB39" s="21">
        <v>2.2000000000000002</v>
      </c>
      <c r="AC39" s="50">
        <f>AB39*7</f>
        <v>15.400000000000002</v>
      </c>
      <c r="AD39" s="21">
        <f>AB39*5</f>
        <v>11</v>
      </c>
      <c r="AE39" s="21" t="s">
        <v>29</v>
      </c>
      <c r="AF39" s="51">
        <f>AC39*4+AD39*9</f>
        <v>160.60000000000002</v>
      </c>
    </row>
    <row r="40" spans="2:33" ht="27.95" customHeight="1" x14ac:dyDescent="0.3">
      <c r="B40" s="42" t="s">
        <v>10</v>
      </c>
      <c r="C40" s="486"/>
      <c r="D40" s="3" t="s">
        <v>76</v>
      </c>
      <c r="E40" s="3"/>
      <c r="F40" s="3">
        <v>10</v>
      </c>
      <c r="G40" s="2"/>
      <c r="H40" s="52"/>
      <c r="I40" s="2"/>
      <c r="J40" s="2"/>
      <c r="K40" s="2"/>
      <c r="L40" s="2"/>
      <c r="M40" s="2"/>
      <c r="N40" s="3"/>
      <c r="O40" s="2"/>
      <c r="P40" s="2"/>
      <c r="Q40" s="3"/>
      <c r="R40" s="2"/>
      <c r="S40" s="2" t="s">
        <v>212</v>
      </c>
      <c r="T40" s="3"/>
      <c r="U40" s="2">
        <v>5</v>
      </c>
      <c r="V40" s="488"/>
      <c r="W40" s="108">
        <v>25</v>
      </c>
      <c r="X40" s="48" t="s">
        <v>30</v>
      </c>
      <c r="Y40" s="44">
        <v>2.5</v>
      </c>
      <c r="Z40" s="19"/>
      <c r="AA40" s="20" t="s">
        <v>31</v>
      </c>
      <c r="AB40" s="21">
        <v>1.7</v>
      </c>
      <c r="AC40" s="21">
        <f>AB40*1</f>
        <v>1.7</v>
      </c>
      <c r="AD40" s="21" t="s">
        <v>29</v>
      </c>
      <c r="AE40" s="21">
        <f>AB40*5</f>
        <v>8.5</v>
      </c>
      <c r="AF40" s="21">
        <f>AC40*4+AE40*4</f>
        <v>40.799999999999997</v>
      </c>
    </row>
    <row r="41" spans="2:33" ht="27.95" customHeight="1" x14ac:dyDescent="0.25">
      <c r="B41" s="490" t="s">
        <v>32</v>
      </c>
      <c r="C41" s="486"/>
      <c r="D41" s="3" t="s">
        <v>74</v>
      </c>
      <c r="E41" s="3"/>
      <c r="F41" s="3">
        <v>20</v>
      </c>
      <c r="G41" s="2"/>
      <c r="H41" s="52"/>
      <c r="I41" s="2"/>
      <c r="J41" s="2"/>
      <c r="K41" s="52"/>
      <c r="L41" s="2"/>
      <c r="M41" s="2"/>
      <c r="N41" s="3"/>
      <c r="O41" s="2"/>
      <c r="P41" s="2"/>
      <c r="Q41" s="3"/>
      <c r="R41" s="2"/>
      <c r="S41" s="3" t="s">
        <v>213</v>
      </c>
      <c r="T41" s="3"/>
      <c r="U41" s="3">
        <v>5</v>
      </c>
      <c r="V41" s="488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11"/>
    </row>
    <row r="42" spans="2:33" ht="27.95" customHeight="1" x14ac:dyDescent="0.3">
      <c r="B42" s="490"/>
      <c r="C42" s="486"/>
      <c r="D42" s="52"/>
      <c r="E42" s="52"/>
      <c r="F42" s="2"/>
      <c r="G42" s="2"/>
      <c r="H42" s="52"/>
      <c r="I42" s="2"/>
      <c r="J42" s="2"/>
      <c r="K42" s="52"/>
      <c r="L42" s="2"/>
      <c r="M42" s="2"/>
      <c r="N42" s="104"/>
      <c r="O42" s="2"/>
      <c r="P42" s="2"/>
      <c r="Q42" s="52"/>
      <c r="R42" s="2"/>
      <c r="S42" s="3"/>
      <c r="T42" s="52"/>
      <c r="U42" s="3"/>
      <c r="V42" s="488"/>
      <c r="W42" s="108">
        <v>26.1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3"/>
    </row>
    <row r="43" spans="2:33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2"/>
      <c r="K43" s="52"/>
      <c r="L43" s="2"/>
      <c r="M43" s="2"/>
      <c r="N43" s="52"/>
      <c r="O43" s="2"/>
      <c r="P43" s="2"/>
      <c r="Q43" s="52"/>
      <c r="R43" s="2"/>
      <c r="S43" s="3"/>
      <c r="T43" s="52"/>
      <c r="U43" s="3"/>
      <c r="V43" s="488"/>
      <c r="W43" s="47" t="s">
        <v>12</v>
      </c>
      <c r="X43" s="56"/>
      <c r="Y43" s="44"/>
      <c r="Z43" s="20"/>
      <c r="AC43" s="20">
        <f>SUM(AC38:AC42)</f>
        <v>29.1</v>
      </c>
      <c r="AD43" s="20">
        <f>SUM(AD38:AD42)</f>
        <v>23.5</v>
      </c>
      <c r="AE43" s="20">
        <f>SUM(AE38:AE42)</f>
        <v>98.5</v>
      </c>
      <c r="AF43" s="20">
        <f>AC43*4+AD43*9+AE43*4</f>
        <v>721.9</v>
      </c>
      <c r="AG43" s="111"/>
    </row>
    <row r="44" spans="2:33" ht="27.95" customHeight="1" thickBot="1" x14ac:dyDescent="0.35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489"/>
      <c r="W44" s="109">
        <f>W38*4+W42*4+W40*9</f>
        <v>741.4</v>
      </c>
      <c r="X44" s="62"/>
      <c r="Y44" s="63"/>
      <c r="Z44" s="19"/>
      <c r="AC44" s="59">
        <f>AC43*4/AF43</f>
        <v>0.1612411691369996</v>
      </c>
      <c r="AD44" s="59">
        <f>AD43*9/AF43</f>
        <v>0.29297686660202243</v>
      </c>
      <c r="AE44" s="59">
        <f>AE43*4/AF43</f>
        <v>0.54578196426097803</v>
      </c>
      <c r="AG44" s="116"/>
    </row>
    <row r="45" spans="2:33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88"/>
      <c r="AA45" s="74"/>
      <c r="AB45" s="68"/>
      <c r="AC45" s="74"/>
      <c r="AD45" s="74"/>
      <c r="AE45" s="74"/>
      <c r="AF45" s="74"/>
      <c r="AG45" s="74"/>
    </row>
    <row r="46" spans="2:33" x14ac:dyDescent="0.25">
      <c r="B46" s="68"/>
      <c r="C46" s="89"/>
      <c r="D46" s="476"/>
      <c r="E46" s="476"/>
      <c r="F46" s="476"/>
      <c r="G46" s="476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3" x14ac:dyDescent="0.25">
      <c r="Y47" s="94"/>
    </row>
    <row r="48" spans="2:33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D46:G46"/>
    <mergeCell ref="J45:Y45"/>
    <mergeCell ref="C29:C34"/>
    <mergeCell ref="V29:V36"/>
    <mergeCell ref="B33:B34"/>
    <mergeCell ref="C37:C42"/>
    <mergeCell ref="V37:V44"/>
    <mergeCell ref="B41:B42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</mergeCells>
  <phoneticPr fontId="19" type="noConversion"/>
  <pageMargins left="0.97" right="0.17" top="0.18" bottom="0.17" header="0.5" footer="0.23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27" zoomScale="60" workbookViewId="0">
      <selection activeCell="W43" sqref="W43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 x14ac:dyDescent="0.55000000000000004">
      <c r="B1" s="483" t="s">
        <v>480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6"/>
      <c r="AB1" s="8"/>
    </row>
    <row r="2" spans="2:33" s="7" customFormat="1" ht="13.5" customHeight="1" x14ac:dyDescent="0.45">
      <c r="B2" s="484"/>
      <c r="C2" s="485"/>
      <c r="D2" s="485"/>
      <c r="E2" s="485"/>
      <c r="F2" s="485"/>
      <c r="G2" s="485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2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10"/>
    </row>
    <row r="5" spans="2:33" s="41" customFormat="1" ht="65.099999999999994" customHeight="1" x14ac:dyDescent="0.3">
      <c r="B5" s="36">
        <v>11</v>
      </c>
      <c r="C5" s="486"/>
      <c r="D5" s="37" t="str">
        <f>'106.11月菜單'!B21</f>
        <v>香Q米飯</v>
      </c>
      <c r="E5" s="37" t="s">
        <v>15</v>
      </c>
      <c r="F5" s="1" t="s">
        <v>16</v>
      </c>
      <c r="G5" s="37" t="str">
        <f>'106.11月菜單'!B22</f>
        <v>鹹豬肉</v>
      </c>
      <c r="H5" s="37" t="s">
        <v>282</v>
      </c>
      <c r="I5" s="1" t="s">
        <v>16</v>
      </c>
      <c r="J5" s="37" t="str">
        <f>'106.11月菜單'!B23</f>
        <v>三杯翅小腿</v>
      </c>
      <c r="K5" s="37" t="s">
        <v>281</v>
      </c>
      <c r="L5" s="1" t="s">
        <v>16</v>
      </c>
      <c r="M5" s="37" t="str">
        <f>'106.11月菜單'!B24</f>
        <v>豆芽米粉</v>
      </c>
      <c r="N5" s="37" t="s">
        <v>354</v>
      </c>
      <c r="O5" s="1" t="s">
        <v>16</v>
      </c>
      <c r="P5" s="37" t="str">
        <f>'106.11月菜單'!B25</f>
        <v>深色蔬菜</v>
      </c>
      <c r="Q5" s="37" t="s">
        <v>18</v>
      </c>
      <c r="R5" s="1" t="s">
        <v>16</v>
      </c>
      <c r="S5" s="37" t="str">
        <f>'106.11月菜單'!B26</f>
        <v>菜頭湯</v>
      </c>
      <c r="T5" s="37" t="s">
        <v>17</v>
      </c>
      <c r="U5" s="1" t="s">
        <v>16</v>
      </c>
      <c r="V5" s="487"/>
      <c r="W5" s="38" t="s">
        <v>44</v>
      </c>
      <c r="X5" s="39" t="s">
        <v>19</v>
      </c>
      <c r="Y5" s="40">
        <v>5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11"/>
    </row>
    <row r="6" spans="2:33" ht="27.95" customHeight="1" x14ac:dyDescent="0.3">
      <c r="B6" s="42" t="s">
        <v>8</v>
      </c>
      <c r="C6" s="486"/>
      <c r="D6" s="2" t="s">
        <v>85</v>
      </c>
      <c r="E6" s="3"/>
      <c r="F6" s="2">
        <v>90</v>
      </c>
      <c r="G6" s="2" t="s">
        <v>278</v>
      </c>
      <c r="H6" s="2"/>
      <c r="I6" s="2">
        <v>50</v>
      </c>
      <c r="J6" s="2" t="s">
        <v>309</v>
      </c>
      <c r="K6" s="2"/>
      <c r="L6" s="2">
        <v>40</v>
      </c>
      <c r="M6" s="2" t="s">
        <v>355</v>
      </c>
      <c r="N6" s="2"/>
      <c r="O6" s="2">
        <v>30</v>
      </c>
      <c r="P6" s="2" t="s">
        <v>198</v>
      </c>
      <c r="Q6" s="2"/>
      <c r="R6" s="2">
        <v>80</v>
      </c>
      <c r="S6" s="142" t="s">
        <v>307</v>
      </c>
      <c r="T6" s="142"/>
      <c r="U6" s="142">
        <v>40</v>
      </c>
      <c r="V6" s="488"/>
      <c r="W6" s="113">
        <v>100</v>
      </c>
      <c r="X6" s="43" t="s">
        <v>25</v>
      </c>
      <c r="Y6" s="44">
        <v>2.4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3"/>
    </row>
    <row r="7" spans="2:33" ht="27.95" customHeight="1" x14ac:dyDescent="0.3">
      <c r="B7" s="42">
        <v>13</v>
      </c>
      <c r="C7" s="486"/>
      <c r="D7" s="2"/>
      <c r="E7" s="3"/>
      <c r="F7" s="2"/>
      <c r="G7" s="2" t="s">
        <v>290</v>
      </c>
      <c r="H7" s="2"/>
      <c r="I7" s="2">
        <v>50</v>
      </c>
      <c r="J7" s="2"/>
      <c r="K7" s="2"/>
      <c r="L7" s="2"/>
      <c r="M7" s="2" t="s">
        <v>356</v>
      </c>
      <c r="N7" s="2"/>
      <c r="O7" s="2">
        <v>10</v>
      </c>
      <c r="P7" s="2"/>
      <c r="Q7" s="2"/>
      <c r="R7" s="2"/>
      <c r="S7" s="142"/>
      <c r="T7" s="142"/>
      <c r="U7" s="142"/>
      <c r="V7" s="488"/>
      <c r="W7" s="47" t="s">
        <v>46</v>
      </c>
      <c r="X7" s="48" t="s">
        <v>27</v>
      </c>
      <c r="Y7" s="44">
        <v>2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11"/>
    </row>
    <row r="8" spans="2:33" ht="27.95" customHeight="1" x14ac:dyDescent="0.3">
      <c r="B8" s="42" t="s">
        <v>66</v>
      </c>
      <c r="C8" s="486"/>
      <c r="D8" s="2"/>
      <c r="E8" s="3"/>
      <c r="F8" s="2"/>
      <c r="G8" s="2"/>
      <c r="H8" s="52"/>
      <c r="I8" s="2"/>
      <c r="J8" s="2"/>
      <c r="K8" s="52"/>
      <c r="L8" s="2"/>
      <c r="M8" s="2"/>
      <c r="N8" s="2"/>
      <c r="O8" s="2"/>
      <c r="P8" s="2"/>
      <c r="Q8" s="52"/>
      <c r="R8" s="2"/>
      <c r="S8" s="142"/>
      <c r="T8" s="142"/>
      <c r="U8" s="142"/>
      <c r="V8" s="488"/>
      <c r="W8" s="108">
        <v>25.5</v>
      </c>
      <c r="X8" s="48" t="s">
        <v>30</v>
      </c>
      <c r="Y8" s="44">
        <v>2.5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3"/>
    </row>
    <row r="9" spans="2:33" ht="27.95" customHeight="1" x14ac:dyDescent="0.25">
      <c r="B9" s="490" t="s">
        <v>37</v>
      </c>
      <c r="C9" s="486"/>
      <c r="D9" s="3"/>
      <c r="E9" s="3"/>
      <c r="F9" s="3"/>
      <c r="G9" s="2"/>
      <c r="H9" s="52"/>
      <c r="I9" s="2"/>
      <c r="J9" s="2"/>
      <c r="K9" s="52"/>
      <c r="L9" s="2"/>
      <c r="M9" s="2"/>
      <c r="N9" s="104"/>
      <c r="O9" s="2"/>
      <c r="P9" s="2"/>
      <c r="Q9" s="52"/>
      <c r="R9" s="2"/>
      <c r="S9" s="3"/>
      <c r="T9" s="104"/>
      <c r="U9" s="2"/>
      <c r="V9" s="488"/>
      <c r="W9" s="47" t="s">
        <v>47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11"/>
    </row>
    <row r="10" spans="2:33" ht="27.95" customHeight="1" x14ac:dyDescent="0.3">
      <c r="B10" s="490"/>
      <c r="C10" s="486"/>
      <c r="D10" s="3"/>
      <c r="E10" s="3"/>
      <c r="F10" s="3"/>
      <c r="G10" s="2"/>
      <c r="H10" s="52"/>
      <c r="I10" s="2"/>
      <c r="J10" s="2"/>
      <c r="K10" s="52"/>
      <c r="L10" s="2"/>
      <c r="M10" s="2"/>
      <c r="N10" s="2"/>
      <c r="O10" s="2"/>
      <c r="P10" s="2"/>
      <c r="Q10" s="52"/>
      <c r="R10" s="2"/>
      <c r="S10" s="3"/>
      <c r="T10" s="52"/>
      <c r="U10" s="2"/>
      <c r="V10" s="488"/>
      <c r="W10" s="108">
        <v>26.8</v>
      </c>
      <c r="X10" s="98" t="s">
        <v>42</v>
      </c>
      <c r="Y10" s="53">
        <v>0</v>
      </c>
      <c r="Z10" s="19"/>
      <c r="AA10" s="20" t="s">
        <v>35</v>
      </c>
      <c r="AE10" s="20">
        <f>AB10*15</f>
        <v>0</v>
      </c>
      <c r="AG10" s="113"/>
    </row>
    <row r="11" spans="2:33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488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11"/>
    </row>
    <row r="12" spans="2:33" ht="27.95" customHeight="1" x14ac:dyDescent="0.3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489"/>
      <c r="W12" s="109">
        <f>W6*4+W10*4+W8*9</f>
        <v>736.7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6"/>
    </row>
    <row r="13" spans="2:33" s="41" customFormat="1" ht="27.95" customHeight="1" x14ac:dyDescent="0.3">
      <c r="B13" s="36">
        <v>11</v>
      </c>
      <c r="C13" s="486"/>
      <c r="D13" s="37" t="str">
        <f>'106.11月菜單'!F21</f>
        <v>五穀飯</v>
      </c>
      <c r="E13" s="37" t="s">
        <v>15</v>
      </c>
      <c r="F13" s="37"/>
      <c r="G13" s="37" t="str">
        <f>'106.11月菜單'!F22</f>
        <v>洋芋燒肉</v>
      </c>
      <c r="H13" s="37" t="s">
        <v>347</v>
      </c>
      <c r="I13" s="37"/>
      <c r="J13" s="37" t="str">
        <f>'106.11月菜單'!F23</f>
        <v>茄汁雞丁</v>
      </c>
      <c r="K13" s="37" t="s">
        <v>50</v>
      </c>
      <c r="L13" s="37"/>
      <c r="M13" s="37" t="str">
        <f>'106.11月菜單'!F24</f>
        <v>鮮蔬鳳梨</v>
      </c>
      <c r="N13" s="37" t="s">
        <v>347</v>
      </c>
      <c r="O13" s="37"/>
      <c r="P13" s="37" t="str">
        <f>'106.11月菜單'!F25</f>
        <v>淺色蔬菜</v>
      </c>
      <c r="Q13" s="37" t="s">
        <v>18</v>
      </c>
      <c r="R13" s="37"/>
      <c r="S13" s="37" t="str">
        <f>'106.11月菜單'!F26</f>
        <v>味噌豆腐湯(豆)/乳品</v>
      </c>
      <c r="T13" s="37" t="s">
        <v>17</v>
      </c>
      <c r="U13" s="37"/>
      <c r="V13" s="487" t="s">
        <v>491</v>
      </c>
      <c r="W13" s="38" t="s">
        <v>44</v>
      </c>
      <c r="X13" s="39" t="s">
        <v>19</v>
      </c>
      <c r="Y13" s="40">
        <v>5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1"/>
    </row>
    <row r="14" spans="2:33" ht="27.95" customHeight="1" x14ac:dyDescent="0.3">
      <c r="B14" s="42" t="s">
        <v>8</v>
      </c>
      <c r="C14" s="486"/>
      <c r="D14" s="2" t="s">
        <v>197</v>
      </c>
      <c r="E14" s="2"/>
      <c r="F14" s="2">
        <v>60</v>
      </c>
      <c r="G14" s="3" t="s">
        <v>357</v>
      </c>
      <c r="H14" s="3"/>
      <c r="I14" s="3">
        <v>30</v>
      </c>
      <c r="J14" s="2" t="s">
        <v>300</v>
      </c>
      <c r="K14" s="3"/>
      <c r="L14" s="2">
        <v>50</v>
      </c>
      <c r="M14" s="3" t="s">
        <v>443</v>
      </c>
      <c r="N14" s="3"/>
      <c r="O14" s="3">
        <v>20</v>
      </c>
      <c r="P14" s="2" t="s">
        <v>198</v>
      </c>
      <c r="Q14" s="2"/>
      <c r="R14" s="2">
        <v>80</v>
      </c>
      <c r="S14" s="3" t="s">
        <v>445</v>
      </c>
      <c r="T14" s="2"/>
      <c r="U14" s="2">
        <v>1</v>
      </c>
      <c r="V14" s="488"/>
      <c r="W14" s="113">
        <v>99</v>
      </c>
      <c r="X14" s="43" t="s">
        <v>25</v>
      </c>
      <c r="Y14" s="44">
        <v>2.5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3"/>
    </row>
    <row r="15" spans="2:33" ht="27.95" customHeight="1" x14ac:dyDescent="0.3">
      <c r="B15" s="42">
        <v>14</v>
      </c>
      <c r="C15" s="486"/>
      <c r="D15" s="2" t="s">
        <v>214</v>
      </c>
      <c r="E15" s="2"/>
      <c r="F15" s="2">
        <v>40</v>
      </c>
      <c r="G15" s="3" t="s">
        <v>358</v>
      </c>
      <c r="H15" s="3"/>
      <c r="I15" s="3">
        <v>40</v>
      </c>
      <c r="J15" s="2"/>
      <c r="K15" s="3"/>
      <c r="L15" s="2"/>
      <c r="M15" s="2" t="s">
        <v>501</v>
      </c>
      <c r="N15" s="3"/>
      <c r="O15" s="2">
        <v>60</v>
      </c>
      <c r="P15" s="2"/>
      <c r="Q15" s="2"/>
      <c r="R15" s="2"/>
      <c r="S15" s="3" t="s">
        <v>446</v>
      </c>
      <c r="T15" s="2" t="s">
        <v>447</v>
      </c>
      <c r="U15" s="2">
        <v>30</v>
      </c>
      <c r="V15" s="488"/>
      <c r="W15" s="47" t="s">
        <v>46</v>
      </c>
      <c r="X15" s="48" t="s">
        <v>27</v>
      </c>
      <c r="Y15" s="44">
        <v>1.8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11"/>
    </row>
    <row r="16" spans="2:33" ht="27.95" customHeight="1" x14ac:dyDescent="0.3">
      <c r="B16" s="42" t="s">
        <v>10</v>
      </c>
      <c r="C16" s="486"/>
      <c r="D16" s="52"/>
      <c r="E16" s="52"/>
      <c r="F16" s="2"/>
      <c r="G16" s="2"/>
      <c r="H16" s="2"/>
      <c r="I16" s="2"/>
      <c r="J16" s="3"/>
      <c r="K16" s="104"/>
      <c r="L16" s="2"/>
      <c r="M16" s="3" t="s">
        <v>444</v>
      </c>
      <c r="N16" s="2"/>
      <c r="O16" s="2">
        <v>20</v>
      </c>
      <c r="P16" s="2"/>
      <c r="Q16" s="52"/>
      <c r="R16" s="2"/>
      <c r="S16" s="2"/>
      <c r="T16" s="97"/>
      <c r="U16" s="2"/>
      <c r="V16" s="488"/>
      <c r="W16" s="108">
        <v>25</v>
      </c>
      <c r="X16" s="48" t="s">
        <v>30</v>
      </c>
      <c r="Y16" s="44">
        <v>2.5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3"/>
    </row>
    <row r="17" spans="2:33" ht="27.95" customHeight="1" x14ac:dyDescent="0.25">
      <c r="B17" s="490" t="s">
        <v>38</v>
      </c>
      <c r="C17" s="486"/>
      <c r="D17" s="52"/>
      <c r="E17" s="52"/>
      <c r="F17" s="2"/>
      <c r="G17" s="3"/>
      <c r="H17" s="3"/>
      <c r="I17" s="3"/>
      <c r="J17" s="3"/>
      <c r="K17" s="2"/>
      <c r="L17" s="2"/>
      <c r="M17" s="2"/>
      <c r="N17" s="97"/>
      <c r="O17" s="2"/>
      <c r="P17" s="2"/>
      <c r="Q17" s="52"/>
      <c r="R17" s="2"/>
      <c r="S17" s="3"/>
      <c r="T17" s="2"/>
      <c r="U17" s="2"/>
      <c r="V17" s="488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11"/>
    </row>
    <row r="18" spans="2:33" ht="27.95" customHeight="1" x14ac:dyDescent="0.3">
      <c r="B18" s="490"/>
      <c r="C18" s="486"/>
      <c r="D18" s="52"/>
      <c r="E18" s="52"/>
      <c r="F18" s="2"/>
      <c r="G18" s="2"/>
      <c r="H18" s="52"/>
      <c r="I18" s="2"/>
      <c r="J18" s="3"/>
      <c r="K18" s="104"/>
      <c r="L18" s="2"/>
      <c r="M18" s="3"/>
      <c r="N18" s="52"/>
      <c r="O18" s="2"/>
      <c r="P18" s="2"/>
      <c r="Q18" s="52"/>
      <c r="R18" s="2"/>
      <c r="S18" s="3"/>
      <c r="T18" s="2"/>
      <c r="U18" s="2"/>
      <c r="V18" s="488"/>
      <c r="W18" s="108">
        <v>26.3</v>
      </c>
      <c r="X18" s="98" t="s">
        <v>42</v>
      </c>
      <c r="Y18" s="53">
        <v>1</v>
      </c>
      <c r="Z18" s="19"/>
      <c r="AA18" s="20" t="s">
        <v>35</v>
      </c>
      <c r="AB18" s="21">
        <v>1</v>
      </c>
      <c r="AE18" s="20">
        <f>AB18*15</f>
        <v>15</v>
      </c>
      <c r="AG18" s="113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7"/>
      <c r="U19" s="97"/>
      <c r="V19" s="488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11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489"/>
      <c r="W20" s="109">
        <f>W14*4+W18*4+W16*9</f>
        <v>726.2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6"/>
    </row>
    <row r="21" spans="2:33" s="41" customFormat="1" ht="27.95" customHeight="1" x14ac:dyDescent="0.3">
      <c r="B21" s="64">
        <v>11</v>
      </c>
      <c r="C21" s="486"/>
      <c r="D21" s="37" t="str">
        <f>'106.11月菜單'!J21</f>
        <v>香Q米飯</v>
      </c>
      <c r="E21" s="37" t="s">
        <v>15</v>
      </c>
      <c r="F21" s="37"/>
      <c r="G21" s="37" t="str">
        <f>'106.11月菜單'!J22</f>
        <v>香嫩雞排</v>
      </c>
      <c r="H21" s="37" t="s">
        <v>269</v>
      </c>
      <c r="I21" s="37"/>
      <c r="J21" s="37" t="str">
        <f>'106.11月菜單'!J23</f>
        <v>煎水餃(冷)</v>
      </c>
      <c r="K21" s="37" t="s">
        <v>448</v>
      </c>
      <c r="L21" s="37"/>
      <c r="M21" s="37" t="str">
        <f>'106.11月菜單'!J24</f>
        <v>洋蔥肉絲</v>
      </c>
      <c r="N21" s="37" t="s">
        <v>282</v>
      </c>
      <c r="O21" s="37"/>
      <c r="P21" s="37" t="str">
        <f>'106.11月菜單'!J25</f>
        <v>深色蔬菜</v>
      </c>
      <c r="Q21" s="37" t="s">
        <v>18</v>
      </c>
      <c r="R21" s="37"/>
      <c r="S21" s="37" t="str">
        <f>'106.11月菜單'!J26</f>
        <v>海芽蛋花湯</v>
      </c>
      <c r="T21" s="37" t="s">
        <v>17</v>
      </c>
      <c r="U21" s="37"/>
      <c r="V21" s="487"/>
      <c r="W21" s="38" t="s">
        <v>44</v>
      </c>
      <c r="X21" s="39" t="s">
        <v>19</v>
      </c>
      <c r="Y21" s="40">
        <v>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1"/>
    </row>
    <row r="22" spans="2:33" s="69" customFormat="1" ht="27.75" customHeight="1" x14ac:dyDescent="0.4">
      <c r="B22" s="65" t="s">
        <v>8</v>
      </c>
      <c r="C22" s="486"/>
      <c r="D22" s="2" t="s">
        <v>24</v>
      </c>
      <c r="E22" s="3"/>
      <c r="F22" s="2">
        <v>100</v>
      </c>
      <c r="G22" s="2" t="s">
        <v>280</v>
      </c>
      <c r="H22" s="2"/>
      <c r="I22" s="2">
        <v>80</v>
      </c>
      <c r="J22" s="3" t="s">
        <v>449</v>
      </c>
      <c r="K22" s="2" t="s">
        <v>450</v>
      </c>
      <c r="L22" s="3">
        <v>30</v>
      </c>
      <c r="M22" s="2" t="s">
        <v>451</v>
      </c>
      <c r="N22" s="2"/>
      <c r="O22" s="2">
        <v>60</v>
      </c>
      <c r="P22" s="2" t="s">
        <v>198</v>
      </c>
      <c r="Q22" s="2"/>
      <c r="R22" s="2">
        <v>80</v>
      </c>
      <c r="S22" s="3" t="s">
        <v>452</v>
      </c>
      <c r="T22" s="2"/>
      <c r="U22" s="2">
        <v>20</v>
      </c>
      <c r="V22" s="488"/>
      <c r="W22" s="113">
        <v>98</v>
      </c>
      <c r="X22" s="43" t="s">
        <v>25</v>
      </c>
      <c r="Y22" s="44">
        <v>2.4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3"/>
    </row>
    <row r="23" spans="2:33" s="69" customFormat="1" ht="27.95" customHeight="1" x14ac:dyDescent="0.3">
      <c r="B23" s="65">
        <v>15</v>
      </c>
      <c r="C23" s="486"/>
      <c r="D23" s="2"/>
      <c r="E23" s="3"/>
      <c r="F23" s="2"/>
      <c r="G23" s="2"/>
      <c r="H23" s="2"/>
      <c r="I23" s="2"/>
      <c r="J23" s="3"/>
      <c r="K23" s="2"/>
      <c r="L23" s="3"/>
      <c r="M23" s="2" t="s">
        <v>502</v>
      </c>
      <c r="N23" s="2"/>
      <c r="O23" s="2">
        <v>30</v>
      </c>
      <c r="P23" s="2"/>
      <c r="Q23" s="2"/>
      <c r="R23" s="2"/>
      <c r="S23" s="3" t="s">
        <v>425</v>
      </c>
      <c r="T23" s="2"/>
      <c r="U23" s="2">
        <v>10</v>
      </c>
      <c r="V23" s="488"/>
      <c r="W23" s="47" t="s">
        <v>46</v>
      </c>
      <c r="X23" s="48" t="s">
        <v>27</v>
      </c>
      <c r="Y23" s="44">
        <v>1.6</v>
      </c>
      <c r="Z23" s="70"/>
      <c r="AA23" s="71" t="s">
        <v>28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29</v>
      </c>
      <c r="AF23" s="73">
        <f>AC23*4+AD23*9</f>
        <v>153.30000000000001</v>
      </c>
      <c r="AG23" s="111"/>
    </row>
    <row r="24" spans="2:33" s="69" customFormat="1" ht="27.95" customHeight="1" x14ac:dyDescent="0.4">
      <c r="B24" s="65" t="s">
        <v>10</v>
      </c>
      <c r="C24" s="486"/>
      <c r="D24" s="3"/>
      <c r="E24" s="3"/>
      <c r="F24" s="3"/>
      <c r="G24" s="2"/>
      <c r="H24" s="52"/>
      <c r="I24" s="2"/>
      <c r="J24" s="2"/>
      <c r="K24" s="2"/>
      <c r="L24" s="2"/>
      <c r="M24" s="2"/>
      <c r="N24" s="104"/>
      <c r="O24" s="2"/>
      <c r="P24" s="2"/>
      <c r="Q24" s="52"/>
      <c r="R24" s="2"/>
      <c r="S24" s="3"/>
      <c r="T24" s="52"/>
      <c r="U24" s="2"/>
      <c r="V24" s="488"/>
      <c r="W24" s="108">
        <v>25.5</v>
      </c>
      <c r="X24" s="48" t="s">
        <v>30</v>
      </c>
      <c r="Y24" s="44">
        <v>2.5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3"/>
    </row>
    <row r="25" spans="2:33" s="69" customFormat="1" ht="27.95" customHeight="1" x14ac:dyDescent="0.25">
      <c r="B25" s="493" t="s">
        <v>39</v>
      </c>
      <c r="C25" s="486"/>
      <c r="D25" s="3"/>
      <c r="E25" s="3"/>
      <c r="F25" s="3"/>
      <c r="G25" s="2"/>
      <c r="H25" s="52"/>
      <c r="I25" s="2"/>
      <c r="J25" s="2"/>
      <c r="K25" s="2"/>
      <c r="L25" s="2"/>
      <c r="M25" s="2"/>
      <c r="N25" s="52"/>
      <c r="O25" s="2"/>
      <c r="P25" s="2"/>
      <c r="Q25" s="52"/>
      <c r="R25" s="2"/>
      <c r="S25" s="3"/>
      <c r="T25" s="104"/>
      <c r="U25" s="2"/>
      <c r="V25" s="488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11"/>
    </row>
    <row r="26" spans="2:33" s="69" customFormat="1" ht="27.95" customHeight="1" x14ac:dyDescent="0.4">
      <c r="B26" s="493"/>
      <c r="C26" s="486"/>
      <c r="D26" s="106"/>
      <c r="E26" s="52"/>
      <c r="F26" s="2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488"/>
      <c r="W26" s="108">
        <v>26.4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3"/>
    </row>
    <row r="27" spans="2:33" s="69" customFormat="1" ht="27.95" customHeight="1" x14ac:dyDescent="0.25">
      <c r="B27" s="76" t="s">
        <v>36</v>
      </c>
      <c r="C27" s="77"/>
      <c r="D27" s="2"/>
      <c r="E27" s="52"/>
      <c r="F27" s="2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488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11"/>
    </row>
    <row r="28" spans="2:33" s="69" customFormat="1" ht="27.95" customHeight="1" thickBot="1" x14ac:dyDescent="0.45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489"/>
      <c r="W28" s="109">
        <f>W22*4+W26*4+W24*9</f>
        <v>727.1</v>
      </c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6"/>
    </row>
    <row r="29" spans="2:33" s="41" customFormat="1" ht="27.95" customHeight="1" x14ac:dyDescent="0.3">
      <c r="B29" s="36">
        <v>11</v>
      </c>
      <c r="C29" s="486"/>
      <c r="D29" s="37" t="str">
        <f>'106.11月菜單'!N21</f>
        <v>地瓜飯</v>
      </c>
      <c r="E29" s="37" t="s">
        <v>51</v>
      </c>
      <c r="F29" s="37"/>
      <c r="G29" s="37" t="str">
        <f>'106.11月菜單'!N22</f>
        <v>烤脆皮雞腿</v>
      </c>
      <c r="H29" s="37" t="s">
        <v>362</v>
      </c>
      <c r="I29" s="37"/>
      <c r="J29" s="37" t="str">
        <f>'106.11月菜單'!N23</f>
        <v>麻婆豆腐(豆)</v>
      </c>
      <c r="K29" s="117" t="s">
        <v>215</v>
      </c>
      <c r="L29" s="37"/>
      <c r="M29" s="37" t="str">
        <f>'106.11月菜單'!N24</f>
        <v>日式柴魚蛋</v>
      </c>
      <c r="N29" s="37" t="s">
        <v>310</v>
      </c>
      <c r="O29" s="37"/>
      <c r="P29" s="37" t="str">
        <f>'106.11月菜單'!N25</f>
        <v>淺色蔬菜</v>
      </c>
      <c r="Q29" s="37" t="s">
        <v>53</v>
      </c>
      <c r="R29" s="37"/>
      <c r="S29" s="37" t="str">
        <f>'106.11月菜單'!N26</f>
        <v>菇菇湯</v>
      </c>
      <c r="T29" s="37" t="s">
        <v>52</v>
      </c>
      <c r="U29" s="37"/>
      <c r="V29" s="487"/>
      <c r="W29" s="38" t="s">
        <v>44</v>
      </c>
      <c r="X29" s="39" t="s">
        <v>19</v>
      </c>
      <c r="Y29" s="40">
        <v>5.0999999999999996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1"/>
    </row>
    <row r="30" spans="2:33" ht="27.95" customHeight="1" x14ac:dyDescent="0.3">
      <c r="B30" s="42" t="s">
        <v>8</v>
      </c>
      <c r="C30" s="486"/>
      <c r="D30" s="2" t="s">
        <v>197</v>
      </c>
      <c r="E30" s="2"/>
      <c r="F30" s="2">
        <v>90</v>
      </c>
      <c r="G30" s="2" t="s">
        <v>363</v>
      </c>
      <c r="H30" s="2"/>
      <c r="I30" s="2">
        <v>80</v>
      </c>
      <c r="J30" s="2" t="s">
        <v>364</v>
      </c>
      <c r="K30" s="2"/>
      <c r="L30" s="2">
        <v>10</v>
      </c>
      <c r="M30" s="2" t="s">
        <v>365</v>
      </c>
      <c r="N30" s="2"/>
      <c r="O30" s="2">
        <v>50</v>
      </c>
      <c r="P30" s="2" t="s">
        <v>198</v>
      </c>
      <c r="Q30" s="2"/>
      <c r="R30" s="2">
        <v>80</v>
      </c>
      <c r="S30" s="3" t="s">
        <v>210</v>
      </c>
      <c r="T30" s="2"/>
      <c r="U30" s="2">
        <v>20</v>
      </c>
      <c r="V30" s="488"/>
      <c r="W30" s="113">
        <v>100.5</v>
      </c>
      <c r="X30" s="43" t="s">
        <v>25</v>
      </c>
      <c r="Y30" s="44">
        <v>2.2000000000000002</v>
      </c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  <c r="AG30" s="113"/>
    </row>
    <row r="31" spans="2:33" ht="27.95" customHeight="1" x14ac:dyDescent="0.3">
      <c r="B31" s="42">
        <v>16</v>
      </c>
      <c r="C31" s="486"/>
      <c r="D31" s="2" t="s">
        <v>206</v>
      </c>
      <c r="E31" s="2"/>
      <c r="F31" s="2">
        <v>40</v>
      </c>
      <c r="G31" s="2"/>
      <c r="H31" s="2"/>
      <c r="I31" s="2"/>
      <c r="J31" s="2" t="s">
        <v>199</v>
      </c>
      <c r="K31" s="2" t="s">
        <v>353</v>
      </c>
      <c r="L31" s="2">
        <v>60</v>
      </c>
      <c r="M31" s="2" t="s">
        <v>200</v>
      </c>
      <c r="N31" s="2"/>
      <c r="O31" s="2">
        <v>30</v>
      </c>
      <c r="P31" s="2"/>
      <c r="Q31" s="2"/>
      <c r="R31" s="2"/>
      <c r="S31" s="3" t="s">
        <v>211</v>
      </c>
      <c r="T31" s="2"/>
      <c r="U31" s="2">
        <v>10</v>
      </c>
      <c r="V31" s="488"/>
      <c r="W31" s="47" t="s">
        <v>46</v>
      </c>
      <c r="X31" s="48" t="s">
        <v>27</v>
      </c>
      <c r="Y31" s="44">
        <v>1.8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11"/>
    </row>
    <row r="32" spans="2:33" ht="27.95" customHeight="1" x14ac:dyDescent="0.3">
      <c r="B32" s="42" t="s">
        <v>10</v>
      </c>
      <c r="C32" s="486"/>
      <c r="D32" s="52"/>
      <c r="E32" s="52"/>
      <c r="F32" s="2"/>
      <c r="G32" s="2"/>
      <c r="H32" s="52"/>
      <c r="I32" s="2"/>
      <c r="J32" s="3"/>
      <c r="K32" s="3"/>
      <c r="L32" s="3"/>
      <c r="M32" s="2" t="s">
        <v>366</v>
      </c>
      <c r="N32" s="2" t="s">
        <v>367</v>
      </c>
      <c r="O32" s="2">
        <v>1</v>
      </c>
      <c r="P32" s="2"/>
      <c r="Q32" s="52"/>
      <c r="R32" s="2"/>
      <c r="S32" s="2" t="s">
        <v>212</v>
      </c>
      <c r="T32" s="3"/>
      <c r="U32" s="2">
        <v>5</v>
      </c>
      <c r="V32" s="488"/>
      <c r="W32" s="108">
        <v>23</v>
      </c>
      <c r="X32" s="48" t="s">
        <v>30</v>
      </c>
      <c r="Y32" s="44">
        <v>2</v>
      </c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  <c r="AG32" s="113"/>
    </row>
    <row r="33" spans="2:33" ht="27.95" customHeight="1" x14ac:dyDescent="0.25">
      <c r="B33" s="490" t="s">
        <v>40</v>
      </c>
      <c r="C33" s="486"/>
      <c r="D33" s="52"/>
      <c r="E33" s="52"/>
      <c r="F33" s="2"/>
      <c r="G33" s="2"/>
      <c r="H33" s="52"/>
      <c r="I33" s="2"/>
      <c r="J33" s="3"/>
      <c r="K33" s="3"/>
      <c r="L33" s="3"/>
      <c r="M33" s="2"/>
      <c r="N33" s="52"/>
      <c r="O33" s="2"/>
      <c r="P33" s="2"/>
      <c r="Q33" s="52"/>
      <c r="R33" s="2"/>
      <c r="S33" s="3" t="s">
        <v>213</v>
      </c>
      <c r="T33" s="3"/>
      <c r="U33" s="3">
        <v>5</v>
      </c>
      <c r="V33" s="488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11"/>
    </row>
    <row r="34" spans="2:33" ht="27.95" customHeight="1" x14ac:dyDescent="0.3">
      <c r="B34" s="490"/>
      <c r="C34" s="486"/>
      <c r="D34" s="52"/>
      <c r="E34" s="52"/>
      <c r="F34" s="2"/>
      <c r="G34" s="2"/>
      <c r="H34" s="52"/>
      <c r="I34" s="2"/>
      <c r="J34" s="3"/>
      <c r="K34" s="52"/>
      <c r="L34" s="3"/>
      <c r="M34" s="2"/>
      <c r="N34" s="52"/>
      <c r="O34" s="2"/>
      <c r="P34" s="2"/>
      <c r="Q34" s="52"/>
      <c r="R34" s="2"/>
      <c r="S34" s="3"/>
      <c r="T34" s="52"/>
      <c r="U34" s="2"/>
      <c r="V34" s="488"/>
      <c r="W34" s="108">
        <f>Y29*2+Y30*7+Y31*1+Y32*0+Y33*0+Y34*8-2</f>
        <v>25.400000000000002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3"/>
    </row>
    <row r="35" spans="2:33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488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11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489"/>
      <c r="W36" s="109">
        <f>W30*4+W34*4+W32*9</f>
        <v>710.6</v>
      </c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6"/>
    </row>
    <row r="37" spans="2:33" s="41" customFormat="1" ht="27.95" customHeight="1" x14ac:dyDescent="0.3">
      <c r="B37" s="36">
        <v>11</v>
      </c>
      <c r="C37" s="486"/>
      <c r="D37" s="37" t="str">
        <f>'106.11月菜單'!R21</f>
        <v>台式炒飯</v>
      </c>
      <c r="E37" s="37" t="s">
        <v>50</v>
      </c>
      <c r="F37" s="37"/>
      <c r="G37" s="37" t="str">
        <f>'106.11月菜單'!R22</f>
        <v>卡啦雞腿堡(炸)(加)</v>
      </c>
      <c r="H37" s="37" t="s">
        <v>422</v>
      </c>
      <c r="I37" s="37"/>
      <c r="J37" s="37" t="str">
        <f>'106.11月菜單'!R23</f>
        <v>鮮菇魷魚(海)</v>
      </c>
      <c r="K37" s="37" t="s">
        <v>50</v>
      </c>
      <c r="L37" s="37"/>
      <c r="M37" s="37" t="str">
        <f>'106.11月菜單'!R24</f>
        <v>烤甜不辣片(加)</v>
      </c>
      <c r="N37" s="37" t="s">
        <v>269</v>
      </c>
      <c r="O37" s="37"/>
      <c r="P37" s="37" t="str">
        <f>'106.11月菜單'!R25</f>
        <v>深色蔬菜</v>
      </c>
      <c r="Q37" s="37" t="s">
        <v>64</v>
      </c>
      <c r="R37" s="37"/>
      <c r="S37" s="37" t="str">
        <f>'106.11月菜單'!R26</f>
        <v>冬瓜湯</v>
      </c>
      <c r="T37" s="37" t="s">
        <v>65</v>
      </c>
      <c r="U37" s="37"/>
      <c r="V37" s="487"/>
      <c r="W37" s="38" t="s">
        <v>44</v>
      </c>
      <c r="X37" s="39" t="s">
        <v>19</v>
      </c>
      <c r="Y37" s="40">
        <v>5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11"/>
    </row>
    <row r="38" spans="2:33" ht="27.95" customHeight="1" x14ac:dyDescent="0.3">
      <c r="B38" s="42" t="s">
        <v>8</v>
      </c>
      <c r="C38" s="486"/>
      <c r="D38" s="2" t="s">
        <v>67</v>
      </c>
      <c r="E38" s="3"/>
      <c r="F38" s="2">
        <v>20</v>
      </c>
      <c r="G38" s="140" t="s">
        <v>453</v>
      </c>
      <c r="H38" s="142" t="s">
        <v>439</v>
      </c>
      <c r="I38" s="140">
        <v>50</v>
      </c>
      <c r="J38" s="3" t="s">
        <v>210</v>
      </c>
      <c r="K38" s="2"/>
      <c r="L38" s="3">
        <v>50</v>
      </c>
      <c r="M38" s="2" t="s">
        <v>455</v>
      </c>
      <c r="N38" s="2" t="s">
        <v>456</v>
      </c>
      <c r="O38" s="2">
        <v>30</v>
      </c>
      <c r="P38" s="2" t="s">
        <v>198</v>
      </c>
      <c r="Q38" s="3"/>
      <c r="R38" s="2">
        <v>80</v>
      </c>
      <c r="S38" s="3" t="s">
        <v>340</v>
      </c>
      <c r="T38" s="2"/>
      <c r="U38" s="2">
        <v>40</v>
      </c>
      <c r="V38" s="488"/>
      <c r="W38" s="113">
        <v>108</v>
      </c>
      <c r="X38" s="43" t="s">
        <v>25</v>
      </c>
      <c r="Y38" s="44">
        <v>2.6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3"/>
    </row>
    <row r="39" spans="2:33" ht="27.95" customHeight="1" x14ac:dyDescent="0.3">
      <c r="B39" s="42">
        <v>17</v>
      </c>
      <c r="C39" s="486"/>
      <c r="D39" s="2" t="s">
        <v>24</v>
      </c>
      <c r="E39" s="3"/>
      <c r="F39" s="2">
        <v>80</v>
      </c>
      <c r="G39" s="3"/>
      <c r="H39" s="52"/>
      <c r="I39" s="2"/>
      <c r="J39" s="3" t="s">
        <v>513</v>
      </c>
      <c r="K39" s="2"/>
      <c r="L39" s="3">
        <v>10</v>
      </c>
      <c r="M39" s="2"/>
      <c r="N39" s="2"/>
      <c r="O39" s="2"/>
      <c r="P39" s="2"/>
      <c r="Q39" s="3"/>
      <c r="R39" s="2"/>
      <c r="S39" s="3"/>
      <c r="T39" s="2"/>
      <c r="U39" s="2"/>
      <c r="V39" s="488"/>
      <c r="W39" s="47" t="s">
        <v>46</v>
      </c>
      <c r="X39" s="48" t="s">
        <v>27</v>
      </c>
      <c r="Y39" s="44">
        <v>1.9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11"/>
    </row>
    <row r="40" spans="2:33" ht="27.95" customHeight="1" x14ac:dyDescent="0.3">
      <c r="B40" s="42" t="s">
        <v>10</v>
      </c>
      <c r="C40" s="486"/>
      <c r="D40" s="3" t="s">
        <v>77</v>
      </c>
      <c r="E40" s="3"/>
      <c r="F40" s="3">
        <v>20</v>
      </c>
      <c r="G40" s="2"/>
      <c r="H40" s="3"/>
      <c r="I40" s="2"/>
      <c r="J40" s="3" t="s">
        <v>314</v>
      </c>
      <c r="K40" s="104" t="s">
        <v>514</v>
      </c>
      <c r="L40" s="3">
        <v>40</v>
      </c>
      <c r="M40" s="2"/>
      <c r="N40" s="2"/>
      <c r="O40" s="2"/>
      <c r="P40" s="2"/>
      <c r="Q40" s="3"/>
      <c r="R40" s="2"/>
      <c r="S40" s="3"/>
      <c r="T40" s="2"/>
      <c r="U40" s="2"/>
      <c r="V40" s="488"/>
      <c r="W40" s="108">
        <v>23.2</v>
      </c>
      <c r="X40" s="48" t="s">
        <v>30</v>
      </c>
      <c r="Y40" s="44">
        <v>2.5</v>
      </c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3"/>
    </row>
    <row r="41" spans="2:33" ht="27.95" customHeight="1" x14ac:dyDescent="0.25">
      <c r="B41" s="490" t="s">
        <v>32</v>
      </c>
      <c r="C41" s="486"/>
      <c r="D41" s="3" t="s">
        <v>278</v>
      </c>
      <c r="E41" s="3"/>
      <c r="F41" s="3">
        <v>10</v>
      </c>
      <c r="G41" s="2"/>
      <c r="H41" s="3"/>
      <c r="I41" s="2"/>
      <c r="J41" s="3"/>
      <c r="K41" s="52"/>
      <c r="L41" s="3"/>
      <c r="M41" s="2"/>
      <c r="N41" s="52"/>
      <c r="O41" s="2"/>
      <c r="P41" s="2"/>
      <c r="Q41" s="3"/>
      <c r="R41" s="2"/>
      <c r="S41" s="3"/>
      <c r="T41" s="2"/>
      <c r="U41" s="2"/>
      <c r="V41" s="488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11"/>
    </row>
    <row r="42" spans="2:33" ht="27.95" customHeight="1" x14ac:dyDescent="0.3">
      <c r="B42" s="490"/>
      <c r="C42" s="486"/>
      <c r="D42" s="52"/>
      <c r="E42" s="52"/>
      <c r="F42" s="2"/>
      <c r="G42" s="2"/>
      <c r="H42" s="52"/>
      <c r="I42" s="2"/>
      <c r="J42" s="2"/>
      <c r="K42" s="52"/>
      <c r="L42" s="2"/>
      <c r="M42" s="2"/>
      <c r="N42" s="52"/>
      <c r="O42" s="2"/>
      <c r="P42" s="2"/>
      <c r="Q42" s="52"/>
      <c r="R42" s="2"/>
      <c r="S42" s="2"/>
      <c r="T42" s="52"/>
      <c r="U42" s="2"/>
      <c r="V42" s="488"/>
      <c r="W42" s="108">
        <v>24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3"/>
    </row>
    <row r="43" spans="2:33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3"/>
      <c r="K43" s="52"/>
      <c r="L43" s="3"/>
      <c r="M43" s="2"/>
      <c r="N43" s="52"/>
      <c r="O43" s="2"/>
      <c r="P43" s="2"/>
      <c r="Q43" s="52"/>
      <c r="R43" s="2"/>
      <c r="S43" s="3"/>
      <c r="T43" s="52"/>
      <c r="U43" s="3"/>
      <c r="V43" s="488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11"/>
    </row>
    <row r="44" spans="2:33" ht="27.95" customHeight="1" thickBot="1" x14ac:dyDescent="0.35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489"/>
      <c r="W44" s="109">
        <f>W38*4+W42*4+W40*9</f>
        <v>736.8</v>
      </c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6"/>
    </row>
    <row r="45" spans="2:33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88"/>
      <c r="AA45" s="74"/>
      <c r="AB45" s="68"/>
      <c r="AC45" s="74"/>
      <c r="AD45" s="74"/>
      <c r="AE45" s="74"/>
      <c r="AF45" s="74"/>
      <c r="AG45" s="74"/>
    </row>
    <row r="46" spans="2:33" x14ac:dyDescent="0.25">
      <c r="B46" s="68"/>
      <c r="C46" s="89"/>
      <c r="D46" s="476"/>
      <c r="E46" s="476"/>
      <c r="F46" s="477"/>
      <c r="G46" s="477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3" x14ac:dyDescent="0.25">
      <c r="Y47" s="94"/>
    </row>
    <row r="48" spans="2:33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B41:B42"/>
    <mergeCell ref="C13:C18"/>
    <mergeCell ref="V13:V20"/>
    <mergeCell ref="B17:B18"/>
    <mergeCell ref="B25:B26"/>
    <mergeCell ref="B33:B34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J45:Y45"/>
    <mergeCell ref="C37:C42"/>
    <mergeCell ref="V37:V44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2"/>
  <sheetViews>
    <sheetView topLeftCell="B13" zoomScale="60" workbookViewId="0">
      <selection activeCell="W27" sqref="W27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 x14ac:dyDescent="0.55000000000000004">
      <c r="B1" s="483" t="s">
        <v>481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6"/>
      <c r="AB1" s="8"/>
    </row>
    <row r="2" spans="2:33" s="7" customFormat="1" ht="13.5" customHeight="1" x14ac:dyDescent="0.45">
      <c r="B2" s="484"/>
      <c r="C2" s="485"/>
      <c r="D2" s="485"/>
      <c r="E2" s="485"/>
      <c r="F2" s="485"/>
      <c r="G2" s="485"/>
      <c r="H2" s="136"/>
      <c r="I2" s="6"/>
      <c r="J2" s="6"/>
      <c r="K2" s="136"/>
      <c r="L2" s="6"/>
      <c r="M2" s="6"/>
      <c r="N2" s="136"/>
      <c r="O2" s="6"/>
      <c r="P2" s="6"/>
      <c r="Q2" s="136"/>
      <c r="R2" s="6"/>
      <c r="S2" s="6"/>
      <c r="T2" s="136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2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10"/>
    </row>
    <row r="5" spans="2:33" s="41" customFormat="1" ht="65.099999999999994" customHeight="1" x14ac:dyDescent="0.3">
      <c r="B5" s="36">
        <v>11</v>
      </c>
      <c r="C5" s="486"/>
      <c r="D5" s="37" t="str">
        <f>'106.11月菜單'!B30</f>
        <v>香Q米飯</v>
      </c>
      <c r="E5" s="37" t="s">
        <v>15</v>
      </c>
      <c r="F5" s="1" t="s">
        <v>16</v>
      </c>
      <c r="G5" s="37" t="str">
        <f>'106.11月菜單'!B31</f>
        <v>照燒雞腿</v>
      </c>
      <c r="H5" s="37" t="s">
        <v>281</v>
      </c>
      <c r="I5" s="1" t="s">
        <v>16</v>
      </c>
      <c r="J5" s="37" t="str">
        <f>'106.11月菜單'!B32</f>
        <v>梅乾扣肉(醃)</v>
      </c>
      <c r="K5" s="37" t="s">
        <v>217</v>
      </c>
      <c r="L5" s="1" t="s">
        <v>16</v>
      </c>
      <c r="M5" s="37" t="str">
        <f>'106.11月菜單'!B33</f>
        <v>紅蘿蔔蛋</v>
      </c>
      <c r="N5" s="37" t="s">
        <v>215</v>
      </c>
      <c r="O5" s="1" t="s">
        <v>16</v>
      </c>
      <c r="P5" s="37" t="str">
        <f>'106.11月菜單'!B34</f>
        <v>淺色蔬菜</v>
      </c>
      <c r="Q5" s="37" t="s">
        <v>18</v>
      </c>
      <c r="R5" s="1" t="s">
        <v>16</v>
      </c>
      <c r="S5" s="37" t="str">
        <f>'106.11月菜單'!B35</f>
        <v>鮮蔬湯</v>
      </c>
      <c r="T5" s="37" t="s">
        <v>17</v>
      </c>
      <c r="U5" s="1" t="s">
        <v>16</v>
      </c>
      <c r="V5" s="487"/>
      <c r="W5" s="38" t="s">
        <v>44</v>
      </c>
      <c r="X5" s="39" t="s">
        <v>19</v>
      </c>
      <c r="Y5" s="40">
        <v>5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11"/>
    </row>
    <row r="6" spans="2:33" ht="27.95" customHeight="1" x14ac:dyDescent="0.3">
      <c r="B6" s="42" t="s">
        <v>8</v>
      </c>
      <c r="C6" s="486"/>
      <c r="D6" s="2" t="s">
        <v>197</v>
      </c>
      <c r="E6" s="3"/>
      <c r="F6" s="2">
        <v>100</v>
      </c>
      <c r="G6" s="2" t="s">
        <v>457</v>
      </c>
      <c r="H6" s="2"/>
      <c r="I6" s="2">
        <v>80</v>
      </c>
      <c r="J6" s="2" t="s">
        <v>458</v>
      </c>
      <c r="K6" s="3" t="s">
        <v>291</v>
      </c>
      <c r="L6" s="2">
        <v>10</v>
      </c>
      <c r="M6" s="2" t="s">
        <v>216</v>
      </c>
      <c r="N6" s="188"/>
      <c r="O6" s="2">
        <v>40</v>
      </c>
      <c r="P6" s="2" t="s">
        <v>198</v>
      </c>
      <c r="Q6" s="2"/>
      <c r="R6" s="2">
        <v>80</v>
      </c>
      <c r="S6" s="3" t="s">
        <v>365</v>
      </c>
      <c r="T6" s="2"/>
      <c r="U6" s="2">
        <v>30</v>
      </c>
      <c r="V6" s="488"/>
      <c r="W6" s="113">
        <v>99.5</v>
      </c>
      <c r="X6" s="43" t="s">
        <v>25</v>
      </c>
      <c r="Y6" s="44">
        <v>2.4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3"/>
    </row>
    <row r="7" spans="2:33" ht="27.95" customHeight="1" x14ac:dyDescent="0.3">
      <c r="B7" s="42">
        <v>20</v>
      </c>
      <c r="C7" s="486"/>
      <c r="D7" s="2"/>
      <c r="E7" s="3"/>
      <c r="F7" s="2"/>
      <c r="G7" s="2"/>
      <c r="H7" s="2"/>
      <c r="I7" s="2"/>
      <c r="J7" s="2" t="s">
        <v>290</v>
      </c>
      <c r="K7" s="2"/>
      <c r="L7" s="2">
        <v>40</v>
      </c>
      <c r="M7" s="2" t="s">
        <v>380</v>
      </c>
      <c r="N7" s="140"/>
      <c r="O7" s="2">
        <v>60</v>
      </c>
      <c r="P7" s="2"/>
      <c r="Q7" s="2"/>
      <c r="R7" s="2"/>
      <c r="S7" s="3" t="s">
        <v>273</v>
      </c>
      <c r="T7" s="2"/>
      <c r="U7" s="2">
        <v>10</v>
      </c>
      <c r="V7" s="488"/>
      <c r="W7" s="47" t="s">
        <v>46</v>
      </c>
      <c r="X7" s="48" t="s">
        <v>27</v>
      </c>
      <c r="Y7" s="44">
        <v>1.9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11"/>
    </row>
    <row r="8" spans="2:33" ht="27.95" customHeight="1" x14ac:dyDescent="0.3">
      <c r="B8" s="42" t="s">
        <v>10</v>
      </c>
      <c r="C8" s="486"/>
      <c r="D8" s="2"/>
      <c r="E8" s="3"/>
      <c r="F8" s="2"/>
      <c r="G8" s="2"/>
      <c r="H8" s="52"/>
      <c r="I8" s="2"/>
      <c r="J8" s="2"/>
      <c r="K8" s="52"/>
      <c r="L8" s="2"/>
      <c r="M8" s="2"/>
      <c r="N8" s="141"/>
      <c r="O8" s="2"/>
      <c r="P8" s="2"/>
      <c r="Q8" s="52"/>
      <c r="R8" s="2"/>
      <c r="S8" s="2" t="s">
        <v>68</v>
      </c>
      <c r="T8" s="3"/>
      <c r="U8" s="2">
        <v>5</v>
      </c>
      <c r="V8" s="488"/>
      <c r="W8" s="108">
        <v>24</v>
      </c>
      <c r="X8" s="48" t="s">
        <v>30</v>
      </c>
      <c r="Y8" s="44">
        <v>2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3"/>
    </row>
    <row r="9" spans="2:33" ht="27.95" customHeight="1" x14ac:dyDescent="0.25">
      <c r="B9" s="490" t="s">
        <v>37</v>
      </c>
      <c r="C9" s="486"/>
      <c r="D9" s="3"/>
      <c r="E9" s="3"/>
      <c r="F9" s="3"/>
      <c r="G9" s="2"/>
      <c r="H9" s="52"/>
      <c r="I9" s="2"/>
      <c r="J9" s="2"/>
      <c r="K9" s="52"/>
      <c r="L9" s="2"/>
      <c r="M9" s="3"/>
      <c r="N9" s="52"/>
      <c r="O9" s="2"/>
      <c r="P9" s="2"/>
      <c r="Q9" s="52"/>
      <c r="R9" s="2"/>
      <c r="S9" s="3" t="s">
        <v>82</v>
      </c>
      <c r="T9" s="3"/>
      <c r="U9" s="3">
        <v>5</v>
      </c>
      <c r="V9" s="488"/>
      <c r="W9" s="47" t="s">
        <v>47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11"/>
    </row>
    <row r="10" spans="2:33" ht="27.95" customHeight="1" x14ac:dyDescent="0.3">
      <c r="B10" s="490"/>
      <c r="C10" s="486"/>
      <c r="D10" s="3"/>
      <c r="E10" s="3"/>
      <c r="F10" s="3"/>
      <c r="G10" s="2"/>
      <c r="H10" s="52"/>
      <c r="I10" s="2"/>
      <c r="J10" s="2"/>
      <c r="K10" s="52"/>
      <c r="L10" s="2"/>
      <c r="M10" s="2"/>
      <c r="N10" s="52"/>
      <c r="O10" s="2"/>
      <c r="P10" s="2"/>
      <c r="Q10" s="52"/>
      <c r="R10" s="2"/>
      <c r="S10" s="3"/>
      <c r="T10" s="104"/>
      <c r="U10" s="2"/>
      <c r="V10" s="488"/>
      <c r="W10" s="108">
        <v>24.7</v>
      </c>
      <c r="X10" s="98" t="s">
        <v>42</v>
      </c>
      <c r="Y10" s="53">
        <v>0</v>
      </c>
      <c r="Z10" s="19"/>
      <c r="AA10" s="20" t="s">
        <v>35</v>
      </c>
      <c r="AE10" s="20">
        <f>AB10*15</f>
        <v>0</v>
      </c>
      <c r="AG10" s="113"/>
    </row>
    <row r="11" spans="2:33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488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11"/>
    </row>
    <row r="12" spans="2:33" ht="27.95" customHeight="1" x14ac:dyDescent="0.3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489"/>
      <c r="W12" s="109">
        <f>W6*4+W10*4+W8*9</f>
        <v>712.8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6"/>
    </row>
    <row r="13" spans="2:33" s="41" customFormat="1" ht="27.95" customHeight="1" x14ac:dyDescent="0.3">
      <c r="B13" s="36">
        <v>11</v>
      </c>
      <c r="C13" s="486"/>
      <c r="D13" s="37" t="str">
        <f>'106.11月菜單'!F30</f>
        <v>五穀飯</v>
      </c>
      <c r="E13" s="37" t="s">
        <v>15</v>
      </c>
      <c r="F13" s="37"/>
      <c r="G13" s="37" t="str">
        <f>'106.11月菜單'!F31</f>
        <v>咖哩肉</v>
      </c>
      <c r="H13" s="37" t="s">
        <v>347</v>
      </c>
      <c r="I13" s="37"/>
      <c r="J13" s="37" t="str">
        <f>'106.11月菜單'!F32</f>
        <v>魷魚條(海)(炸)</v>
      </c>
      <c r="K13" s="37" t="s">
        <v>369</v>
      </c>
      <c r="L13" s="37"/>
      <c r="M13" s="37" t="str">
        <f>'106.11月菜單'!F33</f>
        <v>泡菜肉片</v>
      </c>
      <c r="N13" s="37" t="s">
        <v>87</v>
      </c>
      <c r="O13" s="37"/>
      <c r="P13" s="37" t="str">
        <f>'106.11月菜單'!F34</f>
        <v>深色蔬菜</v>
      </c>
      <c r="Q13" s="37" t="s">
        <v>18</v>
      </c>
      <c r="R13" s="37"/>
      <c r="S13" s="37" t="str">
        <f>'106.11月菜單'!F35</f>
        <v>味噌豆腐湯(豆)/乳品</v>
      </c>
      <c r="T13" s="37" t="s">
        <v>17</v>
      </c>
      <c r="U13" s="37"/>
      <c r="V13" s="487" t="s">
        <v>491</v>
      </c>
      <c r="W13" s="38" t="s">
        <v>44</v>
      </c>
      <c r="X13" s="39" t="s">
        <v>19</v>
      </c>
      <c r="Y13" s="40">
        <v>5.3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1"/>
    </row>
    <row r="14" spans="2:33" ht="27.95" customHeight="1" x14ac:dyDescent="0.3">
      <c r="B14" s="42" t="s">
        <v>8</v>
      </c>
      <c r="C14" s="486"/>
      <c r="D14" s="2" t="s">
        <v>197</v>
      </c>
      <c r="E14" s="2"/>
      <c r="F14" s="2">
        <v>60</v>
      </c>
      <c r="G14" s="2" t="s">
        <v>298</v>
      </c>
      <c r="H14" s="2"/>
      <c r="I14" s="2">
        <v>30</v>
      </c>
      <c r="J14" s="2" t="s">
        <v>459</v>
      </c>
      <c r="K14" s="3" t="s">
        <v>460</v>
      </c>
      <c r="L14" s="2">
        <v>40</v>
      </c>
      <c r="M14" s="140" t="s">
        <v>79</v>
      </c>
      <c r="N14" s="140"/>
      <c r="O14" s="140">
        <v>60</v>
      </c>
      <c r="P14" s="2" t="s">
        <v>198</v>
      </c>
      <c r="Q14" s="2"/>
      <c r="R14" s="2">
        <v>80</v>
      </c>
      <c r="S14" s="2" t="s">
        <v>302</v>
      </c>
      <c r="T14" s="2"/>
      <c r="U14" s="2">
        <v>1</v>
      </c>
      <c r="V14" s="488"/>
      <c r="W14" s="113">
        <v>103.5</v>
      </c>
      <c r="X14" s="43" t="s">
        <v>25</v>
      </c>
      <c r="Y14" s="44">
        <v>2.4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3"/>
    </row>
    <row r="15" spans="2:33" ht="27.95" customHeight="1" x14ac:dyDescent="0.3">
      <c r="B15" s="42">
        <v>21</v>
      </c>
      <c r="C15" s="486"/>
      <c r="D15" s="2" t="s">
        <v>209</v>
      </c>
      <c r="E15" s="2"/>
      <c r="F15" s="2">
        <v>40</v>
      </c>
      <c r="G15" s="2" t="s">
        <v>279</v>
      </c>
      <c r="H15" s="2"/>
      <c r="I15" s="2">
        <v>10</v>
      </c>
      <c r="J15" s="2"/>
      <c r="K15" s="2"/>
      <c r="L15" s="2"/>
      <c r="M15" s="140" t="s">
        <v>364</v>
      </c>
      <c r="N15" s="140"/>
      <c r="O15" s="140">
        <v>20</v>
      </c>
      <c r="P15" s="2"/>
      <c r="Q15" s="2"/>
      <c r="R15" s="2"/>
      <c r="S15" s="2" t="s">
        <v>199</v>
      </c>
      <c r="T15" s="2" t="s">
        <v>304</v>
      </c>
      <c r="U15" s="2">
        <v>30</v>
      </c>
      <c r="V15" s="488"/>
      <c r="W15" s="47" t="s">
        <v>46</v>
      </c>
      <c r="X15" s="48" t="s">
        <v>27</v>
      </c>
      <c r="Y15" s="44">
        <v>1.8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11"/>
    </row>
    <row r="16" spans="2:33" ht="27.95" customHeight="1" x14ac:dyDescent="0.3">
      <c r="B16" s="42" t="s">
        <v>10</v>
      </c>
      <c r="C16" s="486"/>
      <c r="D16" s="52"/>
      <c r="E16" s="52"/>
      <c r="F16" s="2"/>
      <c r="G16" s="2" t="s">
        <v>299</v>
      </c>
      <c r="H16" s="52"/>
      <c r="I16" s="2">
        <v>5</v>
      </c>
      <c r="J16" s="2"/>
      <c r="K16" s="52"/>
      <c r="L16" s="2"/>
      <c r="M16" s="140"/>
      <c r="N16" s="141"/>
      <c r="O16" s="140"/>
      <c r="P16" s="2"/>
      <c r="Q16" s="52"/>
      <c r="R16" s="2"/>
      <c r="S16" s="3"/>
      <c r="T16" s="2"/>
      <c r="U16" s="2"/>
      <c r="V16" s="488"/>
      <c r="W16" s="108">
        <v>25.5</v>
      </c>
      <c r="X16" s="48" t="s">
        <v>30</v>
      </c>
      <c r="Y16" s="44">
        <v>2.5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3"/>
    </row>
    <row r="17" spans="2:33" ht="27.95" customHeight="1" x14ac:dyDescent="0.25">
      <c r="B17" s="490" t="s">
        <v>38</v>
      </c>
      <c r="C17" s="486"/>
      <c r="D17" s="52"/>
      <c r="E17" s="52"/>
      <c r="F17" s="2"/>
      <c r="G17" s="2" t="s">
        <v>364</v>
      </c>
      <c r="H17" s="52"/>
      <c r="I17" s="2">
        <v>20</v>
      </c>
      <c r="J17" s="2"/>
      <c r="K17" s="52"/>
      <c r="L17" s="2"/>
      <c r="M17" s="3"/>
      <c r="N17" s="52"/>
      <c r="O17" s="2"/>
      <c r="P17" s="2"/>
      <c r="Q17" s="52"/>
      <c r="R17" s="2"/>
      <c r="S17" s="3"/>
      <c r="T17" s="104"/>
      <c r="U17" s="2"/>
      <c r="V17" s="488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11"/>
    </row>
    <row r="18" spans="2:33" ht="27.95" customHeight="1" x14ac:dyDescent="0.3">
      <c r="B18" s="490"/>
      <c r="C18" s="486"/>
      <c r="D18" s="52"/>
      <c r="E18" s="52"/>
      <c r="F18" s="2"/>
      <c r="G18" s="2"/>
      <c r="H18" s="52"/>
      <c r="I18" s="2"/>
      <c r="J18" s="2"/>
      <c r="K18" s="52"/>
      <c r="L18" s="2"/>
      <c r="M18" s="3"/>
      <c r="N18" s="52"/>
      <c r="O18" s="2"/>
      <c r="P18" s="2"/>
      <c r="Q18" s="52"/>
      <c r="R18" s="2"/>
      <c r="S18" s="161"/>
      <c r="T18" s="161"/>
      <c r="U18" s="161"/>
      <c r="V18" s="488"/>
      <c r="W18" s="108">
        <v>26.2</v>
      </c>
      <c r="X18" s="98" t="s">
        <v>42</v>
      </c>
      <c r="Y18" s="53">
        <v>1</v>
      </c>
      <c r="Z18" s="19"/>
      <c r="AA18" s="20" t="s">
        <v>35</v>
      </c>
      <c r="AB18" s="21">
        <v>1</v>
      </c>
      <c r="AE18" s="20">
        <f>AB18*15</f>
        <v>15</v>
      </c>
      <c r="AG18" s="113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7"/>
      <c r="U19" s="97"/>
      <c r="V19" s="488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11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489"/>
      <c r="W20" s="109">
        <f>W14*4+W18*4+W16*9</f>
        <v>748.3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6"/>
    </row>
    <row r="21" spans="2:33" s="41" customFormat="1" ht="27.95" customHeight="1" x14ac:dyDescent="0.3">
      <c r="B21" s="64">
        <v>11</v>
      </c>
      <c r="C21" s="486"/>
      <c r="D21" s="37" t="str">
        <f>'106.11月菜單'!J30</f>
        <v>香Q米飯</v>
      </c>
      <c r="E21" s="37" t="s">
        <v>15</v>
      </c>
      <c r="F21" s="37"/>
      <c r="G21" s="37" t="str">
        <f>'106.11月菜單'!J31</f>
        <v>日式豬排</v>
      </c>
      <c r="H21" s="37" t="s">
        <v>301</v>
      </c>
      <c r="I21" s="37"/>
      <c r="J21" s="37" t="str">
        <f>'106.11月菜單'!J32</f>
        <v>絞肉乾丁(豆)</v>
      </c>
      <c r="K21" s="37" t="s">
        <v>50</v>
      </c>
      <c r="L21" s="37"/>
      <c r="M21" s="37" t="str">
        <f>'106.11月菜單'!J33</f>
        <v>酥炸雙菇(炸)</v>
      </c>
      <c r="N21" s="37" t="s">
        <v>510</v>
      </c>
      <c r="O21" s="37"/>
      <c r="P21" s="37" t="str">
        <f>'106.11月菜單'!J34</f>
        <v>深色蔬菜</v>
      </c>
      <c r="Q21" s="37" t="s">
        <v>18</v>
      </c>
      <c r="R21" s="37"/>
      <c r="S21" s="37" t="str">
        <f>'106.11月菜單'!J35</f>
        <v>冬瓜湯</v>
      </c>
      <c r="T21" s="37" t="s">
        <v>17</v>
      </c>
      <c r="U21" s="37"/>
      <c r="V21" s="487"/>
      <c r="W21" s="38" t="s">
        <v>44</v>
      </c>
      <c r="X21" s="39" t="s">
        <v>19</v>
      </c>
      <c r="Y21" s="40">
        <v>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1"/>
    </row>
    <row r="22" spans="2:33" s="69" customFormat="1" ht="27.75" customHeight="1" x14ac:dyDescent="0.4">
      <c r="B22" s="65" t="s">
        <v>8</v>
      </c>
      <c r="C22" s="486"/>
      <c r="D22" s="2" t="s">
        <v>197</v>
      </c>
      <c r="E22" s="3"/>
      <c r="F22" s="2">
        <v>100</v>
      </c>
      <c r="G22" s="2" t="s">
        <v>306</v>
      </c>
      <c r="H22" s="2"/>
      <c r="I22" s="2">
        <v>80</v>
      </c>
      <c r="J22" s="142" t="s">
        <v>86</v>
      </c>
      <c r="K22" s="142"/>
      <c r="L22" s="142">
        <v>10</v>
      </c>
      <c r="M22" s="69" t="s">
        <v>352</v>
      </c>
      <c r="N22" s="192"/>
      <c r="O22" s="196">
        <v>20</v>
      </c>
      <c r="P22" s="2" t="s">
        <v>198</v>
      </c>
      <c r="Q22" s="2"/>
      <c r="R22" s="2">
        <v>80</v>
      </c>
      <c r="S22" s="3" t="s">
        <v>340</v>
      </c>
      <c r="T22" s="2"/>
      <c r="U22" s="2">
        <v>40</v>
      </c>
      <c r="V22" s="488"/>
      <c r="W22" s="113">
        <v>102</v>
      </c>
      <c r="X22" s="43" t="s">
        <v>25</v>
      </c>
      <c r="Y22" s="44">
        <v>2.2999999999999998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3"/>
    </row>
    <row r="23" spans="2:33" s="69" customFormat="1" ht="27.95" customHeight="1" x14ac:dyDescent="0.3">
      <c r="B23" s="65">
        <v>22</v>
      </c>
      <c r="C23" s="486"/>
      <c r="D23" s="2"/>
      <c r="E23" s="3"/>
      <c r="F23" s="2"/>
      <c r="G23" s="2"/>
      <c r="H23" s="2"/>
      <c r="I23" s="2"/>
      <c r="J23" s="142" t="s">
        <v>288</v>
      </c>
      <c r="K23" s="142" t="s">
        <v>461</v>
      </c>
      <c r="L23" s="142">
        <v>30</v>
      </c>
      <c r="M23" s="69" t="s">
        <v>511</v>
      </c>
      <c r="N23" s="281"/>
      <c r="O23" s="197">
        <v>20</v>
      </c>
      <c r="P23" s="2"/>
      <c r="Q23" s="2"/>
      <c r="R23" s="2"/>
      <c r="S23" s="2"/>
      <c r="T23" s="52"/>
      <c r="U23" s="2"/>
      <c r="V23" s="488"/>
      <c r="W23" s="47" t="s">
        <v>46</v>
      </c>
      <c r="X23" s="48" t="s">
        <v>27</v>
      </c>
      <c r="Y23" s="44">
        <v>1.8</v>
      </c>
      <c r="Z23" s="70"/>
      <c r="AA23" s="71" t="s">
        <v>28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29</v>
      </c>
      <c r="AF23" s="73">
        <f>AC23*4+AD23*9</f>
        <v>153.30000000000001</v>
      </c>
      <c r="AG23" s="111"/>
    </row>
    <row r="24" spans="2:33" s="69" customFormat="1" ht="27.95" customHeight="1" x14ac:dyDescent="0.4">
      <c r="B24" s="65" t="s">
        <v>10</v>
      </c>
      <c r="C24" s="486"/>
      <c r="D24" s="3"/>
      <c r="E24" s="3"/>
      <c r="F24" s="3"/>
      <c r="G24" s="2"/>
      <c r="H24" s="52"/>
      <c r="I24" s="2"/>
      <c r="J24" s="2"/>
      <c r="K24" s="2"/>
      <c r="L24" s="2"/>
      <c r="N24" s="198"/>
      <c r="O24" s="197"/>
      <c r="P24" s="2"/>
      <c r="Q24" s="52"/>
      <c r="R24" s="2"/>
      <c r="S24" s="3"/>
      <c r="T24" s="2"/>
      <c r="U24" s="2"/>
      <c r="V24" s="488"/>
      <c r="W24" s="108">
        <v>25.4</v>
      </c>
      <c r="X24" s="48" t="s">
        <v>30</v>
      </c>
      <c r="Y24" s="44">
        <v>2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3"/>
    </row>
    <row r="25" spans="2:33" s="69" customFormat="1" ht="27.95" customHeight="1" x14ac:dyDescent="0.25">
      <c r="B25" s="493" t="s">
        <v>39</v>
      </c>
      <c r="C25" s="486"/>
      <c r="D25" s="3"/>
      <c r="E25" s="3"/>
      <c r="F25" s="3"/>
      <c r="G25" s="2"/>
      <c r="H25" s="52"/>
      <c r="I25" s="2"/>
      <c r="J25" s="2"/>
      <c r="K25" s="2"/>
      <c r="L25" s="2"/>
      <c r="M25" s="2"/>
      <c r="N25" s="3"/>
      <c r="O25" s="2"/>
      <c r="P25" s="2"/>
      <c r="Q25" s="52"/>
      <c r="R25" s="2"/>
      <c r="S25" s="2"/>
      <c r="T25" s="52"/>
      <c r="U25" s="2"/>
      <c r="V25" s="488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11"/>
    </row>
    <row r="26" spans="2:33" s="69" customFormat="1" ht="27.95" customHeight="1" x14ac:dyDescent="0.4">
      <c r="B26" s="493"/>
      <c r="C26" s="486"/>
      <c r="D26" s="3"/>
      <c r="E26" s="3"/>
      <c r="F26" s="3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488"/>
      <c r="W26" s="108">
        <v>25.3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3"/>
    </row>
    <row r="27" spans="2:33" s="69" customFormat="1" ht="27.95" customHeight="1" x14ac:dyDescent="0.25">
      <c r="B27" s="76" t="s">
        <v>36</v>
      </c>
      <c r="C27" s="77"/>
      <c r="D27" s="3"/>
      <c r="E27" s="52"/>
      <c r="F27" s="3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488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11"/>
    </row>
    <row r="28" spans="2:33" s="69" customFormat="1" ht="27.95" customHeight="1" thickBot="1" x14ac:dyDescent="0.45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489"/>
      <c r="W28" s="109">
        <f>W22*4+W26*4+W24*9</f>
        <v>737.8</v>
      </c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6"/>
    </row>
    <row r="29" spans="2:33" s="41" customFormat="1" ht="27.95" customHeight="1" x14ac:dyDescent="0.3">
      <c r="B29" s="36">
        <v>11</v>
      </c>
      <c r="C29" s="486"/>
      <c r="D29" s="37" t="str">
        <f>'106.11月菜單'!N30</f>
        <v>地瓜飯</v>
      </c>
      <c r="E29" s="37" t="s">
        <v>15</v>
      </c>
      <c r="F29" s="37"/>
      <c r="G29" s="37" t="str">
        <f>'106.11月菜單'!N31</f>
        <v>香雞排</v>
      </c>
      <c r="H29" s="37" t="s">
        <v>362</v>
      </c>
      <c r="I29" s="37"/>
      <c r="J29" s="37" t="str">
        <f>'106.11月菜單'!N32</f>
        <v>黑胡椒肉絲</v>
      </c>
      <c r="K29" s="37" t="s">
        <v>282</v>
      </c>
      <c r="L29" s="37"/>
      <c r="M29" s="37" t="str">
        <f>'106.11月菜單'!N33</f>
        <v>珍菇蛋餃(加)</v>
      </c>
      <c r="N29" s="37" t="s">
        <v>75</v>
      </c>
      <c r="O29" s="37"/>
      <c r="P29" s="37" t="str">
        <f>'106.11月菜單'!N34</f>
        <v>淺色蔬菜</v>
      </c>
      <c r="Q29" s="37" t="s">
        <v>53</v>
      </c>
      <c r="R29" s="37"/>
      <c r="S29" s="37" t="str">
        <f>'106.11月菜單'!N35</f>
        <v>海芽薑絲湯</v>
      </c>
      <c r="T29" s="37" t="s">
        <v>50</v>
      </c>
      <c r="U29" s="37"/>
      <c r="V29" s="487"/>
      <c r="W29" s="38" t="s">
        <v>44</v>
      </c>
      <c r="X29" s="39" t="s">
        <v>19</v>
      </c>
      <c r="Y29" s="40">
        <v>5.0999999999999996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</row>
    <row r="30" spans="2:33" ht="27.95" customHeight="1" x14ac:dyDescent="0.3">
      <c r="B30" s="42" t="s">
        <v>8</v>
      </c>
      <c r="C30" s="486"/>
      <c r="D30" s="2" t="s">
        <v>197</v>
      </c>
      <c r="E30" s="2"/>
      <c r="F30" s="2">
        <v>90</v>
      </c>
      <c r="G30" s="2" t="s">
        <v>341</v>
      </c>
      <c r="H30" s="2"/>
      <c r="I30" s="2">
        <v>80</v>
      </c>
      <c r="J30" s="2" t="s">
        <v>74</v>
      </c>
      <c r="K30" s="2"/>
      <c r="L30" s="2">
        <v>60</v>
      </c>
      <c r="M30" s="2" t="s">
        <v>428</v>
      </c>
      <c r="N30" s="3" t="s">
        <v>504</v>
      </c>
      <c r="O30" s="2">
        <v>20</v>
      </c>
      <c r="P30" s="2" t="s">
        <v>198</v>
      </c>
      <c r="Q30" s="2"/>
      <c r="R30" s="2">
        <v>80</v>
      </c>
      <c r="S30" s="2" t="s">
        <v>350</v>
      </c>
      <c r="T30" s="2"/>
      <c r="U30" s="2">
        <v>20</v>
      </c>
      <c r="V30" s="488"/>
      <c r="W30" s="113">
        <v>101.5</v>
      </c>
      <c r="X30" s="43" t="s">
        <v>25</v>
      </c>
      <c r="Y30" s="44">
        <v>2.2999999999999998</v>
      </c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</row>
    <row r="31" spans="2:33" ht="27.95" customHeight="1" x14ac:dyDescent="0.3">
      <c r="B31" s="42">
        <v>23</v>
      </c>
      <c r="C31" s="486"/>
      <c r="D31" s="2" t="s">
        <v>208</v>
      </c>
      <c r="E31" s="2"/>
      <c r="F31" s="2">
        <v>40</v>
      </c>
      <c r="G31" s="2"/>
      <c r="H31" s="2"/>
      <c r="I31" s="2"/>
      <c r="J31" s="2" t="s">
        <v>364</v>
      </c>
      <c r="K31" s="2"/>
      <c r="L31" s="2">
        <v>40</v>
      </c>
      <c r="M31" s="2" t="s">
        <v>89</v>
      </c>
      <c r="N31" s="3"/>
      <c r="O31" s="2">
        <v>20</v>
      </c>
      <c r="P31" s="2"/>
      <c r="Q31" s="2"/>
      <c r="R31" s="2"/>
      <c r="S31" s="2" t="s">
        <v>463</v>
      </c>
      <c r="T31" s="2"/>
      <c r="U31" s="2">
        <v>1</v>
      </c>
      <c r="V31" s="488"/>
      <c r="W31" s="47" t="s">
        <v>46</v>
      </c>
      <c r="X31" s="48" t="s">
        <v>27</v>
      </c>
      <c r="Y31" s="44">
        <v>2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</row>
    <row r="32" spans="2:33" ht="27.95" customHeight="1" x14ac:dyDescent="0.3">
      <c r="B32" s="42" t="s">
        <v>10</v>
      </c>
      <c r="C32" s="486"/>
      <c r="D32" s="52"/>
      <c r="E32" s="52"/>
      <c r="F32" s="2"/>
      <c r="G32" s="2"/>
      <c r="H32" s="52"/>
      <c r="I32" s="2"/>
      <c r="J32" s="2"/>
      <c r="K32" s="52"/>
      <c r="L32" s="2"/>
      <c r="M32" s="2" t="s">
        <v>454</v>
      </c>
      <c r="N32" s="3"/>
      <c r="O32" s="2">
        <v>5</v>
      </c>
      <c r="P32" s="2"/>
      <c r="Q32" s="52"/>
      <c r="R32" s="2"/>
      <c r="S32" s="3"/>
      <c r="T32" s="52"/>
      <c r="U32" s="2"/>
      <c r="V32" s="488"/>
      <c r="W32" s="108">
        <v>23.5</v>
      </c>
      <c r="X32" s="48" t="s">
        <v>30</v>
      </c>
      <c r="Y32" s="44">
        <v>2</v>
      </c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</row>
    <row r="33" spans="2:36" ht="27.95" customHeight="1" x14ac:dyDescent="0.25">
      <c r="B33" s="490" t="s">
        <v>40</v>
      </c>
      <c r="C33" s="486"/>
      <c r="D33" s="52"/>
      <c r="E33" s="52"/>
      <c r="F33" s="2"/>
      <c r="G33" s="2"/>
      <c r="H33" s="52"/>
      <c r="I33" s="2"/>
      <c r="J33" s="2"/>
      <c r="K33" s="52"/>
      <c r="L33" s="2"/>
      <c r="M33" s="2" t="s">
        <v>462</v>
      </c>
      <c r="N33" s="3"/>
      <c r="O33" s="2">
        <v>5</v>
      </c>
      <c r="P33" s="2"/>
      <c r="Q33" s="52"/>
      <c r="R33" s="2"/>
      <c r="S33" s="2"/>
      <c r="T33" s="104"/>
      <c r="U33" s="2"/>
      <c r="V33" s="488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J33" s="20"/>
    </row>
    <row r="34" spans="2:36" ht="27.95" customHeight="1" x14ac:dyDescent="0.3">
      <c r="B34" s="490"/>
      <c r="C34" s="486"/>
      <c r="D34" s="52"/>
      <c r="E34" s="52"/>
      <c r="F34" s="2"/>
      <c r="G34" s="2"/>
      <c r="H34" s="52"/>
      <c r="I34" s="2"/>
      <c r="J34" s="3"/>
      <c r="K34" s="52"/>
      <c r="L34" s="3"/>
      <c r="M34" s="3"/>
      <c r="N34" s="52"/>
      <c r="O34" s="2"/>
      <c r="P34" s="2"/>
      <c r="Q34" s="52"/>
      <c r="R34" s="2"/>
      <c r="S34" s="3"/>
      <c r="T34" s="52"/>
      <c r="U34" s="2"/>
      <c r="V34" s="488"/>
      <c r="W34" s="108">
        <v>26.3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</row>
    <row r="35" spans="2:36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488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11"/>
    </row>
    <row r="36" spans="2:36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489"/>
      <c r="W36" s="109">
        <f>W30*4+W34*4+W32*9</f>
        <v>722.7</v>
      </c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6"/>
    </row>
    <row r="37" spans="2:36" s="41" customFormat="1" ht="27.95" customHeight="1" x14ac:dyDescent="0.3">
      <c r="B37" s="36">
        <v>11</v>
      </c>
      <c r="C37" s="486"/>
      <c r="D37" s="37" t="str">
        <f>'106.11月菜單'!R30</f>
        <v>義大利麵</v>
      </c>
      <c r="E37" s="37" t="s">
        <v>50</v>
      </c>
      <c r="F37" s="37"/>
      <c r="G37" s="37" t="str">
        <f>'106.11月菜單'!R31</f>
        <v>香烤雞翅</v>
      </c>
      <c r="H37" s="37" t="s">
        <v>362</v>
      </c>
      <c r="I37" s="37"/>
      <c r="J37" s="37" t="str">
        <f>'106.11月菜單'!R32</f>
        <v>小饅頭</v>
      </c>
      <c r="K37" s="37" t="s">
        <v>15</v>
      </c>
      <c r="L37" s="37"/>
      <c r="M37" s="37" t="str">
        <f>'106.11月菜單'!R33</f>
        <v>竹筍魷魚(海)</v>
      </c>
      <c r="N37" s="37" t="s">
        <v>50</v>
      </c>
      <c r="O37" s="37"/>
      <c r="P37" s="37" t="str">
        <f>'106.11月菜單'!R34</f>
        <v>深色蔬菜</v>
      </c>
      <c r="Q37" s="37" t="s">
        <v>64</v>
      </c>
      <c r="R37" s="37"/>
      <c r="S37" s="37" t="str">
        <f>'106.11月菜單'!R35</f>
        <v>蘿蔔湯</v>
      </c>
      <c r="T37" s="37" t="s">
        <v>65</v>
      </c>
      <c r="U37" s="37"/>
      <c r="V37" s="487"/>
      <c r="W37" s="38" t="s">
        <v>44</v>
      </c>
      <c r="X37" s="39" t="s">
        <v>19</v>
      </c>
      <c r="Y37" s="40">
        <v>5.6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11"/>
    </row>
    <row r="38" spans="2:36" ht="27.95" customHeight="1" x14ac:dyDescent="0.3">
      <c r="B38" s="42" t="s">
        <v>8</v>
      </c>
      <c r="C38" s="486"/>
      <c r="D38" s="2" t="s">
        <v>80</v>
      </c>
      <c r="E38" s="3"/>
      <c r="F38" s="2">
        <v>140</v>
      </c>
      <c r="G38" s="2" t="s">
        <v>311</v>
      </c>
      <c r="H38" s="3"/>
      <c r="I38" s="2">
        <v>80</v>
      </c>
      <c r="J38" s="2" t="s">
        <v>485</v>
      </c>
      <c r="K38" s="2" t="s">
        <v>272</v>
      </c>
      <c r="L38" s="2">
        <v>30</v>
      </c>
      <c r="M38" s="69" t="s">
        <v>351</v>
      </c>
      <c r="N38" s="192"/>
      <c r="O38" s="196">
        <v>60</v>
      </c>
      <c r="P38" s="2" t="s">
        <v>198</v>
      </c>
      <c r="Q38" s="3"/>
      <c r="R38" s="2">
        <v>80</v>
      </c>
      <c r="S38" s="2" t="s">
        <v>378</v>
      </c>
      <c r="T38" s="2"/>
      <c r="U38" s="2">
        <v>40</v>
      </c>
      <c r="V38" s="488"/>
      <c r="W38" s="113">
        <v>104</v>
      </c>
      <c r="X38" s="43" t="s">
        <v>25</v>
      </c>
      <c r="Y38" s="44">
        <v>2.1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3"/>
    </row>
    <row r="39" spans="2:36" ht="27.95" customHeight="1" x14ac:dyDescent="0.3">
      <c r="B39" s="42">
        <v>24</v>
      </c>
      <c r="C39" s="486"/>
      <c r="D39" s="2" t="s">
        <v>77</v>
      </c>
      <c r="E39" s="3"/>
      <c r="F39" s="2">
        <v>10</v>
      </c>
      <c r="G39" s="2"/>
      <c r="H39" s="3"/>
      <c r="I39" s="2"/>
      <c r="J39" s="142"/>
      <c r="K39" s="142"/>
      <c r="L39" s="142"/>
      <c r="M39" s="69" t="s">
        <v>314</v>
      </c>
      <c r="N39" s="198" t="s">
        <v>274</v>
      </c>
      <c r="O39" s="197">
        <v>40</v>
      </c>
      <c r="P39" s="2"/>
      <c r="Q39" s="3"/>
      <c r="R39" s="2"/>
      <c r="S39" s="2"/>
      <c r="T39" s="2"/>
      <c r="U39" s="2"/>
      <c r="V39" s="488"/>
      <c r="W39" s="47" t="s">
        <v>46</v>
      </c>
      <c r="X39" s="48" t="s">
        <v>27</v>
      </c>
      <c r="Y39" s="44">
        <v>2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11"/>
    </row>
    <row r="40" spans="2:36" ht="27.95" customHeight="1" x14ac:dyDescent="0.3">
      <c r="B40" s="42" t="s">
        <v>10</v>
      </c>
      <c r="C40" s="486"/>
      <c r="D40" s="3" t="s">
        <v>76</v>
      </c>
      <c r="E40" s="3"/>
      <c r="F40" s="3">
        <v>10</v>
      </c>
      <c r="G40" s="2"/>
      <c r="H40" s="3"/>
      <c r="I40" s="2"/>
      <c r="J40" s="2"/>
      <c r="K40" s="2"/>
      <c r="L40" s="2"/>
      <c r="M40" s="69" t="s">
        <v>454</v>
      </c>
      <c r="N40" s="198"/>
      <c r="O40" s="197">
        <v>5</v>
      </c>
      <c r="P40" s="2"/>
      <c r="Q40" s="3"/>
      <c r="R40" s="2"/>
      <c r="S40" s="2"/>
      <c r="T40" s="3"/>
      <c r="U40" s="2"/>
      <c r="V40" s="488"/>
      <c r="W40" s="108">
        <v>23</v>
      </c>
      <c r="X40" s="48" t="s">
        <v>30</v>
      </c>
      <c r="Y40" s="44">
        <v>2.5</v>
      </c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3"/>
    </row>
    <row r="41" spans="2:36" ht="27.95" customHeight="1" x14ac:dyDescent="0.25">
      <c r="B41" s="490" t="s">
        <v>32</v>
      </c>
      <c r="C41" s="486"/>
      <c r="D41" s="3" t="s">
        <v>74</v>
      </c>
      <c r="E41" s="3"/>
      <c r="F41" s="3">
        <v>20</v>
      </c>
      <c r="G41" s="2"/>
      <c r="H41" s="3"/>
      <c r="I41" s="2"/>
      <c r="J41" s="3"/>
      <c r="K41" s="52"/>
      <c r="L41" s="3"/>
      <c r="M41" s="195" t="s">
        <v>464</v>
      </c>
      <c r="N41" s="193"/>
      <c r="O41" s="197">
        <v>5</v>
      </c>
      <c r="P41" s="2"/>
      <c r="Q41" s="3"/>
      <c r="R41" s="2"/>
      <c r="S41" s="3"/>
      <c r="T41" s="3"/>
      <c r="U41" s="3"/>
      <c r="V41" s="488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11"/>
    </row>
    <row r="42" spans="2:36" ht="27.95" customHeight="1" x14ac:dyDescent="0.3">
      <c r="B42" s="490"/>
      <c r="C42" s="486"/>
      <c r="D42" s="52"/>
      <c r="E42" s="52"/>
      <c r="F42" s="2"/>
      <c r="G42" s="2"/>
      <c r="H42" s="52"/>
      <c r="I42" s="2"/>
      <c r="J42" s="3"/>
      <c r="K42" s="2"/>
      <c r="L42" s="3"/>
      <c r="N42" s="193"/>
      <c r="O42" s="191"/>
      <c r="P42" s="2"/>
      <c r="Q42" s="52"/>
      <c r="R42" s="2"/>
      <c r="S42" s="3"/>
      <c r="T42" s="52"/>
      <c r="U42" s="3"/>
      <c r="V42" s="488"/>
      <c r="W42" s="108">
        <v>25.9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3"/>
    </row>
    <row r="43" spans="2:36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3"/>
      <c r="K43" s="52"/>
      <c r="L43" s="3"/>
      <c r="M43" s="157"/>
      <c r="N43" s="194"/>
      <c r="O43" s="2"/>
      <c r="P43" s="2"/>
      <c r="Q43" s="52"/>
      <c r="R43" s="2"/>
      <c r="S43" s="3"/>
      <c r="T43" s="52"/>
      <c r="U43" s="3"/>
      <c r="V43" s="488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11"/>
    </row>
    <row r="44" spans="2:36" ht="27.95" customHeight="1" thickBot="1" x14ac:dyDescent="0.35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489"/>
      <c r="W44" s="109">
        <f>W38*4+W42*4+W40*9</f>
        <v>726.6</v>
      </c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6"/>
    </row>
    <row r="45" spans="2:36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88"/>
      <c r="AA45" s="74"/>
      <c r="AB45" s="68"/>
      <c r="AC45" s="74"/>
      <c r="AD45" s="74"/>
      <c r="AE45" s="74"/>
      <c r="AF45" s="74"/>
      <c r="AG45" s="74"/>
    </row>
    <row r="46" spans="2:36" ht="27.75" x14ac:dyDescent="0.25">
      <c r="B46" s="68"/>
      <c r="C46" s="89"/>
      <c r="D46" s="476"/>
      <c r="E46" s="476"/>
      <c r="F46" s="477"/>
      <c r="G46" s="477"/>
      <c r="H46" s="90"/>
      <c r="I46" s="20"/>
      <c r="J46" s="20"/>
      <c r="K46" s="90"/>
      <c r="L46" s="20"/>
      <c r="M46" s="199"/>
      <c r="N46" s="200"/>
      <c r="O46" s="200"/>
      <c r="P46" s="20"/>
      <c r="Q46" s="90"/>
      <c r="R46" s="20"/>
      <c r="T46" s="90"/>
      <c r="U46" s="20"/>
      <c r="V46" s="91"/>
      <c r="Y46" s="94"/>
    </row>
    <row r="47" spans="2:36" ht="27.75" x14ac:dyDescent="0.25">
      <c r="L47" s="20"/>
      <c r="M47" s="199"/>
      <c r="N47" s="200"/>
      <c r="O47" s="200"/>
      <c r="P47" s="20"/>
      <c r="Y47" s="94"/>
    </row>
    <row r="48" spans="2:36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16" zoomScale="60" workbookViewId="0">
      <selection activeCell="I21" sqref="I21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 x14ac:dyDescent="0.55000000000000004">
      <c r="B1" s="483" t="s">
        <v>482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6"/>
      <c r="AB1" s="8"/>
    </row>
    <row r="2" spans="2:33" s="7" customFormat="1" ht="13.5" customHeight="1" x14ac:dyDescent="0.45">
      <c r="B2" s="484"/>
      <c r="C2" s="485"/>
      <c r="D2" s="485"/>
      <c r="E2" s="485"/>
      <c r="F2" s="485"/>
      <c r="G2" s="485"/>
      <c r="H2" s="162"/>
      <c r="I2" s="6"/>
      <c r="J2" s="6"/>
      <c r="K2" s="162"/>
      <c r="L2" s="6"/>
      <c r="M2" s="6"/>
      <c r="N2" s="162"/>
      <c r="O2" s="6"/>
      <c r="P2" s="6"/>
      <c r="Q2" s="162"/>
      <c r="R2" s="6"/>
      <c r="S2" s="6"/>
      <c r="T2" s="162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2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10"/>
    </row>
    <row r="5" spans="2:33" s="41" customFormat="1" ht="65.099999999999994" customHeight="1" x14ac:dyDescent="0.3">
      <c r="B5" s="36">
        <v>11</v>
      </c>
      <c r="C5" s="486"/>
      <c r="D5" s="37" t="str">
        <f>'106.11月菜單'!B39</f>
        <v>香Q米飯</v>
      </c>
      <c r="E5" s="37" t="s">
        <v>69</v>
      </c>
      <c r="F5" s="1" t="s">
        <v>16</v>
      </c>
      <c r="G5" s="37" t="str">
        <f>'106.11月菜單'!B40</f>
        <v>炸肉排(炸)</v>
      </c>
      <c r="H5" s="37" t="s">
        <v>207</v>
      </c>
      <c r="I5" s="1" t="s">
        <v>16</v>
      </c>
      <c r="J5" s="37" t="str">
        <f>'106.11月菜單'!B41</f>
        <v>小魚乾豆乾(海)(豆)</v>
      </c>
      <c r="K5" s="37" t="s">
        <v>87</v>
      </c>
      <c r="L5" s="1" t="s">
        <v>16</v>
      </c>
      <c r="M5" s="37" t="str">
        <f>'106.11月菜單'!B42</f>
        <v>泡菜冬粉</v>
      </c>
      <c r="N5" s="37" t="s">
        <v>219</v>
      </c>
      <c r="O5" s="1" t="s">
        <v>16</v>
      </c>
      <c r="P5" s="37" t="str">
        <f>'106.11月菜單'!B43</f>
        <v>淺色蔬菜</v>
      </c>
      <c r="Q5" s="37" t="s">
        <v>71</v>
      </c>
      <c r="R5" s="1" t="s">
        <v>16</v>
      </c>
      <c r="S5" s="37" t="str">
        <f>'106.11月菜單'!B44</f>
        <v>海芽薑絲湯</v>
      </c>
      <c r="T5" s="37" t="s">
        <v>70</v>
      </c>
      <c r="U5" s="1" t="s">
        <v>16</v>
      </c>
      <c r="V5" s="487"/>
      <c r="W5" s="38" t="s">
        <v>44</v>
      </c>
      <c r="X5" s="39" t="s">
        <v>19</v>
      </c>
      <c r="Y5" s="40">
        <v>5.5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11"/>
    </row>
    <row r="6" spans="2:33" ht="27.95" customHeight="1" x14ac:dyDescent="0.3">
      <c r="B6" s="42" t="s">
        <v>8</v>
      </c>
      <c r="C6" s="486"/>
      <c r="D6" s="2" t="s">
        <v>197</v>
      </c>
      <c r="E6" s="3"/>
      <c r="F6" s="2">
        <v>100</v>
      </c>
      <c r="G6" s="2" t="s">
        <v>297</v>
      </c>
      <c r="H6" s="2"/>
      <c r="I6" s="2">
        <v>80</v>
      </c>
      <c r="J6" s="2" t="s">
        <v>465</v>
      </c>
      <c r="K6" s="2" t="s">
        <v>466</v>
      </c>
      <c r="L6" s="2">
        <v>20</v>
      </c>
      <c r="M6" s="3" t="s">
        <v>468</v>
      </c>
      <c r="N6" s="2"/>
      <c r="O6" s="2">
        <v>20</v>
      </c>
      <c r="P6" s="2" t="s">
        <v>198</v>
      </c>
      <c r="Q6" s="2"/>
      <c r="R6" s="2">
        <v>80</v>
      </c>
      <c r="S6" s="3" t="s">
        <v>350</v>
      </c>
      <c r="T6" s="2"/>
      <c r="U6" s="2">
        <v>20</v>
      </c>
      <c r="V6" s="488"/>
      <c r="W6" s="113">
        <v>105.5</v>
      </c>
      <c r="X6" s="43" t="s">
        <v>25</v>
      </c>
      <c r="Y6" s="44">
        <v>2.4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3"/>
    </row>
    <row r="7" spans="2:33" ht="27.95" customHeight="1" x14ac:dyDescent="0.3">
      <c r="B7" s="42">
        <v>27</v>
      </c>
      <c r="C7" s="486"/>
      <c r="D7" s="2"/>
      <c r="E7" s="3"/>
      <c r="F7" s="2"/>
      <c r="G7" s="2"/>
      <c r="H7" s="2"/>
      <c r="I7" s="2"/>
      <c r="J7" s="2" t="s">
        <v>288</v>
      </c>
      <c r="K7" s="2" t="s">
        <v>467</v>
      </c>
      <c r="L7" s="2">
        <v>20</v>
      </c>
      <c r="M7" s="3" t="s">
        <v>469</v>
      </c>
      <c r="N7" s="2"/>
      <c r="O7" s="2">
        <v>30</v>
      </c>
      <c r="P7" s="2"/>
      <c r="Q7" s="2"/>
      <c r="R7" s="2"/>
      <c r="S7" s="3" t="s">
        <v>374</v>
      </c>
      <c r="T7" s="2"/>
      <c r="U7" s="2">
        <v>1</v>
      </c>
      <c r="V7" s="488"/>
      <c r="W7" s="47" t="s">
        <v>46</v>
      </c>
      <c r="X7" s="48" t="s">
        <v>27</v>
      </c>
      <c r="Y7" s="44">
        <v>1.8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11"/>
    </row>
    <row r="8" spans="2:33" ht="27.95" customHeight="1" x14ac:dyDescent="0.3">
      <c r="B8" s="42" t="s">
        <v>10</v>
      </c>
      <c r="C8" s="486"/>
      <c r="D8" s="2"/>
      <c r="E8" s="3"/>
      <c r="F8" s="2"/>
      <c r="G8" s="2"/>
      <c r="H8" s="52"/>
      <c r="I8" s="2"/>
      <c r="J8" s="2"/>
      <c r="K8" s="52"/>
      <c r="L8" s="2"/>
      <c r="M8" s="3" t="s">
        <v>470</v>
      </c>
      <c r="N8" s="52"/>
      <c r="O8" s="2">
        <v>8</v>
      </c>
      <c r="P8" s="2"/>
      <c r="Q8" s="52"/>
      <c r="R8" s="2"/>
      <c r="S8" s="3"/>
      <c r="T8" s="2"/>
      <c r="U8" s="2"/>
      <c r="V8" s="488"/>
      <c r="W8" s="108">
        <f>Y5*0+Y6*5+Y7*0+Y8*5+Y9*0+Y10*4+2</f>
        <v>24</v>
      </c>
      <c r="X8" s="48" t="s">
        <v>30</v>
      </c>
      <c r="Y8" s="44">
        <v>2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3"/>
    </row>
    <row r="9" spans="2:33" ht="27.95" customHeight="1" x14ac:dyDescent="0.25">
      <c r="B9" s="490" t="s">
        <v>37</v>
      </c>
      <c r="C9" s="486"/>
      <c r="D9" s="3"/>
      <c r="E9" s="3"/>
      <c r="F9" s="3"/>
      <c r="G9" s="2"/>
      <c r="H9" s="52"/>
      <c r="I9" s="2"/>
      <c r="J9" s="2"/>
      <c r="K9" s="52"/>
      <c r="L9" s="2"/>
      <c r="M9" s="3" t="s">
        <v>454</v>
      </c>
      <c r="N9" s="52"/>
      <c r="O9" s="2">
        <v>5</v>
      </c>
      <c r="P9" s="2"/>
      <c r="Q9" s="52"/>
      <c r="R9" s="2"/>
      <c r="S9" s="3"/>
      <c r="T9" s="2"/>
      <c r="U9" s="2"/>
      <c r="V9" s="488"/>
      <c r="W9" s="47" t="s">
        <v>47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11"/>
    </row>
    <row r="10" spans="2:33" ht="27.95" customHeight="1" x14ac:dyDescent="0.3">
      <c r="B10" s="490"/>
      <c r="C10" s="486"/>
      <c r="D10" s="3"/>
      <c r="E10" s="3"/>
      <c r="F10" s="3"/>
      <c r="G10" s="2"/>
      <c r="H10" s="52"/>
      <c r="I10" s="2"/>
      <c r="J10" s="2"/>
      <c r="K10" s="52"/>
      <c r="L10" s="2"/>
      <c r="M10" s="2" t="s">
        <v>464</v>
      </c>
      <c r="N10" s="52"/>
      <c r="O10" s="2"/>
      <c r="P10" s="2"/>
      <c r="Q10" s="52"/>
      <c r="R10" s="2"/>
      <c r="S10" s="2"/>
      <c r="T10" s="52"/>
      <c r="U10" s="2"/>
      <c r="V10" s="488"/>
      <c r="W10" s="108">
        <v>25.6</v>
      </c>
      <c r="X10" s="98" t="s">
        <v>42</v>
      </c>
      <c r="Y10" s="53">
        <v>0</v>
      </c>
      <c r="Z10" s="19"/>
      <c r="AA10" s="20" t="s">
        <v>35</v>
      </c>
      <c r="AE10" s="20">
        <f>AB10*15</f>
        <v>0</v>
      </c>
      <c r="AG10" s="113"/>
    </row>
    <row r="11" spans="2:33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488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11"/>
    </row>
    <row r="12" spans="2:33" ht="27.95" customHeight="1" x14ac:dyDescent="0.3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489"/>
      <c r="W12" s="109">
        <f>W6*4+W10*4+W8*9</f>
        <v>740.4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6"/>
    </row>
    <row r="13" spans="2:33" s="41" customFormat="1" ht="27.95" customHeight="1" x14ac:dyDescent="0.3">
      <c r="B13" s="36">
        <v>11</v>
      </c>
      <c r="C13" s="486"/>
      <c r="D13" s="37" t="str">
        <f>'106.11月菜單'!F39</f>
        <v>五穀飯</v>
      </c>
      <c r="E13" s="37" t="s">
        <v>69</v>
      </c>
      <c r="F13" s="37"/>
      <c r="G13" s="37" t="str">
        <f>'106.11月菜單'!F40</f>
        <v>紅燒肉丁</v>
      </c>
      <c r="H13" s="37" t="s">
        <v>75</v>
      </c>
      <c r="I13" s="37"/>
      <c r="J13" s="37" t="str">
        <f>'106.11月菜單'!F41</f>
        <v>卡啦翅小腿(炸)</v>
      </c>
      <c r="K13" s="37" t="s">
        <v>207</v>
      </c>
      <c r="L13" s="37"/>
      <c r="M13" s="37" t="str">
        <f>'106.11月菜單'!F42</f>
        <v>玉米絞肉</v>
      </c>
      <c r="N13" s="37" t="s">
        <v>282</v>
      </c>
      <c r="O13" s="37"/>
      <c r="P13" s="37" t="str">
        <f>'106.11月菜單'!F43</f>
        <v>深色蔬菜</v>
      </c>
      <c r="Q13" s="37" t="s">
        <v>18</v>
      </c>
      <c r="R13" s="37"/>
      <c r="S13" s="37" t="str">
        <f>'106.11月菜單'!F44</f>
        <v>榨菜蛋花湯(醃)/乳品</v>
      </c>
      <c r="T13" s="37" t="s">
        <v>70</v>
      </c>
      <c r="U13" s="37"/>
      <c r="V13" s="487" t="s">
        <v>491</v>
      </c>
      <c r="W13" s="38" t="s">
        <v>44</v>
      </c>
      <c r="X13" s="39" t="s">
        <v>19</v>
      </c>
      <c r="Y13" s="40">
        <v>5.3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1"/>
    </row>
    <row r="14" spans="2:33" ht="27.95" customHeight="1" x14ac:dyDescent="0.3">
      <c r="B14" s="42" t="s">
        <v>8</v>
      </c>
      <c r="C14" s="486"/>
      <c r="D14" s="2" t="s">
        <v>286</v>
      </c>
      <c r="E14" s="2"/>
      <c r="F14" s="2">
        <v>40</v>
      </c>
      <c r="G14" s="69" t="s">
        <v>81</v>
      </c>
      <c r="H14" s="156"/>
      <c r="I14" s="155">
        <v>30</v>
      </c>
      <c r="J14" s="3" t="s">
        <v>313</v>
      </c>
      <c r="K14" s="3"/>
      <c r="L14" s="3">
        <v>40</v>
      </c>
      <c r="M14" s="3" t="s">
        <v>472</v>
      </c>
      <c r="N14" s="2"/>
      <c r="O14" s="3">
        <v>40</v>
      </c>
      <c r="P14" s="2" t="s">
        <v>198</v>
      </c>
      <c r="Q14" s="2"/>
      <c r="R14" s="2">
        <v>80</v>
      </c>
      <c r="S14" s="3" t="s">
        <v>373</v>
      </c>
      <c r="T14" s="2" t="s">
        <v>346</v>
      </c>
      <c r="U14" s="2">
        <v>20</v>
      </c>
      <c r="V14" s="488"/>
      <c r="W14" s="113">
        <v>103.5</v>
      </c>
      <c r="X14" s="43" t="s">
        <v>25</v>
      </c>
      <c r="Y14" s="44">
        <v>2.2999999999999998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3"/>
    </row>
    <row r="15" spans="2:33" ht="27.95" customHeight="1" x14ac:dyDescent="0.3">
      <c r="B15" s="42">
        <v>28</v>
      </c>
      <c r="C15" s="486"/>
      <c r="D15" s="2" t="s">
        <v>312</v>
      </c>
      <c r="E15" s="2"/>
      <c r="F15" s="2">
        <v>60</v>
      </c>
      <c r="G15" s="157" t="s">
        <v>368</v>
      </c>
      <c r="H15" s="160"/>
      <c r="I15" s="158">
        <v>30</v>
      </c>
      <c r="J15" s="3"/>
      <c r="K15" s="3"/>
      <c r="L15" s="3"/>
      <c r="M15" s="3" t="s">
        <v>473</v>
      </c>
      <c r="N15" s="2"/>
      <c r="O15" s="3">
        <v>5</v>
      </c>
      <c r="P15" s="2"/>
      <c r="Q15" s="2"/>
      <c r="R15" s="2"/>
      <c r="S15" s="3" t="s">
        <v>200</v>
      </c>
      <c r="T15" s="2"/>
      <c r="U15" s="2">
        <v>10</v>
      </c>
      <c r="V15" s="488"/>
      <c r="W15" s="47" t="s">
        <v>46</v>
      </c>
      <c r="X15" s="48" t="s">
        <v>27</v>
      </c>
      <c r="Y15" s="44">
        <v>1.8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11"/>
    </row>
    <row r="16" spans="2:33" ht="27.95" customHeight="1" x14ac:dyDescent="0.3">
      <c r="B16" s="42" t="s">
        <v>10</v>
      </c>
      <c r="C16" s="486"/>
      <c r="D16" s="52"/>
      <c r="E16" s="52"/>
      <c r="F16" s="2"/>
      <c r="G16" s="69" t="s">
        <v>471</v>
      </c>
      <c r="H16" s="159"/>
      <c r="I16" s="155">
        <v>30</v>
      </c>
      <c r="J16" s="3"/>
      <c r="K16" s="3"/>
      <c r="L16" s="3"/>
      <c r="M16" s="3" t="s">
        <v>454</v>
      </c>
      <c r="N16" s="104"/>
      <c r="O16" s="2">
        <v>10</v>
      </c>
      <c r="P16" s="2"/>
      <c r="Q16" s="52"/>
      <c r="R16" s="2"/>
      <c r="S16" s="2"/>
      <c r="T16" s="161"/>
      <c r="U16" s="2"/>
      <c r="V16" s="488"/>
      <c r="W16" s="108">
        <v>21.5</v>
      </c>
      <c r="X16" s="48" t="s">
        <v>30</v>
      </c>
      <c r="Y16" s="44">
        <v>2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3"/>
    </row>
    <row r="17" spans="2:33" ht="27.95" customHeight="1" x14ac:dyDescent="0.25">
      <c r="B17" s="490" t="s">
        <v>38</v>
      </c>
      <c r="C17" s="486"/>
      <c r="D17" s="52"/>
      <c r="E17" s="52"/>
      <c r="F17" s="2"/>
      <c r="G17" s="2"/>
      <c r="H17" s="52"/>
      <c r="I17" s="2"/>
      <c r="J17" s="3"/>
      <c r="K17" s="2"/>
      <c r="L17" s="3"/>
      <c r="M17" s="3" t="s">
        <v>471</v>
      </c>
      <c r="N17" s="104"/>
      <c r="O17" s="2">
        <v>10</v>
      </c>
      <c r="P17" s="2"/>
      <c r="Q17" s="52"/>
      <c r="R17" s="2"/>
      <c r="S17" s="2"/>
      <c r="T17" s="161"/>
      <c r="U17" s="2"/>
      <c r="V17" s="488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11"/>
    </row>
    <row r="18" spans="2:33" ht="27.95" customHeight="1" x14ac:dyDescent="0.3">
      <c r="B18" s="490"/>
      <c r="C18" s="486"/>
      <c r="D18" s="52"/>
      <c r="E18" s="52"/>
      <c r="F18" s="2"/>
      <c r="G18" s="2"/>
      <c r="H18" s="52"/>
      <c r="I18" s="2"/>
      <c r="J18" s="3"/>
      <c r="K18" s="2"/>
      <c r="L18" s="3"/>
      <c r="M18" s="3"/>
      <c r="N18" s="52"/>
      <c r="O18" s="2"/>
      <c r="P18" s="2"/>
      <c r="Q18" s="52"/>
      <c r="R18" s="2"/>
      <c r="S18" s="2"/>
      <c r="T18" s="161"/>
      <c r="U18" s="2"/>
      <c r="V18" s="488"/>
      <c r="W18" s="108">
        <v>24.5</v>
      </c>
      <c r="X18" s="98" t="s">
        <v>42</v>
      </c>
      <c r="Y18" s="53">
        <v>1</v>
      </c>
      <c r="Z18" s="19"/>
      <c r="AA18" s="20" t="s">
        <v>35</v>
      </c>
      <c r="AB18" s="21">
        <v>1</v>
      </c>
      <c r="AE18" s="20">
        <f>AB18*15</f>
        <v>15</v>
      </c>
      <c r="AG18" s="113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7"/>
      <c r="U19" s="97"/>
      <c r="V19" s="488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11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489"/>
      <c r="W20" s="109">
        <f>W14*4+W18*4+W16*9</f>
        <v>705.5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6"/>
    </row>
    <row r="21" spans="2:33" s="41" customFormat="1" ht="27.95" customHeight="1" x14ac:dyDescent="0.3">
      <c r="B21" s="36">
        <v>11</v>
      </c>
      <c r="C21" s="486"/>
      <c r="D21" s="37" t="str">
        <f>'106.11月菜單'!J39</f>
        <v>香Q米飯</v>
      </c>
      <c r="E21" s="37" t="s">
        <v>15</v>
      </c>
      <c r="F21" s="37"/>
      <c r="G21" s="37" t="str">
        <f>'106.11月菜單'!J40</f>
        <v>照燒雞腿</v>
      </c>
      <c r="H21" s="37" t="s">
        <v>269</v>
      </c>
      <c r="I21" s="37"/>
      <c r="J21" s="37" t="str">
        <f>'106.11月菜單'!J41</f>
        <v>洋蔥豬柳</v>
      </c>
      <c r="K21" s="37" t="s">
        <v>50</v>
      </c>
      <c r="L21" s="37"/>
      <c r="M21" s="37" t="str">
        <f>'106.11月菜單'!J42</f>
        <v>高麗菜蛋酥</v>
      </c>
      <c r="N21" s="37" t="s">
        <v>347</v>
      </c>
      <c r="O21" s="37"/>
      <c r="P21" s="37" t="str">
        <f>'106.11月菜單'!J43</f>
        <v>深色蔬菜</v>
      </c>
      <c r="Q21" s="37" t="s">
        <v>277</v>
      </c>
      <c r="R21" s="37"/>
      <c r="S21" s="37" t="str">
        <f>'106.11月菜單'!J44</f>
        <v>肉羹湯(加)</v>
      </c>
      <c r="T21" s="37" t="s">
        <v>268</v>
      </c>
      <c r="U21" s="37"/>
      <c r="V21" s="487"/>
      <c r="W21" s="38" t="s">
        <v>44</v>
      </c>
      <c r="X21" s="39" t="s">
        <v>19</v>
      </c>
      <c r="Y21" s="40">
        <v>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1"/>
    </row>
    <row r="22" spans="2:33" s="69" customFormat="1" ht="27.75" customHeight="1" x14ac:dyDescent="0.4">
      <c r="B22" s="42" t="s">
        <v>8</v>
      </c>
      <c r="C22" s="486"/>
      <c r="D22" s="2" t="s">
        <v>24</v>
      </c>
      <c r="E22" s="3"/>
      <c r="F22" s="2">
        <v>100</v>
      </c>
      <c r="G22" s="2" t="s">
        <v>372</v>
      </c>
      <c r="H22" s="2"/>
      <c r="I22" s="2">
        <v>80</v>
      </c>
      <c r="J22" s="2" t="s">
        <v>74</v>
      </c>
      <c r="K22" s="2"/>
      <c r="L22" s="2">
        <v>20</v>
      </c>
      <c r="M22" s="2" t="s">
        <v>79</v>
      </c>
      <c r="N22" s="2"/>
      <c r="O22" s="2">
        <v>60</v>
      </c>
      <c r="P22" s="2" t="s">
        <v>275</v>
      </c>
      <c r="Q22" s="2"/>
      <c r="R22" s="2">
        <v>80</v>
      </c>
      <c r="S22" s="2" t="s">
        <v>474</v>
      </c>
      <c r="T22" s="2" t="s">
        <v>456</v>
      </c>
      <c r="U22" s="2">
        <v>20</v>
      </c>
      <c r="V22" s="488"/>
      <c r="W22" s="113">
        <v>102.5</v>
      </c>
      <c r="X22" s="43" t="s">
        <v>25</v>
      </c>
      <c r="Y22" s="44">
        <v>2.2999999999999998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3"/>
    </row>
    <row r="23" spans="2:33" s="69" customFormat="1" ht="27.95" customHeight="1" x14ac:dyDescent="0.3">
      <c r="B23" s="42">
        <v>29</v>
      </c>
      <c r="C23" s="486"/>
      <c r="D23" s="2"/>
      <c r="E23" s="3"/>
      <c r="F23" s="2"/>
      <c r="G23" s="2"/>
      <c r="H23" s="2"/>
      <c r="I23" s="2"/>
      <c r="J23" s="2" t="s">
        <v>486</v>
      </c>
      <c r="K23" s="2"/>
      <c r="L23" s="2">
        <v>40</v>
      </c>
      <c r="M23" s="2" t="s">
        <v>78</v>
      </c>
      <c r="N23" s="2"/>
      <c r="O23" s="2">
        <v>10</v>
      </c>
      <c r="P23" s="2"/>
      <c r="Q23" s="2"/>
      <c r="R23" s="2"/>
      <c r="S23" s="2" t="s">
        <v>475</v>
      </c>
      <c r="T23" s="2"/>
      <c r="U23" s="2">
        <v>30</v>
      </c>
      <c r="V23" s="488"/>
      <c r="W23" s="47" t="s">
        <v>46</v>
      </c>
      <c r="X23" s="48" t="s">
        <v>27</v>
      </c>
      <c r="Y23" s="44">
        <v>2.5</v>
      </c>
      <c r="Z23" s="70"/>
      <c r="AA23" s="71" t="s">
        <v>28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29</v>
      </c>
      <c r="AF23" s="73">
        <f>AC23*4+AD23*9</f>
        <v>153.30000000000001</v>
      </c>
      <c r="AG23" s="111"/>
    </row>
    <row r="24" spans="2:33" s="69" customFormat="1" ht="27.95" customHeight="1" x14ac:dyDescent="0.4">
      <c r="B24" s="42" t="s">
        <v>10</v>
      </c>
      <c r="C24" s="486"/>
      <c r="D24" s="3"/>
      <c r="E24" s="3"/>
      <c r="F24" s="3"/>
      <c r="G24" s="2"/>
      <c r="H24" s="52"/>
      <c r="I24" s="2"/>
      <c r="J24" s="2"/>
      <c r="K24" s="2"/>
      <c r="L24" s="2"/>
      <c r="M24" s="2" t="s">
        <v>89</v>
      </c>
      <c r="N24" s="3"/>
      <c r="O24" s="2">
        <v>20</v>
      </c>
      <c r="P24" s="2"/>
      <c r="Q24" s="52"/>
      <c r="R24" s="2"/>
      <c r="S24" s="3"/>
      <c r="T24" s="52"/>
      <c r="U24" s="2"/>
      <c r="V24" s="488"/>
      <c r="W24" s="108">
        <v>23.5</v>
      </c>
      <c r="X24" s="48" t="s">
        <v>30</v>
      </c>
      <c r="Y24" s="44">
        <v>2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3"/>
    </row>
    <row r="25" spans="2:33" s="69" customFormat="1" ht="27.95" customHeight="1" x14ac:dyDescent="0.25">
      <c r="B25" s="490" t="s">
        <v>252</v>
      </c>
      <c r="C25" s="486"/>
      <c r="D25" s="3"/>
      <c r="E25" s="3"/>
      <c r="F25" s="3"/>
      <c r="G25" s="2"/>
      <c r="H25" s="52"/>
      <c r="I25" s="2"/>
      <c r="J25" s="2"/>
      <c r="K25" s="2"/>
      <c r="L25" s="2"/>
      <c r="M25" s="2"/>
      <c r="N25" s="3"/>
      <c r="O25" s="2"/>
      <c r="P25" s="2"/>
      <c r="Q25" s="52"/>
      <c r="R25" s="2"/>
      <c r="S25" s="2"/>
      <c r="T25" s="52"/>
      <c r="U25" s="2"/>
      <c r="V25" s="488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11"/>
    </row>
    <row r="26" spans="2:33" s="69" customFormat="1" ht="27.95" customHeight="1" x14ac:dyDescent="0.4">
      <c r="B26" s="490"/>
      <c r="C26" s="486"/>
      <c r="D26" s="52"/>
      <c r="E26" s="52"/>
      <c r="F26" s="2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488"/>
      <c r="W26" s="108">
        <v>25.6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3"/>
    </row>
    <row r="27" spans="2:33" s="69" customFormat="1" ht="27.95" customHeight="1" x14ac:dyDescent="0.25">
      <c r="B27" s="54" t="s">
        <v>36</v>
      </c>
      <c r="C27" s="77"/>
      <c r="D27" s="2"/>
      <c r="E27" s="52"/>
      <c r="F27" s="2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488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11"/>
    </row>
    <row r="28" spans="2:33" s="69" customFormat="1" ht="27.95" customHeight="1" thickBot="1" x14ac:dyDescent="0.45">
      <c r="B28" s="57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489"/>
      <c r="W28" s="109">
        <f>W22*4+W26*4+W24*9</f>
        <v>723.9</v>
      </c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6"/>
    </row>
    <row r="29" spans="2:33" s="41" customFormat="1" ht="27.95" customHeight="1" x14ac:dyDescent="0.3">
      <c r="B29" s="36">
        <v>11</v>
      </c>
      <c r="C29" s="486"/>
      <c r="D29" s="37" t="str">
        <f>'106.11月菜單'!N39</f>
        <v>地瓜飯</v>
      </c>
      <c r="E29" s="37" t="s">
        <v>271</v>
      </c>
      <c r="F29" s="37"/>
      <c r="G29" s="37" t="str">
        <f>'106.11月菜單'!N40</f>
        <v>薑母燒雞</v>
      </c>
      <c r="H29" s="37" t="s">
        <v>268</v>
      </c>
      <c r="I29" s="37"/>
      <c r="J29" s="37" t="str">
        <f>'106.11月菜單'!N41</f>
        <v>沙茶米血</v>
      </c>
      <c r="K29" s="37" t="s">
        <v>88</v>
      </c>
      <c r="L29" s="37"/>
      <c r="M29" s="37" t="str">
        <f>'106.11月菜單'!N42</f>
        <v>珍菇花椰菜</v>
      </c>
      <c r="N29" s="37" t="s">
        <v>268</v>
      </c>
      <c r="O29" s="37"/>
      <c r="P29" s="37" t="str">
        <f>'106.11月菜單'!N43</f>
        <v>淺色蔬菜</v>
      </c>
      <c r="Q29" s="37" t="s">
        <v>277</v>
      </c>
      <c r="R29" s="37"/>
      <c r="S29" s="37" t="str">
        <f>'106.11月菜單'!N44</f>
        <v>豆腐湯(豆)</v>
      </c>
      <c r="T29" s="37" t="s">
        <v>268</v>
      </c>
      <c r="U29" s="37"/>
      <c r="V29" s="487"/>
      <c r="W29" s="38" t="s">
        <v>44</v>
      </c>
      <c r="X29" s="39" t="s">
        <v>19</v>
      </c>
      <c r="Y29" s="40">
        <v>5.6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1"/>
    </row>
    <row r="30" spans="2:33" ht="27.95" customHeight="1" x14ac:dyDescent="0.3">
      <c r="B30" s="42" t="s">
        <v>8</v>
      </c>
      <c r="C30" s="486"/>
      <c r="D30" s="2" t="s">
        <v>287</v>
      </c>
      <c r="E30" s="2"/>
      <c r="F30" s="2">
        <v>80</v>
      </c>
      <c r="G30" s="69" t="s">
        <v>300</v>
      </c>
      <c r="H30" s="156"/>
      <c r="I30" s="155">
        <v>90</v>
      </c>
      <c r="J30" s="3" t="s">
        <v>377</v>
      </c>
      <c r="K30" s="2"/>
      <c r="L30" s="3">
        <v>30</v>
      </c>
      <c r="M30" s="2" t="s">
        <v>89</v>
      </c>
      <c r="N30" s="2"/>
      <c r="O30" s="2">
        <v>10</v>
      </c>
      <c r="P30" s="2" t="s">
        <v>275</v>
      </c>
      <c r="Q30" s="2"/>
      <c r="R30" s="2">
        <v>80</v>
      </c>
      <c r="S30" s="3" t="s">
        <v>360</v>
      </c>
      <c r="T30" s="2"/>
      <c r="U30" s="2">
        <v>1</v>
      </c>
      <c r="V30" s="488"/>
      <c r="W30" s="113">
        <v>105</v>
      </c>
      <c r="X30" s="43" t="s">
        <v>25</v>
      </c>
      <c r="Y30" s="44">
        <v>2.5</v>
      </c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  <c r="AG30" s="113"/>
    </row>
    <row r="31" spans="2:33" ht="27.95" customHeight="1" x14ac:dyDescent="0.3">
      <c r="B31" s="42">
        <v>30</v>
      </c>
      <c r="C31" s="486"/>
      <c r="D31" s="2" t="s">
        <v>315</v>
      </c>
      <c r="E31" s="2"/>
      <c r="F31" s="2">
        <v>40</v>
      </c>
      <c r="G31" s="2" t="s">
        <v>79</v>
      </c>
      <c r="H31" s="3"/>
      <c r="I31" s="2">
        <v>30</v>
      </c>
      <c r="J31" s="3"/>
      <c r="K31" s="2"/>
      <c r="L31" s="3"/>
      <c r="M31" s="282" t="s">
        <v>493</v>
      </c>
      <c r="N31" s="2"/>
      <c r="O31" s="2">
        <v>60</v>
      </c>
      <c r="P31" s="2"/>
      <c r="Q31" s="2"/>
      <c r="R31" s="2"/>
      <c r="S31" s="3" t="s">
        <v>361</v>
      </c>
      <c r="T31" s="2" t="s">
        <v>353</v>
      </c>
      <c r="U31" s="2">
        <v>30</v>
      </c>
      <c r="V31" s="488"/>
      <c r="W31" s="47" t="s">
        <v>46</v>
      </c>
      <c r="X31" s="48" t="s">
        <v>27</v>
      </c>
      <c r="Y31" s="44">
        <v>1.8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11"/>
    </row>
    <row r="32" spans="2:33" ht="27.95" customHeight="1" x14ac:dyDescent="0.3">
      <c r="B32" s="42" t="s">
        <v>10</v>
      </c>
      <c r="C32" s="486"/>
      <c r="D32" s="52"/>
      <c r="E32" s="52"/>
      <c r="F32" s="2"/>
      <c r="G32" s="69"/>
      <c r="H32" s="159"/>
      <c r="I32" s="155"/>
      <c r="J32" s="152"/>
      <c r="K32" s="154"/>
      <c r="L32" s="153"/>
      <c r="M32" s="2"/>
      <c r="N32" s="3"/>
      <c r="O32" s="2"/>
      <c r="P32" s="2"/>
      <c r="Q32" s="52"/>
      <c r="R32" s="2"/>
      <c r="S32" s="2"/>
      <c r="T32" s="3"/>
      <c r="U32" s="2"/>
      <c r="V32" s="488"/>
      <c r="W32" s="108">
        <v>23.5</v>
      </c>
      <c r="X32" s="48" t="s">
        <v>30</v>
      </c>
      <c r="Y32" s="44">
        <v>2</v>
      </c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  <c r="AG32" s="113"/>
    </row>
    <row r="33" spans="2:33" ht="27.95" customHeight="1" x14ac:dyDescent="0.25">
      <c r="B33" s="490" t="s">
        <v>253</v>
      </c>
      <c r="C33" s="486"/>
      <c r="D33" s="52"/>
      <c r="E33" s="52"/>
      <c r="F33" s="2"/>
      <c r="G33" s="2"/>
      <c r="H33" s="2"/>
      <c r="I33" s="2"/>
      <c r="J33" s="3"/>
      <c r="K33" s="3"/>
      <c r="L33" s="3"/>
      <c r="M33" s="2"/>
      <c r="N33" s="3"/>
      <c r="O33" s="2"/>
      <c r="P33" s="2"/>
      <c r="Q33" s="52"/>
      <c r="R33" s="2"/>
      <c r="S33" s="3"/>
      <c r="T33" s="52"/>
      <c r="U33" s="2"/>
      <c r="V33" s="488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11"/>
    </row>
    <row r="34" spans="2:33" ht="27.95" customHeight="1" x14ac:dyDescent="0.3">
      <c r="B34" s="490"/>
      <c r="C34" s="486"/>
      <c r="D34" s="52"/>
      <c r="E34" s="52"/>
      <c r="F34" s="2"/>
      <c r="G34" s="2"/>
      <c r="H34" s="52"/>
      <c r="I34" s="2"/>
      <c r="J34" s="3"/>
      <c r="K34" s="52"/>
      <c r="L34" s="3"/>
      <c r="M34" s="2"/>
      <c r="N34" s="52"/>
      <c r="O34" s="2"/>
      <c r="P34" s="2"/>
      <c r="Q34" s="52"/>
      <c r="R34" s="2"/>
      <c r="S34" s="3"/>
      <c r="T34" s="52"/>
      <c r="U34" s="2"/>
      <c r="V34" s="488"/>
      <c r="W34" s="108">
        <v>26.5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3"/>
    </row>
    <row r="35" spans="2:33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488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11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489"/>
      <c r="W36" s="109">
        <f>W30*4+W34*4+W32*9</f>
        <v>737.5</v>
      </c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6"/>
    </row>
    <row r="37" spans="2:33" s="41" customFormat="1" ht="27.95" customHeight="1" x14ac:dyDescent="0.3">
      <c r="B37" s="36"/>
      <c r="C37" s="48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487"/>
      <c r="W37" s="38"/>
      <c r="X37" s="39"/>
      <c r="Y37" s="40"/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11"/>
    </row>
    <row r="38" spans="2:33" ht="27.95" customHeight="1" x14ac:dyDescent="0.3">
      <c r="B38" s="42"/>
      <c r="C38" s="486"/>
      <c r="D38" s="3"/>
      <c r="E38" s="3"/>
      <c r="F38" s="2"/>
      <c r="G38" s="2"/>
      <c r="H38" s="3"/>
      <c r="I38" s="2"/>
      <c r="J38" s="2"/>
      <c r="K38" s="2"/>
      <c r="L38" s="2"/>
      <c r="M38" s="2"/>
      <c r="N38" s="3"/>
      <c r="O38" s="2"/>
      <c r="P38" s="2"/>
      <c r="Q38" s="3"/>
      <c r="R38" s="2"/>
      <c r="S38" s="3"/>
      <c r="T38" s="2"/>
      <c r="U38" s="2"/>
      <c r="V38" s="488"/>
      <c r="W38" s="113"/>
      <c r="X38" s="43"/>
      <c r="Y38" s="44"/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3"/>
    </row>
    <row r="39" spans="2:33" ht="27.95" customHeight="1" x14ac:dyDescent="0.3">
      <c r="B39" s="42"/>
      <c r="C39" s="486"/>
      <c r="D39" s="3"/>
      <c r="E39" s="3"/>
      <c r="F39" s="2"/>
      <c r="G39" s="2"/>
      <c r="H39" s="3"/>
      <c r="I39" s="2"/>
      <c r="J39" s="2"/>
      <c r="K39" s="2"/>
      <c r="L39" s="2"/>
      <c r="M39" s="2"/>
      <c r="N39" s="3"/>
      <c r="O39" s="2"/>
      <c r="P39" s="2"/>
      <c r="Q39" s="3"/>
      <c r="R39" s="2"/>
      <c r="S39" s="3"/>
      <c r="T39" s="2"/>
      <c r="U39" s="2"/>
      <c r="V39" s="488"/>
      <c r="W39" s="47"/>
      <c r="X39" s="48"/>
      <c r="Y39" s="44"/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11"/>
    </row>
    <row r="40" spans="2:33" ht="27.95" customHeight="1" x14ac:dyDescent="0.3">
      <c r="B40" s="42"/>
      <c r="C40" s="486"/>
      <c r="D40" s="3"/>
      <c r="E40" s="3"/>
      <c r="F40" s="2"/>
      <c r="G40" s="2"/>
      <c r="H40" s="3"/>
      <c r="I40" s="2"/>
      <c r="J40" s="2"/>
      <c r="K40" s="2"/>
      <c r="L40" s="2"/>
      <c r="M40" s="2"/>
      <c r="N40" s="3"/>
      <c r="O40" s="2"/>
      <c r="P40" s="2"/>
      <c r="Q40" s="3"/>
      <c r="R40" s="2"/>
      <c r="S40" s="2"/>
      <c r="T40" s="3"/>
      <c r="U40" s="2"/>
      <c r="V40" s="488"/>
      <c r="W40" s="108"/>
      <c r="X40" s="48"/>
      <c r="Y40" s="44"/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3"/>
    </row>
    <row r="41" spans="2:33" ht="27.95" customHeight="1" x14ac:dyDescent="0.25">
      <c r="B41" s="490"/>
      <c r="C41" s="486"/>
      <c r="D41" s="3"/>
      <c r="E41" s="3"/>
      <c r="F41" s="2"/>
      <c r="G41" s="2"/>
      <c r="H41" s="3"/>
      <c r="I41" s="2"/>
      <c r="J41" s="2"/>
      <c r="K41" s="2"/>
      <c r="L41" s="2"/>
      <c r="M41" s="2"/>
      <c r="N41" s="3"/>
      <c r="O41" s="2"/>
      <c r="P41" s="2"/>
      <c r="Q41" s="3"/>
      <c r="R41" s="2"/>
      <c r="S41" s="3"/>
      <c r="T41" s="3"/>
      <c r="U41" s="3"/>
      <c r="V41" s="488"/>
      <c r="W41" s="47"/>
      <c r="X41" s="48"/>
      <c r="Y41" s="44"/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11"/>
    </row>
    <row r="42" spans="2:33" ht="27.95" customHeight="1" x14ac:dyDescent="0.3">
      <c r="B42" s="490"/>
      <c r="C42" s="486"/>
      <c r="D42" s="52"/>
      <c r="E42" s="52"/>
      <c r="F42" s="2"/>
      <c r="G42" s="2"/>
      <c r="H42" s="52"/>
      <c r="I42" s="2"/>
      <c r="J42" s="2"/>
      <c r="K42" s="52"/>
      <c r="L42" s="2"/>
      <c r="M42" s="2"/>
      <c r="N42" s="52"/>
      <c r="O42" s="2"/>
      <c r="P42" s="2"/>
      <c r="Q42" s="52"/>
      <c r="R42" s="2"/>
      <c r="S42" s="3"/>
      <c r="T42" s="52"/>
      <c r="U42" s="3"/>
      <c r="V42" s="488"/>
      <c r="W42" s="108"/>
      <c r="X42" s="98"/>
      <c r="Y42" s="53"/>
      <c r="Z42" s="19"/>
      <c r="AA42" s="20" t="s">
        <v>35</v>
      </c>
      <c r="AE42" s="20">
        <f>AB42*15</f>
        <v>0</v>
      </c>
      <c r="AG42" s="113"/>
    </row>
    <row r="43" spans="2:33" ht="27.95" customHeight="1" x14ac:dyDescent="0.25">
      <c r="B43" s="54"/>
      <c r="C43" s="55"/>
      <c r="D43" s="52"/>
      <c r="E43" s="52"/>
      <c r="F43" s="2"/>
      <c r="G43" s="2"/>
      <c r="H43" s="52"/>
      <c r="I43" s="2"/>
      <c r="J43" s="3"/>
      <c r="K43" s="52"/>
      <c r="L43" s="3"/>
      <c r="M43" s="2"/>
      <c r="N43" s="52"/>
      <c r="O43" s="2"/>
      <c r="P43" s="2"/>
      <c r="Q43" s="52"/>
      <c r="R43" s="2"/>
      <c r="S43" s="3"/>
      <c r="T43" s="52"/>
      <c r="U43" s="3"/>
      <c r="V43" s="488"/>
      <c r="W43" s="47"/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11"/>
    </row>
    <row r="44" spans="2:33" ht="27.95" customHeight="1" thickBot="1" x14ac:dyDescent="0.35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489"/>
      <c r="W44" s="109"/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6"/>
    </row>
    <row r="45" spans="2:33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88"/>
      <c r="AA45" s="74"/>
      <c r="AB45" s="68"/>
      <c r="AC45" s="74"/>
      <c r="AD45" s="74"/>
      <c r="AE45" s="74"/>
      <c r="AF45" s="74"/>
      <c r="AG45" s="74"/>
    </row>
    <row r="46" spans="2:33" x14ac:dyDescent="0.25">
      <c r="B46" s="68"/>
      <c r="C46" s="89"/>
      <c r="D46" s="476"/>
      <c r="E46" s="476"/>
      <c r="F46" s="477"/>
      <c r="G46" s="477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3" x14ac:dyDescent="0.25">
      <c r="Y47" s="94"/>
    </row>
    <row r="48" spans="2:33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zoomScaleNormal="100" workbookViewId="0">
      <selection activeCell="G5" sqref="G5:G10"/>
    </sheetView>
  </sheetViews>
  <sheetFormatPr defaultColWidth="9" defaultRowHeight="32.25" x14ac:dyDescent="0.45"/>
  <cols>
    <col min="1" max="1" width="5.125" style="206" customWidth="1"/>
    <col min="2" max="2" width="10.625" style="205" customWidth="1"/>
    <col min="3" max="3" width="7.125" style="204" customWidth="1"/>
    <col min="4" max="4" width="14.625" style="201" customWidth="1"/>
    <col min="5" max="5" width="7.25" style="201" customWidth="1"/>
    <col min="6" max="6" width="10.625" style="205" customWidth="1"/>
    <col min="7" max="7" width="7.125" style="204" customWidth="1"/>
    <col min="8" max="8" width="14.625" style="201" customWidth="1"/>
    <col min="9" max="9" width="7" style="201" customWidth="1"/>
    <col min="10" max="10" width="10.625" style="203" customWidth="1"/>
    <col min="11" max="11" width="7.125" style="202" customWidth="1"/>
    <col min="12" max="12" width="14.625" style="201" customWidth="1"/>
    <col min="13" max="13" width="7.125" style="201" customWidth="1"/>
    <col min="14" max="14" width="10.625" style="203" customWidth="1"/>
    <col min="15" max="15" width="7.125" style="202" customWidth="1"/>
    <col min="16" max="16" width="14.625" style="201" customWidth="1"/>
    <col min="17" max="17" width="7" style="201" customWidth="1"/>
    <col min="18" max="18" width="10.625" style="203" customWidth="1"/>
    <col min="19" max="19" width="7.125" style="202" customWidth="1"/>
    <col min="20" max="20" width="14.625" style="201" customWidth="1"/>
    <col min="21" max="21" width="7.5" style="201" customWidth="1"/>
    <col min="22" max="16384" width="9" style="101"/>
  </cols>
  <sheetData>
    <row r="1" spans="1:24" s="252" customFormat="1" ht="35.1" customHeight="1" x14ac:dyDescent="0.4">
      <c r="A1" s="494" t="s">
        <v>224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5"/>
    </row>
    <row r="2" spans="1:24" s="225" customFormat="1" ht="15" customHeight="1" thickBot="1" x14ac:dyDescent="0.5">
      <c r="A2" s="496" t="s">
        <v>122</v>
      </c>
      <c r="B2" s="497"/>
      <c r="C2" s="497"/>
      <c r="D2" s="497"/>
      <c r="E2" s="497"/>
      <c r="F2" s="497"/>
      <c r="G2" s="250"/>
      <c r="H2" s="249"/>
      <c r="I2" s="249"/>
      <c r="J2" s="251"/>
      <c r="K2" s="250"/>
      <c r="L2" s="249"/>
      <c r="M2" s="249"/>
      <c r="N2" s="251"/>
      <c r="O2" s="250"/>
      <c r="P2" s="249"/>
      <c r="Q2" s="249"/>
      <c r="R2" s="203"/>
      <c r="S2" s="202"/>
      <c r="T2" s="249"/>
      <c r="U2" s="249"/>
    </row>
    <row r="3" spans="1:24" s="224" customFormat="1" ht="15" customHeight="1" x14ac:dyDescent="0.25">
      <c r="A3" s="248" t="s">
        <v>121</v>
      </c>
      <c r="B3" s="503">
        <f>'106.11月菜單'!B2</f>
        <v>0</v>
      </c>
      <c r="C3" s="504"/>
      <c r="D3" s="504"/>
      <c r="E3" s="505"/>
      <c r="F3" s="503">
        <f>'106.11月菜單'!F2</f>
        <v>0</v>
      </c>
      <c r="G3" s="504"/>
      <c r="H3" s="504"/>
      <c r="I3" s="505"/>
      <c r="J3" s="503" t="str">
        <f>'106.11月菜單'!J2</f>
        <v>11月1日(三)</v>
      </c>
      <c r="K3" s="504"/>
      <c r="L3" s="504"/>
      <c r="M3" s="505"/>
      <c r="N3" s="503" t="str">
        <f>'106.11月菜單'!N2</f>
        <v>11月2日(四)</v>
      </c>
      <c r="O3" s="504"/>
      <c r="P3" s="504"/>
      <c r="Q3" s="505"/>
      <c r="R3" s="503" t="str">
        <f>'106.11月菜單'!R2</f>
        <v>11月3日(五)</v>
      </c>
      <c r="S3" s="504"/>
      <c r="T3" s="504"/>
      <c r="U3" s="506"/>
    </row>
    <row r="4" spans="1:24" s="216" customFormat="1" ht="27.95" customHeight="1" x14ac:dyDescent="0.4">
      <c r="A4" s="280" t="s">
        <v>120</v>
      </c>
      <c r="B4" s="242" t="s">
        <v>119</v>
      </c>
      <c r="C4" s="279" t="s">
        <v>118</v>
      </c>
      <c r="D4" s="247" t="s">
        <v>117</v>
      </c>
      <c r="E4" s="246" t="s">
        <v>116</v>
      </c>
      <c r="F4" s="242" t="s">
        <v>119</v>
      </c>
      <c r="G4" s="242" t="s">
        <v>118</v>
      </c>
      <c r="H4" s="222" t="s">
        <v>117</v>
      </c>
      <c r="I4" s="234" t="s">
        <v>116</v>
      </c>
      <c r="J4" s="242" t="s">
        <v>119</v>
      </c>
      <c r="K4" s="245" t="s">
        <v>118</v>
      </c>
      <c r="L4" s="244" t="s">
        <v>117</v>
      </c>
      <c r="M4" s="243" t="s">
        <v>116</v>
      </c>
      <c r="N4" s="242" t="s">
        <v>119</v>
      </c>
      <c r="O4" s="245" t="s">
        <v>118</v>
      </c>
      <c r="P4" s="244" t="s">
        <v>117</v>
      </c>
      <c r="Q4" s="243" t="s">
        <v>116</v>
      </c>
      <c r="R4" s="242" t="s">
        <v>119</v>
      </c>
      <c r="S4" s="241" t="s">
        <v>118</v>
      </c>
      <c r="T4" s="240" t="s">
        <v>117</v>
      </c>
      <c r="U4" s="239" t="s">
        <v>116</v>
      </c>
      <c r="V4" s="324"/>
      <c r="W4" s="324"/>
      <c r="X4" s="324"/>
    </row>
    <row r="5" spans="1:24" s="216" customFormat="1" ht="15" customHeight="1" x14ac:dyDescent="0.4">
      <c r="A5" s="498" t="s">
        <v>115</v>
      </c>
      <c r="B5" s="499">
        <f>'106.11月菜單'!B3</f>
        <v>0</v>
      </c>
      <c r="C5" s="500">
        <f>'第一週明細)'!E5</f>
        <v>0</v>
      </c>
      <c r="D5" s="222">
        <f>'第一週明細)'!D6</f>
        <v>0</v>
      </c>
      <c r="E5" s="238">
        <f>'第一週明細)'!F6</f>
        <v>0</v>
      </c>
      <c r="F5" s="501">
        <f>'106.11月菜單'!F3</f>
        <v>0</v>
      </c>
      <c r="G5" s="500">
        <f>'第一週明細)'!E13</f>
        <v>0</v>
      </c>
      <c r="H5" s="222">
        <f>'第一週明細)'!D14</f>
        <v>0</v>
      </c>
      <c r="I5" s="238">
        <f>'第一週明細)'!F14</f>
        <v>0</v>
      </c>
      <c r="J5" s="502" t="str">
        <f>'106.11月菜單'!J3</f>
        <v>五穀飯</v>
      </c>
      <c r="K5" s="500" t="str">
        <f>'第一週明細)'!E21</f>
        <v>蒸</v>
      </c>
      <c r="L5" s="222" t="str">
        <f>'第一週明細)'!D22</f>
        <v>五穀米</v>
      </c>
      <c r="M5" s="238">
        <f>'第一週明細)'!F22</f>
        <v>40</v>
      </c>
      <c r="N5" s="507" t="str">
        <f>'106.11月菜單'!N3</f>
        <v>地瓜飯</v>
      </c>
      <c r="O5" s="500" t="str">
        <f>'第一週明細)'!E29</f>
        <v>蒸</v>
      </c>
      <c r="P5" s="222" t="str">
        <f>'第一週明細)'!D30</f>
        <v>白米</v>
      </c>
      <c r="Q5" s="238">
        <f>'第一週明細)'!F30</f>
        <v>90</v>
      </c>
      <c r="R5" s="508" t="str">
        <f>'106.11月菜單'!R3</f>
        <v>台式炒麵</v>
      </c>
      <c r="S5" s="500" t="str">
        <f>'第一週明細)'!E37</f>
        <v>煮</v>
      </c>
      <c r="T5" s="222" t="str">
        <f>'第一週明細)'!D38</f>
        <v>麵條</v>
      </c>
      <c r="U5" s="237">
        <f>'第一週明細)'!F38</f>
        <v>140</v>
      </c>
      <c r="V5" s="303"/>
      <c r="W5" s="303"/>
      <c r="X5" s="303"/>
    </row>
    <row r="6" spans="1:24" s="216" customFormat="1" ht="15" customHeight="1" x14ac:dyDescent="0.4">
      <c r="A6" s="498"/>
      <c r="B6" s="499"/>
      <c r="C6" s="500"/>
      <c r="D6" s="222">
        <f>'第一週明細)'!D7</f>
        <v>0</v>
      </c>
      <c r="E6" s="238">
        <f>'第一週明細)'!F7</f>
        <v>0</v>
      </c>
      <c r="F6" s="501"/>
      <c r="G6" s="500"/>
      <c r="H6" s="222">
        <f>'第一週明細)'!D15</f>
        <v>0</v>
      </c>
      <c r="I6" s="238">
        <f>'第一週明細)'!F15</f>
        <v>0</v>
      </c>
      <c r="J6" s="502"/>
      <c r="K6" s="500"/>
      <c r="L6" s="222" t="str">
        <f>'第一週明細)'!D23</f>
        <v>白米</v>
      </c>
      <c r="M6" s="238">
        <f>'第一週明細)'!F23</f>
        <v>60</v>
      </c>
      <c r="N6" s="507"/>
      <c r="O6" s="500"/>
      <c r="P6" s="222" t="str">
        <f>'第一週明細)'!D31</f>
        <v>地瓜</v>
      </c>
      <c r="Q6" s="238">
        <f>'第一週明細)'!F31</f>
        <v>40</v>
      </c>
      <c r="R6" s="508"/>
      <c r="S6" s="500"/>
      <c r="T6" s="222" t="str">
        <f>'第一週明細)'!D39</f>
        <v>豆芽菜</v>
      </c>
      <c r="U6" s="237">
        <f>'第一週明細)'!F39</f>
        <v>30</v>
      </c>
      <c r="V6" s="335"/>
      <c r="W6" s="334"/>
      <c r="X6" s="334"/>
    </row>
    <row r="7" spans="1:24" s="215" customFormat="1" ht="15" customHeight="1" x14ac:dyDescent="0.25">
      <c r="A7" s="498"/>
      <c r="B7" s="499"/>
      <c r="C7" s="500"/>
      <c r="D7" s="222">
        <f>'第一週明細)'!D8</f>
        <v>0</v>
      </c>
      <c r="E7" s="238">
        <f>'第一週明細)'!F8</f>
        <v>0</v>
      </c>
      <c r="F7" s="501"/>
      <c r="G7" s="500"/>
      <c r="H7" s="222">
        <f>'第一週明細)'!D16</f>
        <v>0</v>
      </c>
      <c r="I7" s="238">
        <f>'第一週明細)'!F16</f>
        <v>0</v>
      </c>
      <c r="J7" s="502"/>
      <c r="K7" s="500"/>
      <c r="L7" s="222">
        <f>'第一週明細)'!D24</f>
        <v>0</v>
      </c>
      <c r="M7" s="238">
        <f>'第一週明細)'!F24</f>
        <v>0</v>
      </c>
      <c r="N7" s="507"/>
      <c r="O7" s="500"/>
      <c r="P7" s="222">
        <f>'第一週明細)'!D32</f>
        <v>0</v>
      </c>
      <c r="Q7" s="238">
        <f>'第一週明細)'!F32</f>
        <v>0</v>
      </c>
      <c r="R7" s="508"/>
      <c r="S7" s="500"/>
      <c r="T7" s="222" t="str">
        <f>'第一週明細)'!D40</f>
        <v>生鮮豬肉</v>
      </c>
      <c r="U7" s="237">
        <f>'第一週明細)'!F40</f>
        <v>10</v>
      </c>
      <c r="V7" s="328"/>
      <c r="W7" s="328"/>
      <c r="X7" s="328"/>
    </row>
    <row r="8" spans="1:24" s="229" customFormat="1" ht="15" customHeight="1" x14ac:dyDescent="0.4">
      <c r="A8" s="498"/>
      <c r="B8" s="499"/>
      <c r="C8" s="500"/>
      <c r="D8" s="222">
        <f>'第一週明細)'!D9</f>
        <v>0</v>
      </c>
      <c r="E8" s="238">
        <f>'第一週明細)'!F9</f>
        <v>0</v>
      </c>
      <c r="F8" s="501"/>
      <c r="G8" s="500"/>
      <c r="H8" s="222">
        <f>'第一週明細)'!D17</f>
        <v>0</v>
      </c>
      <c r="I8" s="238">
        <f>'第一週明細)'!F17</f>
        <v>0</v>
      </c>
      <c r="J8" s="502"/>
      <c r="K8" s="500"/>
      <c r="L8" s="222">
        <f>'第一週明細)'!D25</f>
        <v>0</v>
      </c>
      <c r="M8" s="238">
        <f>'第一週明細)'!F25</f>
        <v>0</v>
      </c>
      <c r="N8" s="507"/>
      <c r="O8" s="500"/>
      <c r="P8" s="222">
        <f>'第一週明細)'!D33</f>
        <v>0</v>
      </c>
      <c r="Q8" s="238">
        <f>'第一週明細)'!F33</f>
        <v>0</v>
      </c>
      <c r="R8" s="508"/>
      <c r="S8" s="500"/>
      <c r="T8" s="222">
        <f>'第一週明細)'!D41</f>
        <v>0</v>
      </c>
      <c r="U8" s="237">
        <f>'第一週明細)'!F41</f>
        <v>0</v>
      </c>
    </row>
    <row r="9" spans="1:24" s="229" customFormat="1" ht="15" customHeight="1" x14ac:dyDescent="0.4">
      <c r="A9" s="498"/>
      <c r="B9" s="499"/>
      <c r="C9" s="500"/>
      <c r="D9" s="222">
        <f>'第一週明細)'!D10</f>
        <v>0</v>
      </c>
      <c r="E9" s="238">
        <f>'第一週明細)'!F10</f>
        <v>0</v>
      </c>
      <c r="F9" s="501"/>
      <c r="G9" s="500"/>
      <c r="H9" s="222">
        <f>'第一週明細)'!D18</f>
        <v>0</v>
      </c>
      <c r="I9" s="238">
        <f>'第一週明細)'!F18</f>
        <v>0</v>
      </c>
      <c r="J9" s="502"/>
      <c r="K9" s="500"/>
      <c r="L9" s="222">
        <f>'第一週明細)'!D26</f>
        <v>0</v>
      </c>
      <c r="M9" s="238">
        <f>'第一週明細)'!F26</f>
        <v>0</v>
      </c>
      <c r="N9" s="507"/>
      <c r="O9" s="500"/>
      <c r="P9" s="222">
        <f>'第一週明細)'!D34</f>
        <v>0</v>
      </c>
      <c r="Q9" s="238">
        <f>'第一週明細)'!F34</f>
        <v>0</v>
      </c>
      <c r="R9" s="508"/>
      <c r="S9" s="500"/>
      <c r="T9" s="222">
        <f>'第一週明細)'!D42</f>
        <v>0</v>
      </c>
      <c r="U9" s="237">
        <f>'第一週明細)'!F42</f>
        <v>0</v>
      </c>
    </row>
    <row r="10" spans="1:24" s="215" customFormat="1" ht="15" customHeight="1" x14ac:dyDescent="0.25">
      <c r="A10" s="498"/>
      <c r="B10" s="499"/>
      <c r="C10" s="500"/>
      <c r="D10" s="222">
        <f>'第一週明細)'!D11</f>
        <v>0</v>
      </c>
      <c r="E10" s="238">
        <f>'第一週明細)'!F11</f>
        <v>0</v>
      </c>
      <c r="F10" s="501"/>
      <c r="G10" s="500"/>
      <c r="H10" s="222">
        <f>'第一週明細)'!D19</f>
        <v>0</v>
      </c>
      <c r="I10" s="238">
        <f>'第一週明細)'!F19</f>
        <v>0</v>
      </c>
      <c r="J10" s="502"/>
      <c r="K10" s="500"/>
      <c r="L10" s="222">
        <f>'第一週明細)'!D27</f>
        <v>0</v>
      </c>
      <c r="M10" s="238">
        <f>'第一週明細)'!F27</f>
        <v>0</v>
      </c>
      <c r="N10" s="507"/>
      <c r="O10" s="500"/>
      <c r="P10" s="222">
        <f>'第一週明細)'!D35</f>
        <v>0</v>
      </c>
      <c r="Q10" s="238">
        <f>'第一週明細)'!F35</f>
        <v>0</v>
      </c>
      <c r="R10" s="508"/>
      <c r="S10" s="500"/>
      <c r="T10" s="222">
        <f>'第一週明細)'!D43</f>
        <v>0</v>
      </c>
      <c r="U10" s="237">
        <f>'第一週明細)'!F43</f>
        <v>0</v>
      </c>
    </row>
    <row r="11" spans="1:24" s="215" customFormat="1" ht="15" customHeight="1" x14ac:dyDescent="0.25">
      <c r="A11" s="498" t="s">
        <v>114</v>
      </c>
      <c r="B11" s="499">
        <f>'106.11月菜單'!B4</f>
        <v>0</v>
      </c>
      <c r="C11" s="509">
        <f>'第一週明細)'!H5</f>
        <v>0</v>
      </c>
      <c r="D11" s="234">
        <f>'第一週明細)'!G6</f>
        <v>0</v>
      </c>
      <c r="E11" s="234">
        <f>'第一週明細)'!I6</f>
        <v>0</v>
      </c>
      <c r="F11" s="501">
        <f>'106.11月菜單'!F4</f>
        <v>0</v>
      </c>
      <c r="G11" s="509">
        <f>'第一週明細)'!H13</f>
        <v>0</v>
      </c>
      <c r="H11" s="234">
        <f>'第一週明細)'!G14</f>
        <v>0</v>
      </c>
      <c r="I11" s="236">
        <f>'第一週明細)'!I14</f>
        <v>0</v>
      </c>
      <c r="J11" s="502" t="str">
        <f>'106.11月菜單'!J4</f>
        <v>烤脆皮雞腿</v>
      </c>
      <c r="K11" s="509" t="str">
        <f>'第一週明細)'!H21</f>
        <v>烤</v>
      </c>
      <c r="L11" s="234" t="str">
        <f>'第一週明細)'!G22</f>
        <v>生鮮雞腿</v>
      </c>
      <c r="M11" s="234">
        <f>'第一週明細)'!I22</f>
        <v>80</v>
      </c>
      <c r="N11" s="515" t="str">
        <f>'106.11月菜單'!N4</f>
        <v>酥脆魷魚條(海)(炸)</v>
      </c>
      <c r="O11" s="509" t="str">
        <f>'第一週明細)'!H29</f>
        <v>炸</v>
      </c>
      <c r="P11" s="234" t="str">
        <f>'第一週明細)'!G30</f>
        <v>生鮮魷魚條</v>
      </c>
      <c r="Q11" s="234">
        <f>'第一週明細)'!I30</f>
        <v>60</v>
      </c>
      <c r="R11" s="508" t="str">
        <f>'106.11月菜單'!R4</f>
        <v>韓式白菜肉片</v>
      </c>
      <c r="S11" s="509" t="str">
        <f>'第一週明細)'!H37</f>
        <v>煮</v>
      </c>
      <c r="T11" s="234" t="str">
        <f>'第一週明細)'!G38</f>
        <v>生鮮豬肉</v>
      </c>
      <c r="U11" s="233">
        <f>'第一週明細)'!I38</f>
        <v>20</v>
      </c>
    </row>
    <row r="12" spans="1:24" s="225" customFormat="1" ht="15" customHeight="1" x14ac:dyDescent="0.25">
      <c r="A12" s="511"/>
      <c r="B12" s="499"/>
      <c r="C12" s="509"/>
      <c r="D12" s="234">
        <f>'第一週明細)'!G7</f>
        <v>0</v>
      </c>
      <c r="E12" s="234">
        <f>'第一週明細)'!I7</f>
        <v>0</v>
      </c>
      <c r="F12" s="501"/>
      <c r="G12" s="509"/>
      <c r="H12" s="234">
        <f>'第一週明細)'!G15</f>
        <v>0</v>
      </c>
      <c r="I12" s="236">
        <f>'第一週明細)'!I15</f>
        <v>0</v>
      </c>
      <c r="J12" s="502"/>
      <c r="K12" s="509"/>
      <c r="L12" s="234">
        <f>'第一週明細)'!G23</f>
        <v>0</v>
      </c>
      <c r="M12" s="234">
        <f>'第一週明細)'!I23</f>
        <v>0</v>
      </c>
      <c r="N12" s="515"/>
      <c r="O12" s="509"/>
      <c r="P12" s="234">
        <f>'第一週明細)'!G31</f>
        <v>0</v>
      </c>
      <c r="Q12" s="234">
        <f>'第一週明細)'!I31</f>
        <v>0</v>
      </c>
      <c r="R12" s="508"/>
      <c r="S12" s="509"/>
      <c r="T12" s="234" t="str">
        <f>'第一週明細)'!G39</f>
        <v>大白菜</v>
      </c>
      <c r="U12" s="233">
        <f>'第一週明細)'!I39</f>
        <v>60</v>
      </c>
    </row>
    <row r="13" spans="1:24" s="224" customFormat="1" ht="15" customHeight="1" x14ac:dyDescent="0.25">
      <c r="A13" s="511"/>
      <c r="B13" s="499"/>
      <c r="C13" s="509"/>
      <c r="D13" s="234">
        <f>'第一週明細)'!G8</f>
        <v>0</v>
      </c>
      <c r="E13" s="234">
        <f>'第一週明細)'!I8</f>
        <v>0</v>
      </c>
      <c r="F13" s="501"/>
      <c r="G13" s="509"/>
      <c r="H13" s="234">
        <f>'第一週明細)'!G16</f>
        <v>0</v>
      </c>
      <c r="I13" s="236">
        <f>'第一週明細)'!I16</f>
        <v>0</v>
      </c>
      <c r="J13" s="502"/>
      <c r="K13" s="509"/>
      <c r="L13" s="234">
        <f>'第一週明細)'!G24</f>
        <v>0</v>
      </c>
      <c r="M13" s="234">
        <f>'第一週明細)'!I24</f>
        <v>0</v>
      </c>
      <c r="N13" s="515"/>
      <c r="O13" s="509"/>
      <c r="P13" s="234">
        <f>'第一週明細)'!G32</f>
        <v>0</v>
      </c>
      <c r="Q13" s="234">
        <f>'第一週明細)'!I32</f>
        <v>0</v>
      </c>
      <c r="R13" s="508"/>
      <c r="S13" s="509"/>
      <c r="T13" s="234">
        <f>'第一週明細)'!G40</f>
        <v>0</v>
      </c>
      <c r="U13" s="233">
        <f>'第一週明細)'!I40</f>
        <v>0</v>
      </c>
    </row>
    <row r="14" spans="1:24" s="216" customFormat="1" ht="15" customHeight="1" x14ac:dyDescent="0.4">
      <c r="A14" s="511"/>
      <c r="B14" s="499"/>
      <c r="C14" s="509"/>
      <c r="D14" s="234">
        <f>'第一週明細)'!G9</f>
        <v>0</v>
      </c>
      <c r="E14" s="234">
        <f>'第一週明細)'!I9</f>
        <v>0</v>
      </c>
      <c r="F14" s="501"/>
      <c r="G14" s="509"/>
      <c r="H14" s="234">
        <f>'第一週明細)'!G17</f>
        <v>0</v>
      </c>
      <c r="I14" s="236">
        <f>'第一週明細)'!I17</f>
        <v>0</v>
      </c>
      <c r="J14" s="502"/>
      <c r="K14" s="509"/>
      <c r="L14" s="234">
        <f>'第一週明細)'!G25</f>
        <v>0</v>
      </c>
      <c r="M14" s="234">
        <f>'第一週明細)'!I25</f>
        <v>0</v>
      </c>
      <c r="N14" s="515"/>
      <c r="O14" s="509"/>
      <c r="P14" s="234">
        <f>'第一週明細)'!G33</f>
        <v>0</v>
      </c>
      <c r="Q14" s="234">
        <f>'第一週明細)'!I33</f>
        <v>0</v>
      </c>
      <c r="R14" s="508"/>
      <c r="S14" s="509"/>
      <c r="T14" s="234">
        <f>'第一週明細)'!G41</f>
        <v>0</v>
      </c>
      <c r="U14" s="233">
        <f>'第一週明細)'!I41</f>
        <v>0</v>
      </c>
    </row>
    <row r="15" spans="1:24" s="216" customFormat="1" ht="15" customHeight="1" x14ac:dyDescent="0.4">
      <c r="A15" s="511"/>
      <c r="B15" s="499"/>
      <c r="C15" s="509"/>
      <c r="D15" s="234">
        <f>'第一週明細)'!G10</f>
        <v>0</v>
      </c>
      <c r="E15" s="234">
        <f>'第一週明細)'!I10</f>
        <v>0</v>
      </c>
      <c r="F15" s="501"/>
      <c r="G15" s="509"/>
      <c r="H15" s="234">
        <f>'第一週明細)'!G18</f>
        <v>0</v>
      </c>
      <c r="I15" s="236">
        <f>'第一週明細)'!I18</f>
        <v>0</v>
      </c>
      <c r="J15" s="502"/>
      <c r="K15" s="509"/>
      <c r="L15" s="234">
        <f>'第一週明細)'!G26</f>
        <v>0</v>
      </c>
      <c r="M15" s="234">
        <f>'第一週明細)'!I26</f>
        <v>0</v>
      </c>
      <c r="N15" s="515"/>
      <c r="O15" s="509"/>
      <c r="P15" s="234">
        <f>'第一週明細)'!G34</f>
        <v>0</v>
      </c>
      <c r="Q15" s="234">
        <f>'第一週明細)'!I34</f>
        <v>0</v>
      </c>
      <c r="R15" s="508"/>
      <c r="S15" s="509"/>
      <c r="T15" s="234">
        <f>'第一週明細)'!G42</f>
        <v>0</v>
      </c>
      <c r="U15" s="233">
        <f>'第一週明細)'!I42</f>
        <v>0</v>
      </c>
    </row>
    <row r="16" spans="1:24" s="216" customFormat="1" ht="15" customHeight="1" x14ac:dyDescent="0.4">
      <c r="A16" s="511"/>
      <c r="B16" s="499"/>
      <c r="C16" s="509"/>
      <c r="D16" s="234">
        <f>'第一週明細)'!G11</f>
        <v>0</v>
      </c>
      <c r="E16" s="234">
        <f>'第一週明細)'!I11</f>
        <v>0</v>
      </c>
      <c r="F16" s="501"/>
      <c r="G16" s="509"/>
      <c r="H16" s="234">
        <f>'第一週明細)'!G19</f>
        <v>0</v>
      </c>
      <c r="I16" s="236">
        <f>'第一週明細)'!I19</f>
        <v>0</v>
      </c>
      <c r="J16" s="502"/>
      <c r="K16" s="509"/>
      <c r="L16" s="234">
        <f>'第一週明細)'!G27</f>
        <v>0</v>
      </c>
      <c r="M16" s="234">
        <f>'第一週明細)'!I27</f>
        <v>0</v>
      </c>
      <c r="N16" s="515"/>
      <c r="O16" s="509"/>
      <c r="P16" s="234">
        <f>'第一週明細)'!G35</f>
        <v>0</v>
      </c>
      <c r="Q16" s="234">
        <f>'第一週明細)'!I35</f>
        <v>0</v>
      </c>
      <c r="R16" s="508"/>
      <c r="S16" s="509"/>
      <c r="T16" s="234">
        <f>'第一週明細)'!G43</f>
        <v>0</v>
      </c>
      <c r="U16" s="233">
        <f>'第一週明細)'!I43</f>
        <v>0</v>
      </c>
    </row>
    <row r="17" spans="1:21" s="216" customFormat="1" ht="15" customHeight="1" x14ac:dyDescent="0.4">
      <c r="A17" s="511"/>
      <c r="B17" s="499"/>
      <c r="C17" s="509"/>
      <c r="D17" s="234">
        <f>'第一週明細)'!G12</f>
        <v>0</v>
      </c>
      <c r="E17" s="234">
        <f>'第一週明細)'!I12</f>
        <v>0</v>
      </c>
      <c r="F17" s="501"/>
      <c r="G17" s="509"/>
      <c r="H17" s="234">
        <f>'第一週明細)'!G20</f>
        <v>0</v>
      </c>
      <c r="I17" s="236">
        <f>'第一週明細)'!I20</f>
        <v>0</v>
      </c>
      <c r="J17" s="502"/>
      <c r="K17" s="509"/>
      <c r="L17" s="234">
        <f>'第一週明細)'!G28</f>
        <v>0</v>
      </c>
      <c r="M17" s="234">
        <f>'第一週明細)'!I28</f>
        <v>0</v>
      </c>
      <c r="N17" s="515"/>
      <c r="O17" s="509"/>
      <c r="P17" s="234">
        <f>'第一週明細)'!G36</f>
        <v>0</v>
      </c>
      <c r="Q17" s="234">
        <f>'第一週明細)'!I36</f>
        <v>0</v>
      </c>
      <c r="R17" s="508"/>
      <c r="S17" s="509"/>
      <c r="T17" s="234">
        <f>'第一週明細)'!G44</f>
        <v>0</v>
      </c>
      <c r="U17" s="233">
        <f>'第一週明細)'!I44</f>
        <v>0</v>
      </c>
    </row>
    <row r="18" spans="1:21" s="216" customFormat="1" ht="15" customHeight="1" x14ac:dyDescent="0.4">
      <c r="A18" s="498" t="s">
        <v>113</v>
      </c>
      <c r="B18" s="499">
        <f>'106.11月菜單'!B5</f>
        <v>0</v>
      </c>
      <c r="C18" s="509">
        <f>'第一週明細)'!K5</f>
        <v>0</v>
      </c>
      <c r="D18" s="234">
        <f>'第一週明細)'!J6</f>
        <v>0</v>
      </c>
      <c r="E18" s="234">
        <f>'第一週明細)'!L6</f>
        <v>0</v>
      </c>
      <c r="F18" s="512">
        <f>'106.11月菜單'!F5</f>
        <v>0</v>
      </c>
      <c r="G18" s="509">
        <f>'第一週明細)'!K13</f>
        <v>0</v>
      </c>
      <c r="H18" s="234">
        <f>'第一週明細)'!J14</f>
        <v>0</v>
      </c>
      <c r="I18" s="236">
        <f>'第一週明細)'!L14</f>
        <v>0</v>
      </c>
      <c r="J18" s="502" t="str">
        <f>'106.11月菜單'!J5</f>
        <v>菜頭粿(冷)</v>
      </c>
      <c r="K18" s="509" t="str">
        <f>'第一週明細)'!K21</f>
        <v>烤</v>
      </c>
      <c r="L18" s="234" t="str">
        <f>'第一週明細)'!J22</f>
        <v>蘿蔔糕</v>
      </c>
      <c r="M18" s="234">
        <f>'第一週明細)'!L22</f>
        <v>30</v>
      </c>
      <c r="N18" s="510" t="str">
        <f>'106.11月菜單'!N5</f>
        <v>洋蔥豬柳</v>
      </c>
      <c r="O18" s="509" t="str">
        <f>'第一週明細)'!K29</f>
        <v>煮</v>
      </c>
      <c r="P18" s="234" t="str">
        <f>'第一週明細)'!J30</f>
        <v>洋蔥</v>
      </c>
      <c r="Q18" s="234">
        <f>'第一週明細)'!L30</f>
        <v>40</v>
      </c>
      <c r="R18" s="508" t="str">
        <f>'106.11月菜單'!R5</f>
        <v>大溪黑豆乾(豆)</v>
      </c>
      <c r="S18" s="509" t="str">
        <f>'第一週明細)'!K37</f>
        <v>滷</v>
      </c>
      <c r="T18" s="234" t="str">
        <f>'第一週明細)'!J38</f>
        <v>豆乾</v>
      </c>
      <c r="U18" s="233">
        <f>'第一週明細)'!L38</f>
        <v>40</v>
      </c>
    </row>
    <row r="19" spans="1:21" s="215" customFormat="1" ht="15" customHeight="1" x14ac:dyDescent="0.25">
      <c r="A19" s="511"/>
      <c r="B19" s="499"/>
      <c r="C19" s="509"/>
      <c r="D19" s="234">
        <f>'第一週明細)'!J7</f>
        <v>0</v>
      </c>
      <c r="E19" s="234">
        <f>'第一週明細)'!L7</f>
        <v>0</v>
      </c>
      <c r="F19" s="512"/>
      <c r="G19" s="509"/>
      <c r="H19" s="234">
        <f>'第一週明細)'!J15</f>
        <v>0</v>
      </c>
      <c r="I19" s="236">
        <f>'第一週明細)'!L15</f>
        <v>0</v>
      </c>
      <c r="J19" s="502"/>
      <c r="K19" s="509"/>
      <c r="L19" s="234">
        <f>'第一週明細)'!J23</f>
        <v>0</v>
      </c>
      <c r="M19" s="234">
        <f>'第一週明細)'!L23</f>
        <v>0</v>
      </c>
      <c r="N19" s="510"/>
      <c r="O19" s="509"/>
      <c r="P19" s="234" t="str">
        <f>'第一週明細)'!J31</f>
        <v>生鮮豬肉</v>
      </c>
      <c r="Q19" s="234">
        <f>'第一週明細)'!L31</f>
        <v>30</v>
      </c>
      <c r="R19" s="508"/>
      <c r="S19" s="509"/>
      <c r="T19" s="234">
        <f>'第一週明細)'!J39</f>
        <v>0</v>
      </c>
      <c r="U19" s="233">
        <f>'第一週明細)'!L39</f>
        <v>0</v>
      </c>
    </row>
    <row r="20" spans="1:21" s="229" customFormat="1" ht="15" customHeight="1" x14ac:dyDescent="0.4">
      <c r="A20" s="511"/>
      <c r="B20" s="499"/>
      <c r="C20" s="509"/>
      <c r="D20" s="234">
        <f>'第一週明細)'!J8</f>
        <v>0</v>
      </c>
      <c r="E20" s="234">
        <f>'第一週明細)'!L8</f>
        <v>0</v>
      </c>
      <c r="F20" s="512"/>
      <c r="G20" s="509"/>
      <c r="H20" s="234">
        <f>'第一週明細)'!J16</f>
        <v>0</v>
      </c>
      <c r="I20" s="236">
        <f>'第一週明細)'!L16</f>
        <v>0</v>
      </c>
      <c r="J20" s="502"/>
      <c r="K20" s="509"/>
      <c r="L20" s="234">
        <f>'第一週明細)'!J24</f>
        <v>0</v>
      </c>
      <c r="M20" s="234">
        <f>'第一週明細)'!L24</f>
        <v>0</v>
      </c>
      <c r="N20" s="510"/>
      <c r="O20" s="509"/>
      <c r="P20" s="234" t="str">
        <f>'第一週明細)'!J32</f>
        <v>三色豆</v>
      </c>
      <c r="Q20" s="234">
        <f>'第一週明細)'!L32</f>
        <v>10</v>
      </c>
      <c r="R20" s="508"/>
      <c r="S20" s="509"/>
      <c r="T20" s="234">
        <f>'第一週明細)'!J40</f>
        <v>0</v>
      </c>
      <c r="U20" s="233">
        <f>'第一週明細)'!L40</f>
        <v>0</v>
      </c>
    </row>
    <row r="21" spans="1:21" s="215" customFormat="1" ht="15" customHeight="1" x14ac:dyDescent="0.25">
      <c r="A21" s="511"/>
      <c r="B21" s="499"/>
      <c r="C21" s="509"/>
      <c r="D21" s="234">
        <f>'第一週明細)'!J9</f>
        <v>0</v>
      </c>
      <c r="E21" s="234">
        <f>'第一週明細)'!L9</f>
        <v>0</v>
      </c>
      <c r="F21" s="512"/>
      <c r="G21" s="509"/>
      <c r="H21" s="234">
        <f>'第一週明細)'!J17</f>
        <v>0</v>
      </c>
      <c r="I21" s="236">
        <f>'第一週明細)'!L17</f>
        <v>0</v>
      </c>
      <c r="J21" s="502"/>
      <c r="K21" s="509"/>
      <c r="L21" s="234">
        <f>'第一週明細)'!J25</f>
        <v>0</v>
      </c>
      <c r="M21" s="234">
        <f>'第一週明細)'!L25</f>
        <v>0</v>
      </c>
      <c r="N21" s="510"/>
      <c r="O21" s="509"/>
      <c r="P21" s="234">
        <f>'第一週明細)'!J33</f>
        <v>0</v>
      </c>
      <c r="Q21" s="234">
        <f>'第一週明細)'!L33</f>
        <v>0</v>
      </c>
      <c r="R21" s="508"/>
      <c r="S21" s="509"/>
      <c r="T21" s="234">
        <f>'第一週明細)'!J41</f>
        <v>0</v>
      </c>
      <c r="U21" s="233">
        <f>'第一週明細)'!L41</f>
        <v>0</v>
      </c>
    </row>
    <row r="22" spans="1:21" s="215" customFormat="1" ht="15" customHeight="1" x14ac:dyDescent="0.25">
      <c r="A22" s="511"/>
      <c r="B22" s="499"/>
      <c r="C22" s="509"/>
      <c r="D22" s="234">
        <f>'第一週明細)'!J10</f>
        <v>0</v>
      </c>
      <c r="E22" s="234">
        <f>'第一週明細)'!L10</f>
        <v>0</v>
      </c>
      <c r="F22" s="512"/>
      <c r="G22" s="509"/>
      <c r="H22" s="234">
        <f>'第一週明細)'!J18</f>
        <v>0</v>
      </c>
      <c r="I22" s="236">
        <f>'第一週明細)'!L18</f>
        <v>0</v>
      </c>
      <c r="J22" s="502"/>
      <c r="K22" s="509"/>
      <c r="L22" s="234">
        <f>'第一週明細)'!J26</f>
        <v>0</v>
      </c>
      <c r="M22" s="234">
        <f>'第一週明細)'!L26</f>
        <v>0</v>
      </c>
      <c r="N22" s="510"/>
      <c r="O22" s="509"/>
      <c r="P22" s="234">
        <f>'第一週明細)'!J34</f>
        <v>0</v>
      </c>
      <c r="Q22" s="234">
        <f>'第一週明細)'!L34</f>
        <v>0</v>
      </c>
      <c r="R22" s="508"/>
      <c r="S22" s="509"/>
      <c r="T22" s="234">
        <f>'第一週明細)'!J42</f>
        <v>0</v>
      </c>
      <c r="U22" s="233">
        <f>'第一週明細)'!L42</f>
        <v>0</v>
      </c>
    </row>
    <row r="23" spans="1:21" s="215" customFormat="1" ht="15" customHeight="1" x14ac:dyDescent="0.25">
      <c r="A23" s="511"/>
      <c r="B23" s="499"/>
      <c r="C23" s="509"/>
      <c r="D23" s="234">
        <f>'第一週明細)'!J11</f>
        <v>0</v>
      </c>
      <c r="E23" s="234">
        <f>'第一週明細)'!L11</f>
        <v>0</v>
      </c>
      <c r="F23" s="512"/>
      <c r="G23" s="509"/>
      <c r="H23" s="234">
        <f>'第一週明細)'!J19</f>
        <v>0</v>
      </c>
      <c r="I23" s="236">
        <f>'第一週明細)'!L19</f>
        <v>0</v>
      </c>
      <c r="J23" s="502"/>
      <c r="K23" s="509"/>
      <c r="L23" s="234">
        <f>'第一週明細)'!J27</f>
        <v>0</v>
      </c>
      <c r="M23" s="234">
        <f>'第一週明細)'!L27</f>
        <v>0</v>
      </c>
      <c r="N23" s="510"/>
      <c r="O23" s="509"/>
      <c r="P23" s="234">
        <f>'第一週明細)'!J35</f>
        <v>0</v>
      </c>
      <c r="Q23" s="234">
        <f>'第一週明細)'!L35</f>
        <v>0</v>
      </c>
      <c r="R23" s="508"/>
      <c r="S23" s="509"/>
      <c r="T23" s="234">
        <f>'第一週明細)'!J43</f>
        <v>0</v>
      </c>
      <c r="U23" s="233">
        <f>'第一週明細)'!L43</f>
        <v>0</v>
      </c>
    </row>
    <row r="24" spans="1:21" s="215" customFormat="1" ht="15" customHeight="1" x14ac:dyDescent="0.25">
      <c r="A24" s="511"/>
      <c r="B24" s="499"/>
      <c r="C24" s="509"/>
      <c r="D24" s="234">
        <f>'第一週明細)'!J12</f>
        <v>0</v>
      </c>
      <c r="E24" s="234">
        <f>'第一週明細)'!L12</f>
        <v>0</v>
      </c>
      <c r="F24" s="512"/>
      <c r="G24" s="509"/>
      <c r="H24" s="234">
        <f>'第一週明細)'!J20</f>
        <v>0</v>
      </c>
      <c r="I24" s="236">
        <f>'第一週明細)'!L20</f>
        <v>0</v>
      </c>
      <c r="J24" s="502"/>
      <c r="K24" s="509"/>
      <c r="L24" s="234">
        <f>'第一週明細)'!J28</f>
        <v>0</v>
      </c>
      <c r="M24" s="234">
        <f>'第一週明細)'!L28</f>
        <v>0</v>
      </c>
      <c r="N24" s="510"/>
      <c r="O24" s="509"/>
      <c r="P24" s="234">
        <f>'第一週明細)'!J36</f>
        <v>0</v>
      </c>
      <c r="Q24" s="234">
        <f>'第一週明細)'!L36</f>
        <v>0</v>
      </c>
      <c r="R24" s="508"/>
      <c r="S24" s="509"/>
      <c r="T24" s="234">
        <f>'第一週明細)'!J44</f>
        <v>0</v>
      </c>
      <c r="U24" s="233">
        <f>'第一週明細)'!L44</f>
        <v>0</v>
      </c>
    </row>
    <row r="25" spans="1:21" s="225" customFormat="1" ht="15" customHeight="1" x14ac:dyDescent="0.25">
      <c r="A25" s="498" t="s">
        <v>112</v>
      </c>
      <c r="B25" s="513">
        <f>'106.11月菜單'!B6</f>
        <v>0</v>
      </c>
      <c r="C25" s="509">
        <f>'第一週明細)'!N5</f>
        <v>0</v>
      </c>
      <c r="D25" s="234">
        <f>'第一週明細)'!M6</f>
        <v>0</v>
      </c>
      <c r="E25" s="234">
        <f>'第一週明細)'!O6</f>
        <v>0</v>
      </c>
      <c r="F25" s="514">
        <f>'106.11月菜單'!F6</f>
        <v>0</v>
      </c>
      <c r="G25" s="509">
        <f>'第一週明細)'!N13</f>
        <v>0</v>
      </c>
      <c r="H25" s="234">
        <f>'第一週明細)'!M14</f>
        <v>0</v>
      </c>
      <c r="I25" s="236">
        <f>'第一週明細)'!O14</f>
        <v>0</v>
      </c>
      <c r="J25" s="521" t="str">
        <f>'106.11月菜單'!J6</f>
        <v>油蔥肉燥(醃)</v>
      </c>
      <c r="K25" s="509" t="str">
        <f>'第一週明細)'!N21</f>
        <v>煮</v>
      </c>
      <c r="L25" s="234" t="str">
        <f>'第一週明細)'!M22</f>
        <v>碎瓜</v>
      </c>
      <c r="M25" s="234">
        <f>'第一週明細)'!O22</f>
        <v>30</v>
      </c>
      <c r="N25" s="519" t="str">
        <f>'106.11月菜單'!N6</f>
        <v>紅蘿蔔蛋</v>
      </c>
      <c r="O25" s="509" t="str">
        <f>'第一週明細)'!N29</f>
        <v>煮</v>
      </c>
      <c r="P25" s="234" t="str">
        <f>'第一週明細)'!M30</f>
        <v>紅蘿蔔</v>
      </c>
      <c r="Q25" s="234">
        <f>'第一週明細)'!O30</f>
        <v>60</v>
      </c>
      <c r="R25" s="520" t="str">
        <f>'106.11月菜單'!R6</f>
        <v>卡啦翅小腿</v>
      </c>
      <c r="S25" s="509" t="str">
        <f>'第一週明細)'!N37</f>
        <v>炸</v>
      </c>
      <c r="T25" s="234" t="str">
        <f>'第一週明細)'!M38</f>
        <v>生鮮翅小腿</v>
      </c>
      <c r="U25" s="233">
        <f>'第一週明細)'!O38</f>
        <v>40</v>
      </c>
    </row>
    <row r="26" spans="1:21" s="224" customFormat="1" ht="15" customHeight="1" x14ac:dyDescent="0.25">
      <c r="A26" s="511"/>
      <c r="B26" s="513"/>
      <c r="C26" s="509"/>
      <c r="D26" s="234">
        <f>'第一週明細)'!M7</f>
        <v>0</v>
      </c>
      <c r="E26" s="234">
        <f>'第一週明細)'!O7</f>
        <v>0</v>
      </c>
      <c r="F26" s="514"/>
      <c r="G26" s="509"/>
      <c r="H26" s="234">
        <f>'第一週明細)'!M15</f>
        <v>0</v>
      </c>
      <c r="I26" s="236">
        <f>'第一週明細)'!O15</f>
        <v>0</v>
      </c>
      <c r="J26" s="521"/>
      <c r="K26" s="509"/>
      <c r="L26" s="234" t="str">
        <f>'第一週明細)'!M23</f>
        <v>生鮮豬肉</v>
      </c>
      <c r="M26" s="234">
        <f>'第一週明細)'!O23</f>
        <v>40</v>
      </c>
      <c r="N26" s="519"/>
      <c r="O26" s="509"/>
      <c r="P26" s="234" t="str">
        <f>'第一週明細)'!M31</f>
        <v>雞蛋</v>
      </c>
      <c r="Q26" s="234">
        <f>'第一週明細)'!O31</f>
        <v>40</v>
      </c>
      <c r="R26" s="520"/>
      <c r="S26" s="509"/>
      <c r="T26" s="234">
        <f>'第一週明細)'!M39</f>
        <v>0</v>
      </c>
      <c r="U26" s="233">
        <f>'第一週明細)'!O39</f>
        <v>0</v>
      </c>
    </row>
    <row r="27" spans="1:21" s="216" customFormat="1" ht="15" customHeight="1" x14ac:dyDescent="0.4">
      <c r="A27" s="511"/>
      <c r="B27" s="513"/>
      <c r="C27" s="509"/>
      <c r="D27" s="234">
        <f>'第一週明細)'!M8</f>
        <v>0</v>
      </c>
      <c r="E27" s="234">
        <f>'第一週明細)'!O8</f>
        <v>0</v>
      </c>
      <c r="F27" s="514"/>
      <c r="G27" s="509"/>
      <c r="H27" s="234">
        <f>'第一週明細)'!M16</f>
        <v>0</v>
      </c>
      <c r="I27" s="236">
        <f>'第一週明細)'!O16</f>
        <v>0</v>
      </c>
      <c r="J27" s="521"/>
      <c r="K27" s="509"/>
      <c r="L27" s="234">
        <f>'第一週明細)'!M24</f>
        <v>0</v>
      </c>
      <c r="M27" s="234">
        <f>'第一週明細)'!O24</f>
        <v>0</v>
      </c>
      <c r="N27" s="519"/>
      <c r="O27" s="509"/>
      <c r="P27" s="234">
        <f>'第一週明細)'!M32</f>
        <v>0</v>
      </c>
      <c r="Q27" s="234">
        <f>'第一週明細)'!O32</f>
        <v>0</v>
      </c>
      <c r="R27" s="520"/>
      <c r="S27" s="509"/>
      <c r="T27" s="234">
        <f>'第一週明細)'!M40</f>
        <v>0</v>
      </c>
      <c r="U27" s="233">
        <f>'第一週明細)'!O40</f>
        <v>0</v>
      </c>
    </row>
    <row r="28" spans="1:21" s="216" customFormat="1" ht="15" customHeight="1" x14ac:dyDescent="0.4">
      <c r="A28" s="511"/>
      <c r="B28" s="513"/>
      <c r="C28" s="509"/>
      <c r="D28" s="234">
        <f>'第一週明細)'!M9</f>
        <v>0</v>
      </c>
      <c r="E28" s="234">
        <f>'第一週明細)'!O9</f>
        <v>0</v>
      </c>
      <c r="F28" s="514"/>
      <c r="G28" s="509"/>
      <c r="H28" s="234">
        <f>'第一週明細)'!M17</f>
        <v>0</v>
      </c>
      <c r="I28" s="236">
        <f>'第一週明細)'!O17</f>
        <v>0</v>
      </c>
      <c r="J28" s="521"/>
      <c r="K28" s="509"/>
      <c r="L28" s="234">
        <f>'第一週明細)'!M25</f>
        <v>0</v>
      </c>
      <c r="M28" s="234">
        <f>'第一週明細)'!O25</f>
        <v>0</v>
      </c>
      <c r="N28" s="519"/>
      <c r="O28" s="509"/>
      <c r="P28" s="234">
        <f>'第一週明細)'!M33</f>
        <v>0</v>
      </c>
      <c r="Q28" s="234">
        <f>'第一週明細)'!O33</f>
        <v>0</v>
      </c>
      <c r="R28" s="520"/>
      <c r="S28" s="509"/>
      <c r="T28" s="234">
        <f>'第一週明細)'!M41</f>
        <v>0</v>
      </c>
      <c r="U28" s="233">
        <f>'第一週明細)'!O41</f>
        <v>0</v>
      </c>
    </row>
    <row r="29" spans="1:21" s="216" customFormat="1" ht="15" customHeight="1" x14ac:dyDescent="0.4">
      <c r="A29" s="511"/>
      <c r="B29" s="513"/>
      <c r="C29" s="509"/>
      <c r="D29" s="234">
        <f>'第一週明細)'!M10</f>
        <v>0</v>
      </c>
      <c r="E29" s="234">
        <f>'第一週明細)'!O10</f>
        <v>0</v>
      </c>
      <c r="F29" s="514"/>
      <c r="G29" s="509"/>
      <c r="H29" s="234">
        <f>'第一週明細)'!M18</f>
        <v>0</v>
      </c>
      <c r="I29" s="236">
        <f>'第一週明細)'!O18</f>
        <v>0</v>
      </c>
      <c r="J29" s="521"/>
      <c r="K29" s="509"/>
      <c r="L29" s="234">
        <f>'第一週明細)'!M26</f>
        <v>0</v>
      </c>
      <c r="M29" s="234">
        <f>'第一週明細)'!O26</f>
        <v>0</v>
      </c>
      <c r="N29" s="519"/>
      <c r="O29" s="509"/>
      <c r="P29" s="234">
        <f>'第一週明細)'!M34</f>
        <v>0</v>
      </c>
      <c r="Q29" s="234">
        <f>'第一週明細)'!O34</f>
        <v>0</v>
      </c>
      <c r="R29" s="520"/>
      <c r="S29" s="509"/>
      <c r="T29" s="234">
        <f>'第一週明細)'!M42</f>
        <v>0</v>
      </c>
      <c r="U29" s="233">
        <f>'第一週明細)'!O42</f>
        <v>0</v>
      </c>
    </row>
    <row r="30" spans="1:21" s="216" customFormat="1" ht="15" customHeight="1" x14ac:dyDescent="0.4">
      <c r="A30" s="511"/>
      <c r="B30" s="513"/>
      <c r="C30" s="509"/>
      <c r="D30" s="234">
        <f>'第一週明細)'!M11</f>
        <v>0</v>
      </c>
      <c r="E30" s="234">
        <f>'第一週明細)'!O11</f>
        <v>0</v>
      </c>
      <c r="F30" s="514"/>
      <c r="G30" s="509"/>
      <c r="H30" s="234">
        <f>'第一週明細)'!M19</f>
        <v>0</v>
      </c>
      <c r="I30" s="236">
        <f>'第一週明細)'!O19</f>
        <v>0</v>
      </c>
      <c r="J30" s="521"/>
      <c r="K30" s="509"/>
      <c r="L30" s="234">
        <f>'第一週明細)'!M27</f>
        <v>0</v>
      </c>
      <c r="M30" s="234">
        <f>'第一週明細)'!O27</f>
        <v>0</v>
      </c>
      <c r="N30" s="519"/>
      <c r="O30" s="509"/>
      <c r="P30" s="234">
        <f>'第一週明細)'!M35</f>
        <v>0</v>
      </c>
      <c r="Q30" s="234">
        <f>'第一週明細)'!O35</f>
        <v>0</v>
      </c>
      <c r="R30" s="520"/>
      <c r="S30" s="509"/>
      <c r="T30" s="234">
        <f>'第一週明細)'!M43</f>
        <v>0</v>
      </c>
      <c r="U30" s="233">
        <f>'第一週明細)'!O43</f>
        <v>0</v>
      </c>
    </row>
    <row r="31" spans="1:21" s="215" customFormat="1" ht="15" customHeight="1" x14ac:dyDescent="0.25">
      <c r="A31" s="511"/>
      <c r="B31" s="513"/>
      <c r="C31" s="509"/>
      <c r="D31" s="234">
        <f>'第一週明細)'!M12</f>
        <v>0</v>
      </c>
      <c r="E31" s="234">
        <f>'第一週明細)'!O12</f>
        <v>0</v>
      </c>
      <c r="F31" s="514"/>
      <c r="G31" s="509"/>
      <c r="H31" s="234">
        <f>'第一週明細)'!M20</f>
        <v>0</v>
      </c>
      <c r="I31" s="236">
        <f>'第一週明細)'!O20</f>
        <v>0</v>
      </c>
      <c r="J31" s="521"/>
      <c r="K31" s="509"/>
      <c r="L31" s="234">
        <f>'第一週明細)'!M28</f>
        <v>0</v>
      </c>
      <c r="M31" s="234">
        <f>'第一週明細)'!O28</f>
        <v>0</v>
      </c>
      <c r="N31" s="519"/>
      <c r="O31" s="509"/>
      <c r="P31" s="234">
        <f>'第一週明細)'!M36</f>
        <v>0</v>
      </c>
      <c r="Q31" s="234">
        <f>'第一週明細)'!O36</f>
        <v>0</v>
      </c>
      <c r="R31" s="520"/>
      <c r="S31" s="509"/>
      <c r="T31" s="234">
        <f>'第一週明細)'!M44</f>
        <v>0</v>
      </c>
      <c r="U31" s="233">
        <f>'第一週明細)'!O44</f>
        <v>0</v>
      </c>
    </row>
    <row r="32" spans="1:21" s="229" customFormat="1" ht="15" customHeight="1" x14ac:dyDescent="0.4">
      <c r="A32" s="498" t="s">
        <v>111</v>
      </c>
      <c r="B32" s="499">
        <f>'106.11月菜單'!B7</f>
        <v>0</v>
      </c>
      <c r="C32" s="509">
        <f>'第一週明細)'!Q5</f>
        <v>0</v>
      </c>
      <c r="D32" s="230">
        <f>'第一週明細)'!P6</f>
        <v>0</v>
      </c>
      <c r="E32" s="238">
        <f>'第一週明細)'!R6</f>
        <v>0</v>
      </c>
      <c r="F32" s="501">
        <f>'106.11月菜單'!F7</f>
        <v>0</v>
      </c>
      <c r="G32" s="509">
        <f>'第一週明細)'!Q13</f>
        <v>0</v>
      </c>
      <c r="H32" s="230">
        <f>'第一週明細)'!P14</f>
        <v>0</v>
      </c>
      <c r="I32" s="235">
        <f>'第一週明細)'!R14</f>
        <v>0</v>
      </c>
      <c r="J32" s="502" t="str">
        <f>'106.11月菜單'!J7</f>
        <v>深色蔬菜</v>
      </c>
      <c r="K32" s="509" t="str">
        <f>'第一週明細)'!Q21</f>
        <v>川燙</v>
      </c>
      <c r="L32" s="230" t="str">
        <f>'第一週明細)'!P22</f>
        <v>蔬菜</v>
      </c>
      <c r="M32" s="238">
        <f>'第一週明細)'!R22</f>
        <v>80</v>
      </c>
      <c r="N32" s="510" t="str">
        <f>'106.11月菜單'!N7</f>
        <v>淺色蔬菜</v>
      </c>
      <c r="O32" s="509" t="str">
        <f>'第一週明細)'!Q29</f>
        <v>川燙</v>
      </c>
      <c r="P32" s="230" t="str">
        <f>'第一週明細)'!P30</f>
        <v>蔬菜</v>
      </c>
      <c r="Q32" s="238">
        <f>'第一週明細)'!R30</f>
        <v>80</v>
      </c>
      <c r="R32" s="508" t="str">
        <f>'106.11月菜單'!R7</f>
        <v>深色蔬菜</v>
      </c>
      <c r="S32" s="509" t="str">
        <f>'第一週明細)'!Q37</f>
        <v>川燙</v>
      </c>
      <c r="T32" s="230" t="str">
        <f>'第一週明細)'!P38</f>
        <v>蔬菜</v>
      </c>
      <c r="U32" s="237">
        <f>'第一週明細)'!R38</f>
        <v>80</v>
      </c>
    </row>
    <row r="33" spans="1:21" s="215" customFormat="1" ht="15" customHeight="1" x14ac:dyDescent="0.25">
      <c r="A33" s="498"/>
      <c r="B33" s="499"/>
      <c r="C33" s="509"/>
      <c r="D33" s="230">
        <f>'第一週明細)'!P7</f>
        <v>0</v>
      </c>
      <c r="E33" s="238">
        <f>'第一週明細)'!R7</f>
        <v>0</v>
      </c>
      <c r="F33" s="501"/>
      <c r="G33" s="509"/>
      <c r="H33" s="230">
        <f>'第一週明細)'!P15</f>
        <v>0</v>
      </c>
      <c r="I33" s="235">
        <f>'第一週明細)'!R15</f>
        <v>0</v>
      </c>
      <c r="J33" s="502"/>
      <c r="K33" s="509"/>
      <c r="L33" s="230">
        <f>'第一週明細)'!P23</f>
        <v>0</v>
      </c>
      <c r="M33" s="238">
        <f>'第一週明細)'!R23</f>
        <v>0</v>
      </c>
      <c r="N33" s="510"/>
      <c r="O33" s="509"/>
      <c r="P33" s="230">
        <f>'第一週明細)'!P31</f>
        <v>0</v>
      </c>
      <c r="Q33" s="238">
        <f>'第一週明細)'!R31</f>
        <v>0</v>
      </c>
      <c r="R33" s="508"/>
      <c r="S33" s="509"/>
      <c r="T33" s="230">
        <f>'第一週明細)'!P39</f>
        <v>0</v>
      </c>
      <c r="U33" s="237">
        <f>'第一週明細)'!R39</f>
        <v>0</v>
      </c>
    </row>
    <row r="34" spans="1:21" s="215" customFormat="1" ht="15" customHeight="1" x14ac:dyDescent="0.25">
      <c r="A34" s="498"/>
      <c r="B34" s="499"/>
      <c r="C34" s="509"/>
      <c r="D34" s="230">
        <f>'第一週明細)'!P8</f>
        <v>0</v>
      </c>
      <c r="E34" s="238">
        <f>'第一週明細)'!R8</f>
        <v>0</v>
      </c>
      <c r="F34" s="501"/>
      <c r="G34" s="509"/>
      <c r="H34" s="230">
        <f>'第一週明細)'!P16</f>
        <v>0</v>
      </c>
      <c r="I34" s="235">
        <f>'第一週明細)'!R16</f>
        <v>0</v>
      </c>
      <c r="J34" s="502"/>
      <c r="K34" s="509"/>
      <c r="L34" s="230">
        <f>'第一週明細)'!P24</f>
        <v>0</v>
      </c>
      <c r="M34" s="238">
        <f>'第一週明細)'!R24</f>
        <v>0</v>
      </c>
      <c r="N34" s="510"/>
      <c r="O34" s="509"/>
      <c r="P34" s="230">
        <f>'第一週明細)'!P32</f>
        <v>0</v>
      </c>
      <c r="Q34" s="238">
        <f>'第一週明細)'!R32</f>
        <v>0</v>
      </c>
      <c r="R34" s="508"/>
      <c r="S34" s="509"/>
      <c r="T34" s="230">
        <f>'第一週明細)'!P40</f>
        <v>0</v>
      </c>
      <c r="U34" s="237">
        <f>'第一週明細)'!R40</f>
        <v>0</v>
      </c>
    </row>
    <row r="35" spans="1:21" s="225" customFormat="1" ht="15" customHeight="1" x14ac:dyDescent="0.25">
      <c r="A35" s="498"/>
      <c r="B35" s="499"/>
      <c r="C35" s="509"/>
      <c r="D35" s="230">
        <f>'第一週明細)'!P9</f>
        <v>0</v>
      </c>
      <c r="E35" s="238">
        <f>'第一週明細)'!R9</f>
        <v>0</v>
      </c>
      <c r="F35" s="501"/>
      <c r="G35" s="509"/>
      <c r="H35" s="230">
        <f>'第一週明細)'!P17</f>
        <v>0</v>
      </c>
      <c r="I35" s="235">
        <f>'第一週明細)'!R17</f>
        <v>0</v>
      </c>
      <c r="J35" s="502"/>
      <c r="K35" s="509"/>
      <c r="L35" s="230">
        <f>'第一週明細)'!P25</f>
        <v>0</v>
      </c>
      <c r="M35" s="238">
        <f>'第一週明細)'!R25</f>
        <v>0</v>
      </c>
      <c r="N35" s="510"/>
      <c r="O35" s="509"/>
      <c r="P35" s="230">
        <f>'第一週明細)'!P33</f>
        <v>0</v>
      </c>
      <c r="Q35" s="238">
        <f>'第一週明細)'!R33</f>
        <v>0</v>
      </c>
      <c r="R35" s="508"/>
      <c r="S35" s="509"/>
      <c r="T35" s="230">
        <f>'第一週明細)'!P41</f>
        <v>0</v>
      </c>
      <c r="U35" s="237">
        <f>'第一週明細)'!R41</f>
        <v>0</v>
      </c>
    </row>
    <row r="36" spans="1:21" s="224" customFormat="1" ht="15" customHeight="1" x14ac:dyDescent="0.25">
      <c r="A36" s="511" t="s">
        <v>110</v>
      </c>
      <c r="B36" s="522">
        <f>'106.11月菜單'!B8</f>
        <v>0</v>
      </c>
      <c r="C36" s="509">
        <f>'第一週明細)'!T5</f>
        <v>0</v>
      </c>
      <c r="D36" s="234">
        <f>'第一週明細)'!S6</f>
        <v>0</v>
      </c>
      <c r="E36" s="234">
        <f>'第一週明細)'!U6</f>
        <v>0</v>
      </c>
      <c r="F36" s="523">
        <f>'106.11月菜單'!F8</f>
        <v>0</v>
      </c>
      <c r="G36" s="509">
        <f>'第一週明細)'!T13</f>
        <v>0</v>
      </c>
      <c r="H36" s="234">
        <f>'第一週明細)'!S14</f>
        <v>0</v>
      </c>
      <c r="I36" s="236">
        <f>'第一週明細)'!U14</f>
        <v>0</v>
      </c>
      <c r="J36" s="502" t="str">
        <f>'106.11月菜單'!J8</f>
        <v>蘿蔔湯</v>
      </c>
      <c r="K36" s="509" t="str">
        <f>'第一週明細)'!T21</f>
        <v>煮</v>
      </c>
      <c r="L36" s="234" t="str">
        <f>'第一週明細)'!S22</f>
        <v>白蘿蔔</v>
      </c>
      <c r="M36" s="234">
        <f>'第一週明細)'!U22</f>
        <v>40</v>
      </c>
      <c r="N36" s="510" t="str">
        <f>'106.11月菜單'!N8</f>
        <v>酸辣湯(芡)(醃)(豆)</v>
      </c>
      <c r="O36" s="509" t="str">
        <f>'第一週明細)'!T29</f>
        <v>煮</v>
      </c>
      <c r="P36" s="234" t="str">
        <f>'第一週明細)'!S30</f>
        <v>筍絲</v>
      </c>
      <c r="Q36" s="234">
        <f>'第一週明細)'!U30</f>
        <v>20</v>
      </c>
      <c r="R36" s="516" t="str">
        <f>'106.11月菜單'!R8</f>
        <v>冬瓜湯</v>
      </c>
      <c r="S36" s="509" t="str">
        <f>'第一週明細)'!T37</f>
        <v>煮</v>
      </c>
      <c r="T36" s="234" t="str">
        <f>'第一週明細)'!S38</f>
        <v>冬瓜</v>
      </c>
      <c r="U36" s="233">
        <f>'第一週明細)'!U38</f>
        <v>40</v>
      </c>
    </row>
    <row r="37" spans="1:21" s="216" customFormat="1" ht="15" customHeight="1" x14ac:dyDescent="0.4">
      <c r="A37" s="511"/>
      <c r="B37" s="522"/>
      <c r="C37" s="509"/>
      <c r="D37" s="234">
        <f>'第一週明細)'!S7</f>
        <v>0</v>
      </c>
      <c r="E37" s="234">
        <f>'第一週明細)'!U7</f>
        <v>0</v>
      </c>
      <c r="F37" s="523"/>
      <c r="G37" s="509"/>
      <c r="H37" s="234">
        <f>'第一週明細)'!S15</f>
        <v>0</v>
      </c>
      <c r="I37" s="236">
        <f>'第一週明細)'!U15</f>
        <v>0</v>
      </c>
      <c r="J37" s="502"/>
      <c r="K37" s="509"/>
      <c r="L37" s="234">
        <f>'第一週明細)'!S23</f>
        <v>0</v>
      </c>
      <c r="M37" s="234">
        <f>'第一週明細)'!U23</f>
        <v>0</v>
      </c>
      <c r="N37" s="510"/>
      <c r="O37" s="509"/>
      <c r="P37" s="234" t="str">
        <f>'第一週明細)'!S31</f>
        <v>豆腐</v>
      </c>
      <c r="Q37" s="234">
        <f>'第一週明細)'!U31</f>
        <v>20</v>
      </c>
      <c r="R37" s="516"/>
      <c r="S37" s="509"/>
      <c r="T37" s="234">
        <f>'第一週明細)'!S39</f>
        <v>0</v>
      </c>
      <c r="U37" s="233">
        <f>'第一週明細)'!U39</f>
        <v>0</v>
      </c>
    </row>
    <row r="38" spans="1:21" s="216" customFormat="1" ht="15" customHeight="1" x14ac:dyDescent="0.4">
      <c r="A38" s="511"/>
      <c r="B38" s="522"/>
      <c r="C38" s="509"/>
      <c r="D38" s="234">
        <f>'第一週明細)'!S8</f>
        <v>0</v>
      </c>
      <c r="E38" s="234">
        <f>'第一週明細)'!U8</f>
        <v>0</v>
      </c>
      <c r="F38" s="523"/>
      <c r="G38" s="509"/>
      <c r="H38" s="234">
        <f>'第一週明細)'!S16</f>
        <v>0</v>
      </c>
      <c r="I38" s="236">
        <f>'第一週明細)'!U16</f>
        <v>0</v>
      </c>
      <c r="J38" s="502"/>
      <c r="K38" s="509"/>
      <c r="L38" s="234">
        <f>'第一週明細)'!S24</f>
        <v>0</v>
      </c>
      <c r="M38" s="234">
        <f>'第一週明細)'!U24</f>
        <v>0</v>
      </c>
      <c r="N38" s="510"/>
      <c r="O38" s="509"/>
      <c r="P38" s="234" t="str">
        <f>'第一週明細)'!S32</f>
        <v>雞蛋</v>
      </c>
      <c r="Q38" s="234">
        <f>'第一週明細)'!U32</f>
        <v>10</v>
      </c>
      <c r="R38" s="516"/>
      <c r="S38" s="509"/>
      <c r="T38" s="234">
        <f>'第一週明細)'!S40</f>
        <v>0</v>
      </c>
      <c r="U38" s="233">
        <f>'第一週明細)'!U40</f>
        <v>0</v>
      </c>
    </row>
    <row r="39" spans="1:21" s="216" customFormat="1" ht="15" customHeight="1" x14ac:dyDescent="0.4">
      <c r="A39" s="511"/>
      <c r="B39" s="522"/>
      <c r="C39" s="509"/>
      <c r="D39" s="234">
        <f>'第一週明細)'!S9</f>
        <v>0</v>
      </c>
      <c r="E39" s="234">
        <f>'第一週明細)'!U9</f>
        <v>0</v>
      </c>
      <c r="F39" s="523"/>
      <c r="G39" s="509"/>
      <c r="H39" s="234">
        <f>'第一週明細)'!S17</f>
        <v>0</v>
      </c>
      <c r="I39" s="236">
        <f>'第一週明細)'!U17</f>
        <v>0</v>
      </c>
      <c r="J39" s="502"/>
      <c r="K39" s="509"/>
      <c r="L39" s="234">
        <f>'第一週明細)'!S25</f>
        <v>0</v>
      </c>
      <c r="M39" s="234">
        <f>'第一週明細)'!U25</f>
        <v>0</v>
      </c>
      <c r="N39" s="510"/>
      <c r="O39" s="509"/>
      <c r="P39" s="234" t="str">
        <f>'第一週明細)'!S33</f>
        <v>酸菜</v>
      </c>
      <c r="Q39" s="234">
        <f>'第一週明細)'!U33</f>
        <v>20</v>
      </c>
      <c r="R39" s="516"/>
      <c r="S39" s="509"/>
      <c r="T39" s="234">
        <f>'第一週明細)'!S41</f>
        <v>0</v>
      </c>
      <c r="U39" s="233">
        <f>'第一週明細)'!U41</f>
        <v>0</v>
      </c>
    </row>
    <row r="40" spans="1:21" s="216" customFormat="1" ht="15" customHeight="1" x14ac:dyDescent="0.4">
      <c r="A40" s="511"/>
      <c r="B40" s="522"/>
      <c r="C40" s="509"/>
      <c r="D40" s="234">
        <f>'第一週明細)'!S10</f>
        <v>0</v>
      </c>
      <c r="E40" s="234">
        <f>'第一週明細)'!U10</f>
        <v>0</v>
      </c>
      <c r="F40" s="523"/>
      <c r="G40" s="509"/>
      <c r="H40" s="234">
        <f>'第一週明細)'!S18</f>
        <v>0</v>
      </c>
      <c r="I40" s="236">
        <f>'第一週明細)'!U18</f>
        <v>0</v>
      </c>
      <c r="J40" s="502"/>
      <c r="K40" s="509"/>
      <c r="L40" s="234">
        <f>'第一週明細)'!S26</f>
        <v>0</v>
      </c>
      <c r="M40" s="234">
        <f>'第一週明細)'!U26</f>
        <v>0</v>
      </c>
      <c r="N40" s="510"/>
      <c r="O40" s="509"/>
      <c r="P40" s="234">
        <f>'第一週明細)'!S34</f>
        <v>0</v>
      </c>
      <c r="Q40" s="234">
        <f>'第一週明細)'!U34</f>
        <v>0</v>
      </c>
      <c r="R40" s="516"/>
      <c r="S40" s="509"/>
      <c r="T40" s="234">
        <f>'第一週明細)'!S42</f>
        <v>0</v>
      </c>
      <c r="U40" s="233">
        <f>'第一週明細)'!U42</f>
        <v>0</v>
      </c>
    </row>
    <row r="41" spans="1:21" s="216" customFormat="1" ht="15" customHeight="1" x14ac:dyDescent="0.4">
      <c r="A41" s="511"/>
      <c r="B41" s="522"/>
      <c r="C41" s="509"/>
      <c r="D41" s="234">
        <f>'第一週明細)'!S11</f>
        <v>0</v>
      </c>
      <c r="E41" s="234">
        <f>'第一週明細)'!U11</f>
        <v>0</v>
      </c>
      <c r="F41" s="523"/>
      <c r="G41" s="509"/>
      <c r="H41" s="234">
        <f>'第一週明細)'!S19</f>
        <v>0</v>
      </c>
      <c r="I41" s="236">
        <f>'第一週明細)'!U19</f>
        <v>0</v>
      </c>
      <c r="J41" s="502"/>
      <c r="K41" s="509"/>
      <c r="L41" s="234">
        <f>'第一週明細)'!S27</f>
        <v>0</v>
      </c>
      <c r="M41" s="234">
        <f>'第一週明細)'!U27</f>
        <v>0</v>
      </c>
      <c r="N41" s="510"/>
      <c r="O41" s="509"/>
      <c r="P41" s="234">
        <f>'第一週明細)'!S35</f>
        <v>0</v>
      </c>
      <c r="Q41" s="234">
        <f>'第一週明細)'!U35</f>
        <v>0</v>
      </c>
      <c r="R41" s="516"/>
      <c r="S41" s="509"/>
      <c r="T41" s="234">
        <f>'第一週明細)'!S43</f>
        <v>0</v>
      </c>
      <c r="U41" s="233">
        <f>'第一週明細)'!U43</f>
        <v>0</v>
      </c>
    </row>
    <row r="42" spans="1:21" s="215" customFormat="1" ht="15" customHeight="1" x14ac:dyDescent="0.25">
      <c r="A42" s="511"/>
      <c r="B42" s="522"/>
      <c r="C42" s="509"/>
      <c r="D42" s="234">
        <f>'第一週明細)'!S12</f>
        <v>0</v>
      </c>
      <c r="E42" s="234">
        <f>'第一週明細)'!U12</f>
        <v>0</v>
      </c>
      <c r="F42" s="523"/>
      <c r="G42" s="509"/>
      <c r="H42" s="234">
        <f>'第一週明細)'!S20</f>
        <v>0</v>
      </c>
      <c r="I42" s="236">
        <f>'第一週明細)'!U20</f>
        <v>0</v>
      </c>
      <c r="J42" s="502"/>
      <c r="K42" s="509"/>
      <c r="L42" s="234">
        <f>'第一週明細)'!S28</f>
        <v>0</v>
      </c>
      <c r="M42" s="234">
        <f>'第一週明細)'!U28</f>
        <v>0</v>
      </c>
      <c r="N42" s="510"/>
      <c r="O42" s="509"/>
      <c r="P42" s="234">
        <f>'第一週明細)'!S36</f>
        <v>0</v>
      </c>
      <c r="Q42" s="234">
        <f>'第一週明細)'!U36</f>
        <v>0</v>
      </c>
      <c r="R42" s="516"/>
      <c r="S42" s="509"/>
      <c r="T42" s="234">
        <f>'第一週明細)'!S44</f>
        <v>0</v>
      </c>
      <c r="U42" s="233">
        <f>'第一週明細)'!U44</f>
        <v>0</v>
      </c>
    </row>
    <row r="43" spans="1:21" s="229" customFormat="1" ht="20.100000000000001" customHeight="1" x14ac:dyDescent="0.4">
      <c r="A43" s="517" t="s">
        <v>35</v>
      </c>
      <c r="B43" s="518"/>
      <c r="C43" s="518"/>
      <c r="D43" s="232"/>
      <c r="E43" s="231"/>
      <c r="F43" s="500" t="s">
        <v>35</v>
      </c>
      <c r="G43" s="500"/>
      <c r="H43" s="230"/>
      <c r="I43" s="228"/>
      <c r="J43" s="500" t="s">
        <v>35</v>
      </c>
      <c r="K43" s="500"/>
      <c r="L43" s="230"/>
      <c r="M43" s="222"/>
      <c r="N43" s="500" t="s">
        <v>35</v>
      </c>
      <c r="O43" s="500"/>
      <c r="P43" s="230"/>
      <c r="Q43" s="222"/>
      <c r="R43" s="500"/>
      <c r="S43" s="500"/>
      <c r="T43" s="230"/>
      <c r="U43" s="221"/>
    </row>
    <row r="44" spans="1:21" s="215" customFormat="1" ht="12.95" customHeight="1" x14ac:dyDescent="0.25">
      <c r="A44" s="524" t="s">
        <v>109</v>
      </c>
      <c r="B44" s="525"/>
      <c r="C44" s="525"/>
      <c r="D44" s="223"/>
      <c r="E44" s="222"/>
      <c r="F44" s="525" t="s">
        <v>108</v>
      </c>
      <c r="G44" s="525"/>
      <c r="H44" s="223"/>
      <c r="I44" s="228"/>
      <c r="J44" s="525" t="s">
        <v>108</v>
      </c>
      <c r="K44" s="525"/>
      <c r="L44" s="223"/>
      <c r="M44" s="222"/>
      <c r="N44" s="525" t="s">
        <v>108</v>
      </c>
      <c r="O44" s="525"/>
      <c r="P44" s="223"/>
      <c r="Q44" s="222"/>
      <c r="R44" s="525" t="s">
        <v>108</v>
      </c>
      <c r="S44" s="525"/>
      <c r="T44" s="223"/>
      <c r="U44" s="221"/>
    </row>
    <row r="45" spans="1:21" s="215" customFormat="1" ht="19.899999999999999" customHeight="1" x14ac:dyDescent="0.25">
      <c r="A45" s="526" t="s">
        <v>107</v>
      </c>
      <c r="B45" s="529" t="s">
        <v>106</v>
      </c>
      <c r="C45" s="529"/>
      <c r="D45" s="529"/>
      <c r="E45" s="227">
        <f>'第一週明細)'!W12</f>
        <v>0</v>
      </c>
      <c r="F45" s="529" t="s">
        <v>106</v>
      </c>
      <c r="G45" s="529"/>
      <c r="H45" s="529"/>
      <c r="I45" s="227">
        <f>'第一週明細)'!W20</f>
        <v>0</v>
      </c>
      <c r="J45" s="529" t="s">
        <v>106</v>
      </c>
      <c r="K45" s="529"/>
      <c r="L45" s="529"/>
      <c r="M45" s="227">
        <f>'第一週明細)'!W28</f>
        <v>739</v>
      </c>
      <c r="N45" s="529" t="s">
        <v>106</v>
      </c>
      <c r="O45" s="529"/>
      <c r="P45" s="529"/>
      <c r="Q45" s="227">
        <f>'第一週明細)'!W36</f>
        <v>741.4</v>
      </c>
      <c r="R45" s="529" t="s">
        <v>106</v>
      </c>
      <c r="S45" s="529"/>
      <c r="T45" s="529"/>
      <c r="U45" s="226">
        <f>'第一週明細)'!W44</f>
        <v>706.2</v>
      </c>
    </row>
    <row r="46" spans="1:21" s="225" customFormat="1" ht="19.899999999999999" customHeight="1" x14ac:dyDescent="0.25">
      <c r="A46" s="527"/>
      <c r="B46" s="525" t="s">
        <v>105</v>
      </c>
      <c r="C46" s="525"/>
      <c r="D46" s="525"/>
      <c r="E46" s="222">
        <f>'第一週明細)'!Y5</f>
        <v>0</v>
      </c>
      <c r="F46" s="525" t="s">
        <v>105</v>
      </c>
      <c r="G46" s="525"/>
      <c r="H46" s="525"/>
      <c r="I46" s="222">
        <f>'第一週明細)'!Y13</f>
        <v>0</v>
      </c>
      <c r="J46" s="525" t="s">
        <v>105</v>
      </c>
      <c r="K46" s="525"/>
      <c r="L46" s="525"/>
      <c r="M46" s="222">
        <f>'第一週明細)'!Y21</f>
        <v>5</v>
      </c>
      <c r="N46" s="525" t="s">
        <v>105</v>
      </c>
      <c r="O46" s="525"/>
      <c r="P46" s="525"/>
      <c r="Q46" s="222">
        <f>'第一週明細)'!Y29</f>
        <v>5.3</v>
      </c>
      <c r="R46" s="525" t="s">
        <v>105</v>
      </c>
      <c r="S46" s="525"/>
      <c r="T46" s="525"/>
      <c r="U46" s="221">
        <f>'第一週明細)'!Y37</f>
        <v>4.5999999999999996</v>
      </c>
    </row>
    <row r="47" spans="1:21" s="224" customFormat="1" ht="19.899999999999999" customHeight="1" x14ac:dyDescent="0.25">
      <c r="A47" s="527"/>
      <c r="B47" s="525" t="s">
        <v>104</v>
      </c>
      <c r="C47" s="525"/>
      <c r="D47" s="525"/>
      <c r="E47" s="222">
        <f>'第一週明細)'!Y6</f>
        <v>0</v>
      </c>
      <c r="F47" s="525" t="s">
        <v>104</v>
      </c>
      <c r="G47" s="525"/>
      <c r="H47" s="525"/>
      <c r="I47" s="222">
        <f>'第一週明細)'!Y14</f>
        <v>0</v>
      </c>
      <c r="J47" s="525" t="s">
        <v>104</v>
      </c>
      <c r="K47" s="525"/>
      <c r="L47" s="525"/>
      <c r="M47" s="222">
        <f>'第一週明細)'!Y22</f>
        <v>2.2000000000000002</v>
      </c>
      <c r="N47" s="525" t="s">
        <v>104</v>
      </c>
      <c r="O47" s="525"/>
      <c r="P47" s="525"/>
      <c r="Q47" s="222">
        <f>'第一週明細)'!Y30</f>
        <v>2.6</v>
      </c>
      <c r="R47" s="525" t="s">
        <v>104</v>
      </c>
      <c r="S47" s="525"/>
      <c r="T47" s="525"/>
      <c r="U47" s="221">
        <f>'第一週明細)'!Y38</f>
        <v>2.5</v>
      </c>
    </row>
    <row r="48" spans="1:21" s="216" customFormat="1" ht="19.899999999999999" customHeight="1" x14ac:dyDescent="0.4">
      <c r="A48" s="527"/>
      <c r="B48" s="525" t="s">
        <v>103</v>
      </c>
      <c r="C48" s="525"/>
      <c r="D48" s="525"/>
      <c r="E48" s="222">
        <f>'第一週明細)'!Y7</f>
        <v>0</v>
      </c>
      <c r="F48" s="525" t="s">
        <v>103</v>
      </c>
      <c r="G48" s="525"/>
      <c r="H48" s="525"/>
      <c r="I48" s="222">
        <f>'第一週明細)'!Y15</f>
        <v>0</v>
      </c>
      <c r="J48" s="525" t="s">
        <v>103</v>
      </c>
      <c r="K48" s="525"/>
      <c r="L48" s="525"/>
      <c r="M48" s="222">
        <f>'第一週明細)'!Y23</f>
        <v>1.5</v>
      </c>
      <c r="N48" s="525" t="s">
        <v>103</v>
      </c>
      <c r="O48" s="525"/>
      <c r="P48" s="525"/>
      <c r="Q48" s="222">
        <f>'第一週明細)'!Y31</f>
        <v>1.8</v>
      </c>
      <c r="R48" s="525" t="s">
        <v>103</v>
      </c>
      <c r="S48" s="525"/>
      <c r="T48" s="525"/>
      <c r="U48" s="221">
        <f>'第一週明細)'!Y39</f>
        <v>2.1</v>
      </c>
    </row>
    <row r="49" spans="1:21" s="216" customFormat="1" ht="19.899999999999999" customHeight="1" x14ac:dyDescent="0.4">
      <c r="A49" s="527"/>
      <c r="B49" s="525" t="s">
        <v>102</v>
      </c>
      <c r="C49" s="525"/>
      <c r="D49" s="525"/>
      <c r="E49" s="222">
        <f>'第一週明細)'!Y8</f>
        <v>0</v>
      </c>
      <c r="F49" s="525" t="s">
        <v>102</v>
      </c>
      <c r="G49" s="525"/>
      <c r="H49" s="525"/>
      <c r="I49" s="222">
        <f>'第一週明細)'!Y16</f>
        <v>0</v>
      </c>
      <c r="J49" s="525" t="s">
        <v>102</v>
      </c>
      <c r="K49" s="525"/>
      <c r="L49" s="525"/>
      <c r="M49" s="222">
        <f>'第一週明細)'!Y24</f>
        <v>2</v>
      </c>
      <c r="N49" s="525" t="s">
        <v>102</v>
      </c>
      <c r="O49" s="525"/>
      <c r="P49" s="525"/>
      <c r="Q49" s="222">
        <f>'第一週明細)'!Y32</f>
        <v>2</v>
      </c>
      <c r="R49" s="525" t="s">
        <v>102</v>
      </c>
      <c r="S49" s="525"/>
      <c r="T49" s="525"/>
      <c r="U49" s="221">
        <f>'第一週明細)'!Y40</f>
        <v>2.5</v>
      </c>
    </row>
    <row r="50" spans="1:21" s="216" customFormat="1" ht="19.899999999999999" customHeight="1" x14ac:dyDescent="0.4">
      <c r="A50" s="527"/>
      <c r="B50" s="525" t="s">
        <v>101</v>
      </c>
      <c r="C50" s="525"/>
      <c r="D50" s="525"/>
      <c r="E50" s="222">
        <f>'第一週明細)'!Y9</f>
        <v>0</v>
      </c>
      <c r="F50" s="525" t="s">
        <v>101</v>
      </c>
      <c r="G50" s="525"/>
      <c r="H50" s="525"/>
      <c r="I50" s="222">
        <f>'第一週明細)'!Y17</f>
        <v>0</v>
      </c>
      <c r="J50" s="525" t="s">
        <v>101</v>
      </c>
      <c r="K50" s="525"/>
      <c r="L50" s="525"/>
      <c r="M50" s="222">
        <f>'第一週明細)'!Y25</f>
        <v>0</v>
      </c>
      <c r="N50" s="525" t="s">
        <v>101</v>
      </c>
      <c r="O50" s="525"/>
      <c r="P50" s="525"/>
      <c r="Q50" s="222">
        <f>'第一週明細)'!Y33</f>
        <v>0</v>
      </c>
      <c r="R50" s="525" t="s">
        <v>101</v>
      </c>
      <c r="S50" s="525"/>
      <c r="T50" s="525"/>
      <c r="U50" s="221">
        <f>'第一週明細)'!Y41</f>
        <v>0</v>
      </c>
    </row>
    <row r="51" spans="1:21" s="215" customFormat="1" ht="19.899999999999999" customHeight="1" thickBot="1" x14ac:dyDescent="0.3">
      <c r="A51" s="528"/>
      <c r="B51" s="533" t="s">
        <v>100</v>
      </c>
      <c r="C51" s="533"/>
      <c r="D51" s="533"/>
      <c r="E51" s="220">
        <f>'第一週明細)'!Y10</f>
        <v>0</v>
      </c>
      <c r="F51" s="533" t="s">
        <v>100</v>
      </c>
      <c r="G51" s="533"/>
      <c r="H51" s="533"/>
      <c r="I51" s="220">
        <f>'第一週明細)'!Y18</f>
        <v>0</v>
      </c>
      <c r="J51" s="533" t="s">
        <v>100</v>
      </c>
      <c r="K51" s="533"/>
      <c r="L51" s="533"/>
      <c r="M51" s="220">
        <f>'第一週明細)'!Y26</f>
        <v>0</v>
      </c>
      <c r="N51" s="533" t="s">
        <v>100</v>
      </c>
      <c r="O51" s="533"/>
      <c r="P51" s="533"/>
      <c r="Q51" s="220">
        <f>'第一週明細)'!Y34</f>
        <v>0</v>
      </c>
      <c r="R51" s="533" t="s">
        <v>100</v>
      </c>
      <c r="S51" s="533"/>
      <c r="T51" s="533"/>
      <c r="U51" s="219">
        <f>'第一週明細)'!Y42</f>
        <v>0</v>
      </c>
    </row>
    <row r="52" spans="1:21" s="216" customFormat="1" ht="20.100000000000001" customHeight="1" x14ac:dyDescent="0.45">
      <c r="A52" s="206"/>
      <c r="B52" s="218" t="s">
        <v>99</v>
      </c>
      <c r="C52" s="211"/>
      <c r="D52" s="217" t="s">
        <v>98</v>
      </c>
      <c r="E52" s="210" t="s">
        <v>97</v>
      </c>
      <c r="F52" s="212"/>
      <c r="G52" s="211"/>
      <c r="H52" s="210"/>
      <c r="I52" s="534" t="s">
        <v>96</v>
      </c>
      <c r="J52" s="534"/>
      <c r="K52" s="211"/>
      <c r="L52" s="210"/>
      <c r="M52" s="210" t="s">
        <v>95</v>
      </c>
      <c r="N52" s="212"/>
      <c r="O52" s="211"/>
      <c r="P52" s="210"/>
      <c r="Q52" s="210" t="s">
        <v>94</v>
      </c>
      <c r="R52" s="203"/>
      <c r="S52" s="202"/>
      <c r="T52" s="201"/>
      <c r="U52" s="201"/>
    </row>
    <row r="53" spans="1:21" s="215" customFormat="1" ht="12.95" customHeight="1" x14ac:dyDescent="0.25">
      <c r="A53" s="530" t="s">
        <v>93</v>
      </c>
      <c r="B53" s="530"/>
      <c r="C53" s="530"/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</row>
    <row r="54" spans="1:21" s="215" customFormat="1" ht="12.95" customHeight="1" x14ac:dyDescent="0.25">
      <c r="A54" s="531" t="s">
        <v>92</v>
      </c>
      <c r="B54" s="532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2"/>
      <c r="T54" s="532"/>
      <c r="U54" s="532"/>
    </row>
    <row r="55" spans="1:21" x14ac:dyDescent="0.45">
      <c r="A55" s="209"/>
      <c r="B55" s="212"/>
      <c r="C55" s="211"/>
      <c r="D55" s="210"/>
      <c r="E55" s="210"/>
      <c r="F55" s="212"/>
      <c r="G55" s="211"/>
      <c r="H55" s="210"/>
      <c r="I55" s="214"/>
      <c r="J55" s="213"/>
      <c r="K55" s="211"/>
      <c r="L55" s="210"/>
      <c r="M55" s="210"/>
      <c r="N55" s="212"/>
      <c r="O55" s="211"/>
      <c r="P55" s="210"/>
    </row>
    <row r="56" spans="1:21" x14ac:dyDescent="0.45">
      <c r="A56" s="209"/>
      <c r="B56" s="203"/>
      <c r="C56" s="208"/>
      <c r="D56" s="207"/>
      <c r="E56" s="207"/>
      <c r="F56" s="203"/>
      <c r="G56" s="208"/>
      <c r="H56" s="207"/>
      <c r="I56" s="207"/>
      <c r="K56" s="208"/>
      <c r="L56" s="207"/>
      <c r="M56" s="207"/>
      <c r="O56" s="208"/>
      <c r="P56" s="207"/>
      <c r="Q56" s="207"/>
      <c r="S56" s="208"/>
      <c r="T56" s="207"/>
      <c r="U56" s="207"/>
    </row>
  </sheetData>
  <mergeCells count="126">
    <mergeCell ref="A53:U53"/>
    <mergeCell ref="A54:U54"/>
    <mergeCell ref="B51:D51"/>
    <mergeCell ref="F51:H51"/>
    <mergeCell ref="J51:L51"/>
    <mergeCell ref="N51:P51"/>
    <mergeCell ref="R51:T51"/>
    <mergeCell ref="I52:J52"/>
    <mergeCell ref="B47:D47"/>
    <mergeCell ref="F47:H47"/>
    <mergeCell ref="J47:L47"/>
    <mergeCell ref="N47:P47"/>
    <mergeCell ref="R47:T47"/>
    <mergeCell ref="B48:D48"/>
    <mergeCell ref="F48:H48"/>
    <mergeCell ref="J48:L48"/>
    <mergeCell ref="N48:P48"/>
    <mergeCell ref="R48:T48"/>
    <mergeCell ref="B49:D49"/>
    <mergeCell ref="F49:H49"/>
    <mergeCell ref="J49:L49"/>
    <mergeCell ref="N49:P49"/>
    <mergeCell ref="R49:T49"/>
    <mergeCell ref="B50:D50"/>
    <mergeCell ref="A44:C44"/>
    <mergeCell ref="F44:G44"/>
    <mergeCell ref="J44:K44"/>
    <mergeCell ref="N44:O44"/>
    <mergeCell ref="R44:S44"/>
    <mergeCell ref="A45:A51"/>
    <mergeCell ref="B45:D45"/>
    <mergeCell ref="F45:H45"/>
    <mergeCell ref="J45:L45"/>
    <mergeCell ref="N45:P45"/>
    <mergeCell ref="R45:T45"/>
    <mergeCell ref="B46:D46"/>
    <mergeCell ref="F46:H46"/>
    <mergeCell ref="J46:L46"/>
    <mergeCell ref="N46:P46"/>
    <mergeCell ref="R46:T46"/>
    <mergeCell ref="F50:H50"/>
    <mergeCell ref="J50:L50"/>
    <mergeCell ref="N50:P50"/>
    <mergeCell ref="R50:T50"/>
    <mergeCell ref="A36:A42"/>
    <mergeCell ref="B36:B42"/>
    <mergeCell ref="C36:C42"/>
    <mergeCell ref="F36:F42"/>
    <mergeCell ref="G36:G42"/>
    <mergeCell ref="J36:J42"/>
    <mergeCell ref="K36:K42"/>
    <mergeCell ref="N36:N42"/>
    <mergeCell ref="O36:O42"/>
    <mergeCell ref="R36:R42"/>
    <mergeCell ref="S36:S42"/>
    <mergeCell ref="A43:C43"/>
    <mergeCell ref="F43:G43"/>
    <mergeCell ref="J43:K43"/>
    <mergeCell ref="N43:O43"/>
    <mergeCell ref="R43:S43"/>
    <mergeCell ref="K25:K31"/>
    <mergeCell ref="N25:N31"/>
    <mergeCell ref="O25:O31"/>
    <mergeCell ref="R25:R31"/>
    <mergeCell ref="S25:S31"/>
    <mergeCell ref="J25:J31"/>
    <mergeCell ref="J32:J35"/>
    <mergeCell ref="K32:K35"/>
    <mergeCell ref="N32:N35"/>
    <mergeCell ref="O32:O35"/>
    <mergeCell ref="R32:R35"/>
    <mergeCell ref="S32:S35"/>
    <mergeCell ref="A32:A35"/>
    <mergeCell ref="B32:B35"/>
    <mergeCell ref="C32:C35"/>
    <mergeCell ref="F32:F35"/>
    <mergeCell ref="G32:G35"/>
    <mergeCell ref="A25:A31"/>
    <mergeCell ref="B25:B31"/>
    <mergeCell ref="C25:C31"/>
    <mergeCell ref="F25:F31"/>
    <mergeCell ref="G25:G31"/>
    <mergeCell ref="K11:K17"/>
    <mergeCell ref="N11:N17"/>
    <mergeCell ref="O11:O17"/>
    <mergeCell ref="R11:R17"/>
    <mergeCell ref="S11:S17"/>
    <mergeCell ref="J11:J17"/>
    <mergeCell ref="J18:J24"/>
    <mergeCell ref="K18:K24"/>
    <mergeCell ref="N18:N24"/>
    <mergeCell ref="O18:O24"/>
    <mergeCell ref="R18:R24"/>
    <mergeCell ref="S18:S24"/>
    <mergeCell ref="A18:A24"/>
    <mergeCell ref="B18:B24"/>
    <mergeCell ref="C18:C24"/>
    <mergeCell ref="F18:F24"/>
    <mergeCell ref="G18:G24"/>
    <mergeCell ref="A11:A17"/>
    <mergeCell ref="B11:B17"/>
    <mergeCell ref="C11:C17"/>
    <mergeCell ref="F11:F17"/>
    <mergeCell ref="G11:G17"/>
    <mergeCell ref="A1:U1"/>
    <mergeCell ref="A2:F2"/>
    <mergeCell ref="A5:A10"/>
    <mergeCell ref="B5:B10"/>
    <mergeCell ref="C5:C10"/>
    <mergeCell ref="V7:X7"/>
    <mergeCell ref="F5:F10"/>
    <mergeCell ref="G5:G10"/>
    <mergeCell ref="J5:J10"/>
    <mergeCell ref="K5:K10"/>
    <mergeCell ref="V4:X4"/>
    <mergeCell ref="B3:E3"/>
    <mergeCell ref="F3:I3"/>
    <mergeCell ref="J3:M3"/>
    <mergeCell ref="N3:Q3"/>
    <mergeCell ref="R3:U3"/>
    <mergeCell ref="V6:X6"/>
    <mergeCell ref="N5:N10"/>
    <mergeCell ref="O5:O10"/>
    <mergeCell ref="R5:R10"/>
    <mergeCell ref="S5:S10"/>
    <mergeCell ref="V5:X5"/>
  </mergeCells>
  <phoneticPr fontId="19" type="noConversion"/>
  <pageMargins left="0.19685039370078741" right="0.19685039370078741" top="0.19685039370078741" bottom="0.19685039370078741" header="0.19685039370078741" footer="0.19685039370078741"/>
  <pageSetup paperSize="9" scale="6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zoomScale="66" zoomScaleNormal="66" workbookViewId="0">
      <selection activeCell="J11" sqref="J11:J17"/>
    </sheetView>
  </sheetViews>
  <sheetFormatPr defaultRowHeight="32.25" x14ac:dyDescent="0.45"/>
  <cols>
    <col min="1" max="1" width="5.125" style="206" customWidth="1"/>
    <col min="2" max="2" width="10.625" style="205" customWidth="1"/>
    <col min="3" max="3" width="7.125" style="204" customWidth="1"/>
    <col min="4" max="4" width="14.625" style="201" customWidth="1"/>
    <col min="5" max="5" width="7.25" style="201" customWidth="1"/>
    <col min="6" max="6" width="10.625" style="205" customWidth="1"/>
    <col min="7" max="7" width="7.125" style="204" customWidth="1"/>
    <col min="8" max="8" width="14.625" style="201" customWidth="1"/>
    <col min="9" max="9" width="7" style="201" customWidth="1"/>
    <col min="10" max="10" width="10.625" style="203" customWidth="1"/>
    <col min="11" max="11" width="7.125" style="202" customWidth="1"/>
    <col min="12" max="12" width="14.625" style="201" customWidth="1"/>
    <col min="13" max="13" width="7.125" style="201" customWidth="1"/>
    <col min="14" max="14" width="10.625" style="203" customWidth="1"/>
    <col min="15" max="15" width="7.125" style="202" customWidth="1"/>
    <col min="16" max="16" width="14.625" style="201" customWidth="1"/>
    <col min="17" max="17" width="7" style="201" customWidth="1"/>
    <col min="18" max="18" width="10.625" style="203" customWidth="1"/>
    <col min="19" max="19" width="7.125" style="202" customWidth="1"/>
    <col min="20" max="20" width="14.625" style="201" customWidth="1"/>
    <col min="21" max="21" width="7.5" style="201" customWidth="1"/>
  </cols>
  <sheetData>
    <row r="1" spans="1:21" ht="25.15" customHeight="1" x14ac:dyDescent="0.4">
      <c r="A1" s="494" t="s">
        <v>223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5"/>
    </row>
    <row r="2" spans="1:21" ht="25.15" customHeight="1" thickBot="1" x14ac:dyDescent="0.5">
      <c r="A2" s="496" t="s">
        <v>124</v>
      </c>
      <c r="B2" s="497"/>
      <c r="C2" s="497"/>
      <c r="D2" s="497"/>
      <c r="E2" s="497"/>
      <c r="F2" s="497"/>
      <c r="G2" s="250"/>
      <c r="H2" s="249"/>
      <c r="I2" s="249"/>
      <c r="J2" s="251"/>
      <c r="K2" s="250"/>
      <c r="L2" s="249"/>
      <c r="M2" s="249"/>
      <c r="N2" s="251"/>
      <c r="O2" s="250"/>
      <c r="P2" s="249"/>
      <c r="Q2" s="249"/>
      <c r="T2" s="249"/>
      <c r="U2" s="249"/>
    </row>
    <row r="3" spans="1:21" ht="16.5" x14ac:dyDescent="0.25">
      <c r="A3" s="248" t="s">
        <v>125</v>
      </c>
      <c r="B3" s="503" t="str">
        <f>'106.11月菜單'!B11</f>
        <v>11月6日(一)</v>
      </c>
      <c r="C3" s="504"/>
      <c r="D3" s="504"/>
      <c r="E3" s="505"/>
      <c r="F3" s="503" t="str">
        <f>'106.11月菜單'!F11</f>
        <v>11月7日(二)</v>
      </c>
      <c r="G3" s="504"/>
      <c r="H3" s="504"/>
      <c r="I3" s="505"/>
      <c r="J3" s="503" t="str">
        <f>'106.11月菜單'!J11</f>
        <v>11月8日(三)</v>
      </c>
      <c r="K3" s="504"/>
      <c r="L3" s="504"/>
      <c r="M3" s="505"/>
      <c r="N3" s="503" t="str">
        <f>'106.11月菜單'!N11</f>
        <v>11月9日(四)</v>
      </c>
      <c r="O3" s="504"/>
      <c r="P3" s="504"/>
      <c r="Q3" s="505"/>
      <c r="R3" s="503" t="str">
        <f>'106.11月菜單'!R11</f>
        <v>11月10日(五)</v>
      </c>
      <c r="S3" s="504"/>
      <c r="T3" s="504"/>
      <c r="U3" s="506"/>
    </row>
    <row r="4" spans="1:21" ht="16.5" x14ac:dyDescent="0.25">
      <c r="A4" s="280" t="s">
        <v>126</v>
      </c>
      <c r="B4" s="242" t="s">
        <v>127</v>
      </c>
      <c r="C4" s="279" t="s">
        <v>118</v>
      </c>
      <c r="D4" s="247" t="s">
        <v>128</v>
      </c>
      <c r="E4" s="246" t="s">
        <v>129</v>
      </c>
      <c r="F4" s="242" t="s">
        <v>127</v>
      </c>
      <c r="G4" s="242" t="s">
        <v>118</v>
      </c>
      <c r="H4" s="222" t="s">
        <v>128</v>
      </c>
      <c r="I4" s="234" t="s">
        <v>129</v>
      </c>
      <c r="J4" s="242" t="s">
        <v>127</v>
      </c>
      <c r="K4" s="245" t="s">
        <v>118</v>
      </c>
      <c r="L4" s="244" t="s">
        <v>128</v>
      </c>
      <c r="M4" s="243" t="s">
        <v>129</v>
      </c>
      <c r="N4" s="242" t="s">
        <v>127</v>
      </c>
      <c r="O4" s="245" t="s">
        <v>118</v>
      </c>
      <c r="P4" s="244" t="s">
        <v>128</v>
      </c>
      <c r="Q4" s="243" t="s">
        <v>129</v>
      </c>
      <c r="R4" s="242" t="s">
        <v>127</v>
      </c>
      <c r="S4" s="241" t="s">
        <v>118</v>
      </c>
      <c r="T4" s="240" t="s">
        <v>128</v>
      </c>
      <c r="U4" s="239" t="s">
        <v>129</v>
      </c>
    </row>
    <row r="5" spans="1:21" ht="16.5" x14ac:dyDescent="0.25">
      <c r="A5" s="498" t="s">
        <v>131</v>
      </c>
      <c r="B5" s="499" t="str">
        <f>'106.11月菜單'!B12</f>
        <v>香Q米飯</v>
      </c>
      <c r="C5" s="500" t="str">
        <f>第二週明細!E5</f>
        <v>蒸</v>
      </c>
      <c r="D5" s="222" t="str">
        <f>第二週明細!D6</f>
        <v>白米</v>
      </c>
      <c r="E5" s="238">
        <f>第二週明細!F6</f>
        <v>90</v>
      </c>
      <c r="F5" s="501" t="str">
        <f>'106.11月菜單'!F12</f>
        <v>五穀飯</v>
      </c>
      <c r="G5" s="500" t="str">
        <f>第二週明細!E13</f>
        <v>蒸</v>
      </c>
      <c r="H5" s="222" t="str">
        <f>第二週明細!D14</f>
        <v>五穀米</v>
      </c>
      <c r="I5" s="238">
        <f>第二週明細!F14</f>
        <v>40</v>
      </c>
      <c r="J5" s="502" t="str">
        <f>'106.11月菜單'!J12</f>
        <v>香Q米飯</v>
      </c>
      <c r="K5" s="500" t="str">
        <f>第二週明細!E21</f>
        <v>蒸</v>
      </c>
      <c r="L5" s="222" t="str">
        <f>第二週明細!D22</f>
        <v>白米</v>
      </c>
      <c r="M5" s="238">
        <f>第二週明細!F22</f>
        <v>100</v>
      </c>
      <c r="N5" s="507" t="str">
        <f>'106.11月菜單'!N12</f>
        <v>地瓜飯</v>
      </c>
      <c r="O5" s="500" t="str">
        <f>第二週明細!E29</f>
        <v>蒸</v>
      </c>
      <c r="P5" s="222" t="str">
        <f>第二週明細!D30</f>
        <v>白米</v>
      </c>
      <c r="Q5" s="238">
        <f>第二週明細!F30</f>
        <v>90</v>
      </c>
      <c r="R5" s="508" t="str">
        <f>'106.11月菜單'!R12</f>
        <v>義大利麵</v>
      </c>
      <c r="S5" s="500" t="str">
        <f>第二週明細!E37</f>
        <v>煮</v>
      </c>
      <c r="T5" s="222" t="str">
        <f>第二週明細!D38</f>
        <v>麵條</v>
      </c>
      <c r="U5" s="237">
        <f>第二週明細!F38</f>
        <v>120</v>
      </c>
    </row>
    <row r="6" spans="1:21" ht="16.5" x14ac:dyDescent="0.25">
      <c r="A6" s="498"/>
      <c r="B6" s="499"/>
      <c r="C6" s="500"/>
      <c r="D6" s="222">
        <f>第二週明細!D7</f>
        <v>0</v>
      </c>
      <c r="E6" s="238">
        <f>第二週明細!F7</f>
        <v>0</v>
      </c>
      <c r="F6" s="501"/>
      <c r="G6" s="500"/>
      <c r="H6" s="222" t="str">
        <f>第二週明細!D15</f>
        <v>白米</v>
      </c>
      <c r="I6" s="238">
        <f>第二週明細!F15</f>
        <v>60</v>
      </c>
      <c r="J6" s="502"/>
      <c r="K6" s="500"/>
      <c r="L6" s="222">
        <f>第二週明細!D23</f>
        <v>0</v>
      </c>
      <c r="M6" s="238">
        <f>第二週明細!F23</f>
        <v>0</v>
      </c>
      <c r="N6" s="507"/>
      <c r="O6" s="500"/>
      <c r="P6" s="222" t="str">
        <f>第二週明細!D31</f>
        <v>地瓜</v>
      </c>
      <c r="Q6" s="238">
        <f>第二週明細!F31</f>
        <v>40</v>
      </c>
      <c r="R6" s="508"/>
      <c r="S6" s="500"/>
      <c r="T6" s="222" t="str">
        <f>第二週明細!D39</f>
        <v>三色豆</v>
      </c>
      <c r="U6" s="237">
        <f>第二週明細!F39</f>
        <v>10</v>
      </c>
    </row>
    <row r="7" spans="1:21" ht="16.5" x14ac:dyDescent="0.25">
      <c r="A7" s="498"/>
      <c r="B7" s="499"/>
      <c r="C7" s="500"/>
      <c r="D7" s="222">
        <f>第二週明細!D8</f>
        <v>0</v>
      </c>
      <c r="E7" s="238">
        <f>第二週明細!F8</f>
        <v>0</v>
      </c>
      <c r="F7" s="501"/>
      <c r="G7" s="500"/>
      <c r="H7" s="222">
        <f>第二週明細!D16</f>
        <v>0</v>
      </c>
      <c r="I7" s="238">
        <f>第二週明細!F16</f>
        <v>0</v>
      </c>
      <c r="J7" s="502"/>
      <c r="K7" s="500"/>
      <c r="L7" s="222">
        <f>第二週明細!D24</f>
        <v>0</v>
      </c>
      <c r="M7" s="238">
        <f>第二週明細!F24</f>
        <v>0</v>
      </c>
      <c r="N7" s="507"/>
      <c r="O7" s="500"/>
      <c r="P7" s="222">
        <f>第二週明細!D32</f>
        <v>0</v>
      </c>
      <c r="Q7" s="238">
        <f>第二週明細!F32</f>
        <v>0</v>
      </c>
      <c r="R7" s="508"/>
      <c r="S7" s="500"/>
      <c r="T7" s="222" t="str">
        <f>第二週明細!D40</f>
        <v>生鮮豬絞肉</v>
      </c>
      <c r="U7" s="237">
        <f>第二週明細!F40</f>
        <v>10</v>
      </c>
    </row>
    <row r="8" spans="1:21" ht="16.5" x14ac:dyDescent="0.25">
      <c r="A8" s="498"/>
      <c r="B8" s="499"/>
      <c r="C8" s="500"/>
      <c r="D8" s="222">
        <f>第二週明細!D9</f>
        <v>0</v>
      </c>
      <c r="E8" s="238">
        <f>第二週明細!F9</f>
        <v>0</v>
      </c>
      <c r="F8" s="501"/>
      <c r="G8" s="500"/>
      <c r="H8" s="222">
        <f>第二週明細!D17</f>
        <v>0</v>
      </c>
      <c r="I8" s="238">
        <f>第二週明細!F17</f>
        <v>0</v>
      </c>
      <c r="J8" s="502"/>
      <c r="K8" s="500"/>
      <c r="L8" s="222">
        <f>第二週明細!D25</f>
        <v>0</v>
      </c>
      <c r="M8" s="238">
        <f>第二週明細!F25</f>
        <v>0</v>
      </c>
      <c r="N8" s="507"/>
      <c r="O8" s="500"/>
      <c r="P8" s="222">
        <f>第二週明細!D33</f>
        <v>0</v>
      </c>
      <c r="Q8" s="238">
        <f>第二週明細!F33</f>
        <v>0</v>
      </c>
      <c r="R8" s="508"/>
      <c r="S8" s="500"/>
      <c r="T8" s="222" t="str">
        <f>第二週明細!D41</f>
        <v>洋蔥</v>
      </c>
      <c r="U8" s="237">
        <f>第二週明細!F41</f>
        <v>20</v>
      </c>
    </row>
    <row r="9" spans="1:21" ht="16.5" x14ac:dyDescent="0.25">
      <c r="A9" s="498"/>
      <c r="B9" s="499"/>
      <c r="C9" s="500"/>
      <c r="D9" s="222">
        <f>第二週明細!D10</f>
        <v>0</v>
      </c>
      <c r="E9" s="238">
        <f>第二週明細!F10</f>
        <v>0</v>
      </c>
      <c r="F9" s="501"/>
      <c r="G9" s="500"/>
      <c r="H9" s="222">
        <f>第二週明細!D18</f>
        <v>0</v>
      </c>
      <c r="I9" s="238">
        <f>第二週明細!F18</f>
        <v>0</v>
      </c>
      <c r="J9" s="502"/>
      <c r="K9" s="500"/>
      <c r="L9" s="222">
        <f>第二週明細!D26</f>
        <v>0</v>
      </c>
      <c r="M9" s="238">
        <f>第二週明細!F26</f>
        <v>0</v>
      </c>
      <c r="N9" s="507"/>
      <c r="O9" s="500"/>
      <c r="P9" s="222">
        <f>第二週明細!D34</f>
        <v>0</v>
      </c>
      <c r="Q9" s="238">
        <f>第二週明細!F34</f>
        <v>0</v>
      </c>
      <c r="R9" s="508"/>
      <c r="S9" s="500"/>
      <c r="T9" s="222">
        <f>第二週明細!D42</f>
        <v>0</v>
      </c>
      <c r="U9" s="237">
        <f>第二週明細!F42</f>
        <v>0</v>
      </c>
    </row>
    <row r="10" spans="1:21" ht="16.5" x14ac:dyDescent="0.25">
      <c r="A10" s="498"/>
      <c r="B10" s="499"/>
      <c r="C10" s="500"/>
      <c r="D10" s="222">
        <f>第二週明細!D11</f>
        <v>0</v>
      </c>
      <c r="E10" s="238">
        <f>第二週明細!F11</f>
        <v>0</v>
      </c>
      <c r="F10" s="501"/>
      <c r="G10" s="500"/>
      <c r="H10" s="222">
        <f>第二週明細!D19</f>
        <v>0</v>
      </c>
      <c r="I10" s="238">
        <f>第二週明細!F19</f>
        <v>0</v>
      </c>
      <c r="J10" s="502"/>
      <c r="K10" s="500"/>
      <c r="L10" s="222">
        <f>第二週明細!D27</f>
        <v>0</v>
      </c>
      <c r="M10" s="238">
        <f>第二週明細!F27</f>
        <v>0</v>
      </c>
      <c r="N10" s="507"/>
      <c r="O10" s="500"/>
      <c r="P10" s="222">
        <f>第二週明細!D35</f>
        <v>0</v>
      </c>
      <c r="Q10" s="238">
        <f>第二週明細!F35</f>
        <v>0</v>
      </c>
      <c r="R10" s="508"/>
      <c r="S10" s="500"/>
      <c r="T10" s="222">
        <f>第二週明細!D43</f>
        <v>0</v>
      </c>
      <c r="U10" s="237">
        <f>第二週明細!F43</f>
        <v>0</v>
      </c>
    </row>
    <row r="11" spans="1:21" ht="16.5" x14ac:dyDescent="0.25">
      <c r="A11" s="498" t="s">
        <v>132</v>
      </c>
      <c r="B11" s="499" t="str">
        <f>'106.11月菜單'!B13</f>
        <v>梅菜肉燥(醃)</v>
      </c>
      <c r="C11" s="509" t="str">
        <f>第二週明細!H5</f>
        <v>煮</v>
      </c>
      <c r="D11" s="234" t="str">
        <f>第二週明細!G6</f>
        <v>梅菜</v>
      </c>
      <c r="E11" s="243">
        <f>第二週明細!I6</f>
        <v>10</v>
      </c>
      <c r="F11" s="501" t="str">
        <f>'106.11月菜單'!F13</f>
        <v>黑胡椒肉排</v>
      </c>
      <c r="G11" s="509" t="str">
        <f>第二週明細!H13</f>
        <v>滷</v>
      </c>
      <c r="H11" s="234" t="str">
        <f>第二週明細!G14</f>
        <v>生鮮豬里肌</v>
      </c>
      <c r="I11" s="236">
        <f>第二週明細!I14</f>
        <v>80</v>
      </c>
      <c r="J11" s="535" t="str">
        <f>'106.11月菜單'!J13</f>
        <v>香雞排</v>
      </c>
      <c r="K11" s="509" t="str">
        <f>第二週明細!H21</f>
        <v>烤</v>
      </c>
      <c r="L11" s="234" t="str">
        <f>第二週明細!G22</f>
        <v>生鮮雞里肌</v>
      </c>
      <c r="M11" s="238">
        <f>第二週明細!I22</f>
        <v>80</v>
      </c>
      <c r="N11" s="515" t="str">
        <f>'106.11月菜單'!N13</f>
        <v>香烤雞腿</v>
      </c>
      <c r="O11" s="509" t="str">
        <f>第二週明細!H29</f>
        <v>烤</v>
      </c>
      <c r="P11" s="234" t="str">
        <f>第二週明細!G30</f>
        <v>生鮮雞腿</v>
      </c>
      <c r="Q11" s="234">
        <f>第二週明細!I30</f>
        <v>80</v>
      </c>
      <c r="R11" s="508" t="str">
        <f>'106.11月菜單'!R13</f>
        <v>薑母燒雞</v>
      </c>
      <c r="S11" s="509" t="str">
        <f>第二週明細!H37</f>
        <v>煮</v>
      </c>
      <c r="T11" s="234" t="str">
        <f>第二週明細!G38</f>
        <v>高麗菜</v>
      </c>
      <c r="U11" s="233">
        <f>第二週明細!I38</f>
        <v>60</v>
      </c>
    </row>
    <row r="12" spans="1:21" ht="16.5" x14ac:dyDescent="0.25">
      <c r="A12" s="511"/>
      <c r="B12" s="499"/>
      <c r="C12" s="509"/>
      <c r="D12" s="234" t="str">
        <f>第二週明細!G7</f>
        <v>生鮮豬肉</v>
      </c>
      <c r="E12" s="243">
        <f>第二週明細!I7</f>
        <v>30</v>
      </c>
      <c r="F12" s="501"/>
      <c r="G12" s="509"/>
      <c r="H12" s="234">
        <f>第二週明細!G15</f>
        <v>0</v>
      </c>
      <c r="I12" s="236">
        <f>第二週明細!I15</f>
        <v>0</v>
      </c>
      <c r="J12" s="535"/>
      <c r="K12" s="509"/>
      <c r="L12" s="234">
        <f>第二週明細!G23</f>
        <v>0</v>
      </c>
      <c r="M12" s="238">
        <f>第二週明細!I23</f>
        <v>0</v>
      </c>
      <c r="N12" s="515"/>
      <c r="O12" s="509"/>
      <c r="P12" s="234">
        <f>第二週明細!G31</f>
        <v>0</v>
      </c>
      <c r="Q12" s="234">
        <f>第二週明細!I31</f>
        <v>0</v>
      </c>
      <c r="R12" s="508"/>
      <c r="S12" s="509"/>
      <c r="T12" s="234" t="str">
        <f>第二週明細!G39</f>
        <v>生鮮雞肉</v>
      </c>
      <c r="U12" s="233">
        <f>第二週明細!I39</f>
        <v>40</v>
      </c>
    </row>
    <row r="13" spans="1:21" ht="16.5" x14ac:dyDescent="0.25">
      <c r="A13" s="511"/>
      <c r="B13" s="499"/>
      <c r="C13" s="509"/>
      <c r="D13" s="234">
        <f>第二週明細!G8</f>
        <v>0</v>
      </c>
      <c r="E13" s="243">
        <f>第二週明細!I8</f>
        <v>0</v>
      </c>
      <c r="F13" s="501"/>
      <c r="G13" s="509"/>
      <c r="H13" s="234">
        <f>第二週明細!G16</f>
        <v>0</v>
      </c>
      <c r="I13" s="236">
        <f>第二週明細!I16</f>
        <v>0</v>
      </c>
      <c r="J13" s="535"/>
      <c r="K13" s="509"/>
      <c r="L13" s="234">
        <f>第二週明細!G24</f>
        <v>0</v>
      </c>
      <c r="M13" s="238">
        <f>第二週明細!I24</f>
        <v>0</v>
      </c>
      <c r="N13" s="515"/>
      <c r="O13" s="509"/>
      <c r="P13" s="234">
        <f>第二週明細!G32</f>
        <v>0</v>
      </c>
      <c r="Q13" s="234">
        <f>第二週明細!I32</f>
        <v>0</v>
      </c>
      <c r="R13" s="508"/>
      <c r="S13" s="509"/>
      <c r="T13" s="234">
        <f>第二週明細!G40</f>
        <v>0</v>
      </c>
      <c r="U13" s="233">
        <f>第二週明細!I40</f>
        <v>0</v>
      </c>
    </row>
    <row r="14" spans="1:21" ht="16.5" x14ac:dyDescent="0.25">
      <c r="A14" s="511"/>
      <c r="B14" s="499"/>
      <c r="C14" s="509"/>
      <c r="D14" s="234">
        <f>第二週明細!G9</f>
        <v>0</v>
      </c>
      <c r="E14" s="243">
        <f>第二週明細!I9</f>
        <v>0</v>
      </c>
      <c r="F14" s="501"/>
      <c r="G14" s="509"/>
      <c r="H14" s="234">
        <f>第二週明細!G17</f>
        <v>0</v>
      </c>
      <c r="I14" s="236">
        <f>第二週明細!I17</f>
        <v>0</v>
      </c>
      <c r="J14" s="535"/>
      <c r="K14" s="509"/>
      <c r="L14" s="234">
        <f>第二週明細!G25</f>
        <v>0</v>
      </c>
      <c r="M14" s="238">
        <f>第二週明細!I25</f>
        <v>0</v>
      </c>
      <c r="N14" s="515"/>
      <c r="O14" s="509"/>
      <c r="P14" s="234">
        <f>第二週明細!G33</f>
        <v>0</v>
      </c>
      <c r="Q14" s="234">
        <f>第二週明細!I33</f>
        <v>0</v>
      </c>
      <c r="R14" s="508"/>
      <c r="S14" s="509"/>
      <c r="T14" s="234">
        <f>第二週明細!G41</f>
        <v>0</v>
      </c>
      <c r="U14" s="233">
        <f>第二週明細!I41</f>
        <v>0</v>
      </c>
    </row>
    <row r="15" spans="1:21" ht="16.5" x14ac:dyDescent="0.25">
      <c r="A15" s="511"/>
      <c r="B15" s="499"/>
      <c r="C15" s="509"/>
      <c r="D15" s="234">
        <f>第二週明細!G10</f>
        <v>0</v>
      </c>
      <c r="E15" s="243">
        <f>第二週明細!I10</f>
        <v>0</v>
      </c>
      <c r="F15" s="501"/>
      <c r="G15" s="509"/>
      <c r="H15" s="234">
        <f>第二週明細!G18</f>
        <v>0</v>
      </c>
      <c r="I15" s="236">
        <f>第二週明細!I18</f>
        <v>0</v>
      </c>
      <c r="J15" s="535"/>
      <c r="K15" s="509"/>
      <c r="L15" s="234">
        <f>第二週明細!G26</f>
        <v>0</v>
      </c>
      <c r="M15" s="238">
        <f>第二週明細!I26</f>
        <v>0</v>
      </c>
      <c r="N15" s="515"/>
      <c r="O15" s="509"/>
      <c r="P15" s="234">
        <f>第二週明細!G34</f>
        <v>0</v>
      </c>
      <c r="Q15" s="234">
        <f>第二週明細!I34</f>
        <v>0</v>
      </c>
      <c r="R15" s="508"/>
      <c r="S15" s="509"/>
      <c r="T15" s="234">
        <f>第二週明細!G42</f>
        <v>0</v>
      </c>
      <c r="U15" s="233">
        <f>第二週明細!I42</f>
        <v>0</v>
      </c>
    </row>
    <row r="16" spans="1:21" ht="16.5" x14ac:dyDescent="0.25">
      <c r="A16" s="511"/>
      <c r="B16" s="499"/>
      <c r="C16" s="509"/>
      <c r="D16" s="234">
        <f>第二週明細!G11</f>
        <v>0</v>
      </c>
      <c r="E16" s="243">
        <f>第二週明細!I11</f>
        <v>0</v>
      </c>
      <c r="F16" s="501"/>
      <c r="G16" s="509"/>
      <c r="H16" s="234">
        <f>第二週明細!G19</f>
        <v>0</v>
      </c>
      <c r="I16" s="236">
        <f>第二週明細!I19</f>
        <v>0</v>
      </c>
      <c r="J16" s="535"/>
      <c r="K16" s="509"/>
      <c r="L16" s="234">
        <f>第二週明細!G27</f>
        <v>0</v>
      </c>
      <c r="M16" s="238">
        <f>第二週明細!I27</f>
        <v>0</v>
      </c>
      <c r="N16" s="515"/>
      <c r="O16" s="509"/>
      <c r="P16" s="234">
        <f>第二週明細!G35</f>
        <v>0</v>
      </c>
      <c r="Q16" s="234">
        <f>第二週明細!I35</f>
        <v>0</v>
      </c>
      <c r="R16" s="508"/>
      <c r="S16" s="509"/>
      <c r="T16" s="234">
        <f>第二週明細!G43</f>
        <v>0</v>
      </c>
      <c r="U16" s="233">
        <f>第二週明細!I43</f>
        <v>0</v>
      </c>
    </row>
    <row r="17" spans="1:21" ht="16.5" x14ac:dyDescent="0.25">
      <c r="A17" s="511"/>
      <c r="B17" s="499"/>
      <c r="C17" s="509"/>
      <c r="D17" s="234">
        <f>第二週明細!G12</f>
        <v>0</v>
      </c>
      <c r="E17" s="243">
        <f>第二週明細!I12</f>
        <v>0</v>
      </c>
      <c r="F17" s="501"/>
      <c r="G17" s="509"/>
      <c r="H17" s="234">
        <f>第二週明細!G20</f>
        <v>0</v>
      </c>
      <c r="I17" s="236">
        <f>第二週明細!I20</f>
        <v>0</v>
      </c>
      <c r="J17" s="535"/>
      <c r="K17" s="509"/>
      <c r="L17" s="234">
        <f>第二週明細!G28</f>
        <v>0</v>
      </c>
      <c r="M17" s="238">
        <f>第二週明細!I28</f>
        <v>0</v>
      </c>
      <c r="N17" s="515"/>
      <c r="O17" s="509"/>
      <c r="P17" s="234">
        <f>第二週明細!G36</f>
        <v>0</v>
      </c>
      <c r="Q17" s="234">
        <f>第二週明細!I36</f>
        <v>0</v>
      </c>
      <c r="R17" s="508"/>
      <c r="S17" s="509"/>
      <c r="T17" s="234">
        <f>第二週明細!G44</f>
        <v>0</v>
      </c>
      <c r="U17" s="233">
        <f>第二週明細!I44</f>
        <v>0</v>
      </c>
    </row>
    <row r="18" spans="1:21" ht="16.5" x14ac:dyDescent="0.25">
      <c r="A18" s="498" t="s">
        <v>133</v>
      </c>
      <c r="B18" s="536" t="str">
        <f>'106.11月菜單'!B14</f>
        <v>無骨雞排(炸)</v>
      </c>
      <c r="C18" s="509">
        <f>第二週明細!H12</f>
        <v>0</v>
      </c>
      <c r="D18" s="234" t="str">
        <f>第二週明細!J6</f>
        <v>生鮮雞里肌</v>
      </c>
      <c r="E18" s="243">
        <f>第二週明細!O6</f>
        <v>70</v>
      </c>
      <c r="F18" s="523" t="str">
        <f>'106.11月菜單'!F14</f>
        <v>南洋咖哩雞</v>
      </c>
      <c r="G18" s="509" t="str">
        <f>第二週明細!K13</f>
        <v>煮</v>
      </c>
      <c r="H18" s="234" t="str">
        <f>第二週明細!J14</f>
        <v>洋芋</v>
      </c>
      <c r="I18" s="236">
        <f>第二週明細!L14</f>
        <v>30</v>
      </c>
      <c r="J18" s="542" t="str">
        <f>'106.11月菜單'!J14</f>
        <v>白醬焗烤馬鈴薯</v>
      </c>
      <c r="K18" s="509" t="str">
        <f>第二週明細!K21</f>
        <v>煮</v>
      </c>
      <c r="L18" s="234" t="str">
        <f>第二週明細!J22</f>
        <v>起司</v>
      </c>
      <c r="M18" s="234">
        <f>第二週明細!L22</f>
        <v>5</v>
      </c>
      <c r="N18" s="510" t="str">
        <f>'106.11月菜單'!N14</f>
        <v>豆腐滷肉(豆)</v>
      </c>
      <c r="O18" s="509" t="str">
        <f>第二週明細!K29</f>
        <v>煮</v>
      </c>
      <c r="P18" s="234" t="str">
        <f>第二週明細!J30</f>
        <v>豆乾</v>
      </c>
      <c r="Q18" s="234">
        <f>第二週明細!L30</f>
        <v>20</v>
      </c>
      <c r="R18" s="539" t="str">
        <f>'106.11月菜單'!R14</f>
        <v>鮮魚條(海)(炸)</v>
      </c>
      <c r="S18" s="509" t="str">
        <f>第二週明細!K37</f>
        <v>炸</v>
      </c>
      <c r="T18" s="234" t="str">
        <f>第二週明細!J38</f>
        <v>鮮魚條</v>
      </c>
      <c r="U18" s="233">
        <f>第二週明細!L38</f>
        <v>40</v>
      </c>
    </row>
    <row r="19" spans="1:21" ht="16.5" x14ac:dyDescent="0.25">
      <c r="A19" s="511"/>
      <c r="B19" s="537"/>
      <c r="C19" s="509"/>
      <c r="D19" s="234">
        <f>第二週明細!J7</f>
        <v>0</v>
      </c>
      <c r="E19" s="243">
        <f>第二週明細!O7</f>
        <v>20</v>
      </c>
      <c r="F19" s="523"/>
      <c r="G19" s="509"/>
      <c r="H19" s="234" t="str">
        <f>第二週明細!J15</f>
        <v>紅蘿蔔</v>
      </c>
      <c r="I19" s="236">
        <f>第二週明細!L15</f>
        <v>10</v>
      </c>
      <c r="J19" s="542"/>
      <c r="K19" s="509"/>
      <c r="L19" s="234" t="str">
        <f>第二週明細!J23</f>
        <v>洋芋</v>
      </c>
      <c r="M19" s="234">
        <f>第二週明細!L23</f>
        <v>30</v>
      </c>
      <c r="N19" s="510"/>
      <c r="O19" s="509"/>
      <c r="P19" s="234" t="str">
        <f>第二週明細!J31</f>
        <v>生鮮豬肉</v>
      </c>
      <c r="Q19" s="234">
        <f>第二週明細!L31</f>
        <v>30</v>
      </c>
      <c r="R19" s="540"/>
      <c r="S19" s="509"/>
      <c r="T19" s="234">
        <f>第二週明細!J39</f>
        <v>0</v>
      </c>
      <c r="U19" s="233">
        <f>第二週明細!L39</f>
        <v>0</v>
      </c>
    </row>
    <row r="20" spans="1:21" ht="16.5" x14ac:dyDescent="0.25">
      <c r="A20" s="511"/>
      <c r="B20" s="537"/>
      <c r="C20" s="509"/>
      <c r="D20" s="234">
        <f>第二週明細!J8</f>
        <v>0</v>
      </c>
      <c r="E20" s="243">
        <f>第二週明細!O8</f>
        <v>0</v>
      </c>
      <c r="F20" s="523"/>
      <c r="G20" s="509"/>
      <c r="H20" s="234" t="str">
        <f>第二週明細!J16</f>
        <v>青豆仁</v>
      </c>
      <c r="I20" s="236">
        <f>第二週明細!L16</f>
        <v>5</v>
      </c>
      <c r="J20" s="542"/>
      <c r="K20" s="509"/>
      <c r="L20" s="234" t="str">
        <f>第二週明細!J24</f>
        <v>紅蘿蔔</v>
      </c>
      <c r="M20" s="234">
        <f>第二週明細!L24</f>
        <v>5</v>
      </c>
      <c r="N20" s="510"/>
      <c r="O20" s="509"/>
      <c r="P20" s="234">
        <f>第二週明細!J32</f>
        <v>0</v>
      </c>
      <c r="Q20" s="234">
        <f>第二週明細!L32</f>
        <v>0</v>
      </c>
      <c r="R20" s="540"/>
      <c r="S20" s="509"/>
      <c r="T20" s="234">
        <f>第二週明細!J40</f>
        <v>0</v>
      </c>
      <c r="U20" s="233">
        <f>第二週明細!L40</f>
        <v>0</v>
      </c>
    </row>
    <row r="21" spans="1:21" ht="16.5" x14ac:dyDescent="0.25">
      <c r="A21" s="511"/>
      <c r="B21" s="537"/>
      <c r="C21" s="509"/>
      <c r="D21" s="234">
        <f>第二週明細!J9</f>
        <v>0</v>
      </c>
      <c r="E21" s="243">
        <f>第二週明細!O9</f>
        <v>0</v>
      </c>
      <c r="F21" s="523"/>
      <c r="G21" s="509"/>
      <c r="H21" s="234" t="str">
        <f>第二週明細!J17</f>
        <v>生鮮雞肉</v>
      </c>
      <c r="I21" s="236">
        <f>第二週明細!L17</f>
        <v>20</v>
      </c>
      <c r="J21" s="542"/>
      <c r="K21" s="509"/>
      <c r="L21" s="234" t="str">
        <f>第二週明細!J25</f>
        <v>青豆仁</v>
      </c>
      <c r="M21" s="234">
        <f>第二週明細!L25</f>
        <v>5</v>
      </c>
      <c r="N21" s="510"/>
      <c r="O21" s="509"/>
      <c r="P21" s="234">
        <f>第二週明細!J33</f>
        <v>0</v>
      </c>
      <c r="Q21" s="234">
        <f>第二週明細!L33</f>
        <v>0</v>
      </c>
      <c r="R21" s="540"/>
      <c r="S21" s="509"/>
      <c r="T21" s="234">
        <f>第二週明細!J41</f>
        <v>0</v>
      </c>
      <c r="U21" s="233">
        <f>第二週明細!L41</f>
        <v>0</v>
      </c>
    </row>
    <row r="22" spans="1:21" ht="16.5" x14ac:dyDescent="0.25">
      <c r="A22" s="511"/>
      <c r="B22" s="537"/>
      <c r="C22" s="509"/>
      <c r="D22" s="234">
        <f>第二週明細!J10</f>
        <v>0</v>
      </c>
      <c r="E22" s="243">
        <f>第二週明細!O10</f>
        <v>0</v>
      </c>
      <c r="F22" s="523"/>
      <c r="G22" s="509"/>
      <c r="H22" s="234">
        <f>第二週明細!J18</f>
        <v>0</v>
      </c>
      <c r="I22" s="236">
        <f>第二週明細!L18</f>
        <v>0</v>
      </c>
      <c r="J22" s="542"/>
      <c r="K22" s="509"/>
      <c r="L22" s="234" t="str">
        <f>第二週明細!J26</f>
        <v>玉米粒</v>
      </c>
      <c r="M22" s="234">
        <f>第二週明細!L26</f>
        <v>5</v>
      </c>
      <c r="N22" s="510"/>
      <c r="O22" s="509"/>
      <c r="P22" s="234">
        <f>第二週明細!J34</f>
        <v>0</v>
      </c>
      <c r="Q22" s="234">
        <f>第二週明細!L34</f>
        <v>0</v>
      </c>
      <c r="R22" s="540"/>
      <c r="S22" s="509"/>
      <c r="T22" s="234">
        <f>第二週明細!J42</f>
        <v>0</v>
      </c>
      <c r="U22" s="233">
        <f>第二週明細!L42</f>
        <v>0</v>
      </c>
    </row>
    <row r="23" spans="1:21" ht="16.5" x14ac:dyDescent="0.25">
      <c r="A23" s="511"/>
      <c r="B23" s="537"/>
      <c r="C23" s="509"/>
      <c r="D23" s="234">
        <f>第二週明細!J11</f>
        <v>0</v>
      </c>
      <c r="E23" s="243">
        <f>第二週明細!O11</f>
        <v>0</v>
      </c>
      <c r="F23" s="523"/>
      <c r="G23" s="509"/>
      <c r="H23" s="234">
        <f>第二週明細!J19</f>
        <v>0</v>
      </c>
      <c r="I23" s="236">
        <f>第二週明細!L19</f>
        <v>0</v>
      </c>
      <c r="J23" s="542"/>
      <c r="K23" s="509"/>
      <c r="L23" s="234">
        <f>第二週明細!J27</f>
        <v>0</v>
      </c>
      <c r="M23" s="234">
        <f>第二週明細!L27</f>
        <v>0</v>
      </c>
      <c r="N23" s="510"/>
      <c r="O23" s="509"/>
      <c r="P23" s="234">
        <f>第二週明細!J35</f>
        <v>0</v>
      </c>
      <c r="Q23" s="234">
        <f>第二週明細!L35</f>
        <v>0</v>
      </c>
      <c r="R23" s="540"/>
      <c r="S23" s="509"/>
      <c r="T23" s="234">
        <f>第二週明細!J43</f>
        <v>0</v>
      </c>
      <c r="U23" s="233">
        <f>第二週明細!L43</f>
        <v>0</v>
      </c>
    </row>
    <row r="24" spans="1:21" ht="16.5" x14ac:dyDescent="0.25">
      <c r="A24" s="511"/>
      <c r="B24" s="538"/>
      <c r="C24" s="509"/>
      <c r="D24" s="234">
        <f>第二週明細!J12</f>
        <v>0</v>
      </c>
      <c r="E24" s="243">
        <f>第二週明細!O12</f>
        <v>0</v>
      </c>
      <c r="F24" s="523"/>
      <c r="G24" s="509"/>
      <c r="H24" s="234">
        <f>第二週明細!J20</f>
        <v>0</v>
      </c>
      <c r="I24" s="236">
        <f>第二週明細!L20</f>
        <v>0</v>
      </c>
      <c r="J24" s="542"/>
      <c r="K24" s="509"/>
      <c r="L24" s="234">
        <f>第二週明細!J28</f>
        <v>0</v>
      </c>
      <c r="M24" s="234">
        <f>第二週明細!L28</f>
        <v>0</v>
      </c>
      <c r="N24" s="510"/>
      <c r="O24" s="509"/>
      <c r="P24" s="234">
        <f>第二週明細!J36</f>
        <v>0</v>
      </c>
      <c r="Q24" s="234">
        <f>第二週明細!L36</f>
        <v>0</v>
      </c>
      <c r="R24" s="541"/>
      <c r="S24" s="509"/>
      <c r="T24" s="234">
        <f>第二週明細!J44</f>
        <v>0</v>
      </c>
      <c r="U24" s="233">
        <f>第二週明細!L44</f>
        <v>0</v>
      </c>
    </row>
    <row r="25" spans="1:21" ht="16.5" x14ac:dyDescent="0.25">
      <c r="A25" s="498" t="s">
        <v>134</v>
      </c>
      <c r="B25" s="513" t="str">
        <f>'106.11月菜單'!B15</f>
        <v>什錦花椰菜</v>
      </c>
      <c r="C25" s="509">
        <f>第二週明細!H19</f>
        <v>0</v>
      </c>
      <c r="D25" s="234" t="str">
        <f>第二週明細!M6</f>
        <v>綠花椰菜</v>
      </c>
      <c r="E25" s="234">
        <f>第二週明細!O6</f>
        <v>70</v>
      </c>
      <c r="F25" s="514" t="str">
        <f>'106.11月菜單'!F15</f>
        <v>蛋餃白菜(加)</v>
      </c>
      <c r="G25" s="509" t="str">
        <f>第二週明細!N13</f>
        <v>煮</v>
      </c>
      <c r="H25" s="234" t="str">
        <f>第二週明細!M14</f>
        <v>大白菜</v>
      </c>
      <c r="I25" s="236">
        <f>第二週明細!O14</f>
        <v>60</v>
      </c>
      <c r="J25" s="521" t="str">
        <f>'106.11月菜單'!J15</f>
        <v>肉燥滷蛋</v>
      </c>
      <c r="K25" s="509" t="str">
        <f>第二週明細!N21</f>
        <v>滷</v>
      </c>
      <c r="L25" s="234" t="str">
        <f>第二週明細!M22</f>
        <v>生鮮豬肉</v>
      </c>
      <c r="M25" s="234">
        <f>第二週明細!O22</f>
        <v>10</v>
      </c>
      <c r="N25" s="519" t="str">
        <f>'106.11月菜單'!N15</f>
        <v>高麗菜鮮菇</v>
      </c>
      <c r="O25" s="509" t="str">
        <f>第二週明細!N29</f>
        <v>煮</v>
      </c>
      <c r="P25" s="234" t="str">
        <f>第二週明細!M30</f>
        <v>高麗菜</v>
      </c>
      <c r="Q25" s="234">
        <f>第二週明細!O30</f>
        <v>60</v>
      </c>
      <c r="R25" s="520" t="str">
        <f>'106.11月菜單'!R15</f>
        <v>海帶豆乾絲(豆)</v>
      </c>
      <c r="S25" s="509" t="str">
        <f>第二週明細!N37</f>
        <v>煮</v>
      </c>
      <c r="T25" s="234" t="str">
        <f>第二週明細!M38</f>
        <v>海帶絲</v>
      </c>
      <c r="U25" s="233">
        <f>第二週明細!O38</f>
        <v>60</v>
      </c>
    </row>
    <row r="26" spans="1:21" ht="16.5" x14ac:dyDescent="0.25">
      <c r="A26" s="511"/>
      <c r="B26" s="513"/>
      <c r="C26" s="509"/>
      <c r="D26" s="234" t="str">
        <f>第二週明細!M7</f>
        <v>鮮菇</v>
      </c>
      <c r="E26" s="234">
        <f>第二週明細!O7</f>
        <v>20</v>
      </c>
      <c r="F26" s="514"/>
      <c r="G26" s="509"/>
      <c r="H26" s="234" t="str">
        <f>第二週明細!M15</f>
        <v>蛋餃</v>
      </c>
      <c r="I26" s="236">
        <f>第二週明細!O15</f>
        <v>20</v>
      </c>
      <c r="J26" s="521"/>
      <c r="K26" s="509"/>
      <c r="L26" s="234" t="str">
        <f>第二週明細!M23</f>
        <v>雞蛋</v>
      </c>
      <c r="M26" s="234">
        <f>第二週明細!O23</f>
        <v>55</v>
      </c>
      <c r="N26" s="519"/>
      <c r="O26" s="509"/>
      <c r="P26" s="234" t="str">
        <f>第二週明細!M31</f>
        <v>鮮菇</v>
      </c>
      <c r="Q26" s="234">
        <f>第二週明細!O31</f>
        <v>20</v>
      </c>
      <c r="R26" s="520"/>
      <c r="S26" s="509"/>
      <c r="T26" s="234" t="str">
        <f>第二週明細!M39</f>
        <v>豆乾</v>
      </c>
      <c r="U26" s="233">
        <f>第二週明細!O39</f>
        <v>20</v>
      </c>
    </row>
    <row r="27" spans="1:21" ht="16.5" x14ac:dyDescent="0.25">
      <c r="A27" s="511"/>
      <c r="B27" s="513"/>
      <c r="C27" s="509"/>
      <c r="D27" s="234">
        <f>第二週明細!M8</f>
        <v>0</v>
      </c>
      <c r="E27" s="234">
        <f>第二週明細!O8</f>
        <v>0</v>
      </c>
      <c r="F27" s="514"/>
      <c r="G27" s="509"/>
      <c r="H27" s="234" t="str">
        <f>第二週明細!M16</f>
        <v>紅蘿蔔</v>
      </c>
      <c r="I27" s="236">
        <f>第二週明細!O16</f>
        <v>5</v>
      </c>
      <c r="J27" s="521"/>
      <c r="K27" s="509"/>
      <c r="L27" s="234">
        <f>第二週明細!M24</f>
        <v>0</v>
      </c>
      <c r="M27" s="234">
        <f>第二週明細!O24</f>
        <v>0</v>
      </c>
      <c r="N27" s="519"/>
      <c r="O27" s="509"/>
      <c r="P27" s="234" t="str">
        <f>第二週明細!M32</f>
        <v>紅蘿蔔</v>
      </c>
      <c r="Q27" s="234">
        <f>第二週明細!O32</f>
        <v>5</v>
      </c>
      <c r="R27" s="520"/>
      <c r="S27" s="509"/>
      <c r="T27" s="234">
        <f>第二週明細!M40</f>
        <v>0</v>
      </c>
      <c r="U27" s="233">
        <f>第二週明細!O40</f>
        <v>0</v>
      </c>
    </row>
    <row r="28" spans="1:21" ht="16.5" x14ac:dyDescent="0.25">
      <c r="A28" s="511"/>
      <c r="B28" s="513"/>
      <c r="C28" s="509"/>
      <c r="D28" s="234">
        <f>第二週明細!M9</f>
        <v>0</v>
      </c>
      <c r="E28" s="234">
        <f>第二週明細!O9</f>
        <v>0</v>
      </c>
      <c r="F28" s="514"/>
      <c r="G28" s="509"/>
      <c r="H28" s="234" t="str">
        <f>第二週明細!M17</f>
        <v>木耳</v>
      </c>
      <c r="I28" s="236">
        <f>第二週明細!O17</f>
        <v>5</v>
      </c>
      <c r="J28" s="521"/>
      <c r="K28" s="509"/>
      <c r="L28" s="234">
        <f>第二週明細!M25</f>
        <v>0</v>
      </c>
      <c r="M28" s="234">
        <f>第二週明細!O25</f>
        <v>0</v>
      </c>
      <c r="N28" s="519"/>
      <c r="O28" s="509"/>
      <c r="P28" s="234">
        <f>第二週明細!M33</f>
        <v>0</v>
      </c>
      <c r="Q28" s="234">
        <f>第二週明細!O33</f>
        <v>0</v>
      </c>
      <c r="R28" s="520"/>
      <c r="S28" s="509"/>
      <c r="T28" s="234">
        <f>第二週明細!M41</f>
        <v>0</v>
      </c>
      <c r="U28" s="233">
        <f>第二週明細!O41</f>
        <v>0</v>
      </c>
    </row>
    <row r="29" spans="1:21" ht="16.5" x14ac:dyDescent="0.25">
      <c r="A29" s="511"/>
      <c r="B29" s="513"/>
      <c r="C29" s="509"/>
      <c r="D29" s="234">
        <f>第二週明細!M10</f>
        <v>0</v>
      </c>
      <c r="E29" s="234">
        <f>第二週明細!O10</f>
        <v>0</v>
      </c>
      <c r="F29" s="514"/>
      <c r="G29" s="509"/>
      <c r="H29" s="234">
        <f>第二週明細!M18</f>
        <v>0</v>
      </c>
      <c r="I29" s="236">
        <f>第二週明細!O18</f>
        <v>0</v>
      </c>
      <c r="J29" s="521"/>
      <c r="K29" s="509"/>
      <c r="L29" s="234">
        <f>第二週明細!M26</f>
        <v>0</v>
      </c>
      <c r="M29" s="234">
        <f>第二週明細!O26</f>
        <v>0</v>
      </c>
      <c r="N29" s="519"/>
      <c r="O29" s="509"/>
      <c r="P29" s="234">
        <f>第二週明細!M34</f>
        <v>0</v>
      </c>
      <c r="Q29" s="234">
        <f>第二週明細!O34</f>
        <v>0</v>
      </c>
      <c r="R29" s="520"/>
      <c r="S29" s="509"/>
      <c r="T29" s="234">
        <f>第二週明細!M42</f>
        <v>0</v>
      </c>
      <c r="U29" s="233">
        <f>第二週明細!O42</f>
        <v>0</v>
      </c>
    </row>
    <row r="30" spans="1:21" ht="16.5" x14ac:dyDescent="0.25">
      <c r="A30" s="511"/>
      <c r="B30" s="513"/>
      <c r="C30" s="509"/>
      <c r="D30" s="234">
        <f>第二週明細!M11</f>
        <v>0</v>
      </c>
      <c r="E30" s="234">
        <f>第二週明細!O11</f>
        <v>0</v>
      </c>
      <c r="F30" s="514"/>
      <c r="G30" s="509"/>
      <c r="H30" s="234">
        <f>第二週明細!M19</f>
        <v>0</v>
      </c>
      <c r="I30" s="236">
        <f>第二週明細!O19</f>
        <v>0</v>
      </c>
      <c r="J30" s="521"/>
      <c r="K30" s="509"/>
      <c r="L30" s="234">
        <f>第二週明細!M27</f>
        <v>0</v>
      </c>
      <c r="M30" s="234">
        <f>第二週明細!O27</f>
        <v>0</v>
      </c>
      <c r="N30" s="519"/>
      <c r="O30" s="509"/>
      <c r="P30" s="234">
        <f>第二週明細!M35</f>
        <v>0</v>
      </c>
      <c r="Q30" s="234">
        <f>第二週明細!O35</f>
        <v>0</v>
      </c>
      <c r="R30" s="520"/>
      <c r="S30" s="509"/>
      <c r="T30" s="234">
        <f>第二週明細!M43</f>
        <v>0</v>
      </c>
      <c r="U30" s="233">
        <f>第二週明細!O43</f>
        <v>0</v>
      </c>
    </row>
    <row r="31" spans="1:21" ht="16.5" x14ac:dyDescent="0.25">
      <c r="A31" s="511"/>
      <c r="B31" s="513"/>
      <c r="C31" s="509"/>
      <c r="D31" s="234">
        <f>第二週明細!M12</f>
        <v>0</v>
      </c>
      <c r="E31" s="234">
        <f>第二週明細!O12</f>
        <v>0</v>
      </c>
      <c r="F31" s="514"/>
      <c r="G31" s="509"/>
      <c r="H31" s="234">
        <f>第二週明細!M20</f>
        <v>0</v>
      </c>
      <c r="I31" s="236">
        <f>第二週明細!O20</f>
        <v>0</v>
      </c>
      <c r="J31" s="521"/>
      <c r="K31" s="509"/>
      <c r="L31" s="234">
        <f>第二週明細!M28</f>
        <v>0</v>
      </c>
      <c r="M31" s="234">
        <f>第二週明細!O28</f>
        <v>0</v>
      </c>
      <c r="N31" s="519"/>
      <c r="O31" s="509"/>
      <c r="P31" s="234">
        <f>第二週明細!M36</f>
        <v>0</v>
      </c>
      <c r="Q31" s="234">
        <f>第二週明細!O36</f>
        <v>0</v>
      </c>
      <c r="R31" s="520"/>
      <c r="S31" s="509"/>
      <c r="T31" s="234">
        <f>第二週明細!M44</f>
        <v>0</v>
      </c>
      <c r="U31" s="233">
        <f>第二週明細!O44</f>
        <v>0</v>
      </c>
    </row>
    <row r="32" spans="1:21" ht="16.5" x14ac:dyDescent="0.25">
      <c r="A32" s="498" t="s">
        <v>135</v>
      </c>
      <c r="B32" s="499" t="str">
        <f>'106.11月菜單'!B16</f>
        <v>淺色蔬菜</v>
      </c>
      <c r="C32" s="509" t="str">
        <f>第二週明細!Q5</f>
        <v>川燙</v>
      </c>
      <c r="D32" s="230" t="str">
        <f>第二週明細!P6</f>
        <v>蔬菜</v>
      </c>
      <c r="E32" s="238">
        <f>第二週明細!R6</f>
        <v>80</v>
      </c>
      <c r="F32" s="501" t="str">
        <f>'106.11月菜單'!F16</f>
        <v>深色蔬菜</v>
      </c>
      <c r="G32" s="509" t="str">
        <f>第二週明細!Q13</f>
        <v>川燙</v>
      </c>
      <c r="H32" s="230" t="str">
        <f>第二週明細!P14</f>
        <v>蔬菜</v>
      </c>
      <c r="I32" s="235">
        <f>第二週明細!R14</f>
        <v>80</v>
      </c>
      <c r="J32" s="502" t="str">
        <f>'106.11月菜單'!J16</f>
        <v>淺色蔬菜</v>
      </c>
      <c r="K32" s="509" t="str">
        <f>第二週明細!Q21</f>
        <v>川燙</v>
      </c>
      <c r="L32" s="230" t="str">
        <f>第二週明細!P22</f>
        <v>蔬菜</v>
      </c>
      <c r="M32" s="238">
        <f>第二週明細!R22</f>
        <v>80</v>
      </c>
      <c r="N32" s="510" t="str">
        <f>'106.11月菜單'!N16</f>
        <v>深色蔬菜</v>
      </c>
      <c r="O32" s="509" t="str">
        <f>第二週明細!Q29</f>
        <v>川燙</v>
      </c>
      <c r="P32" s="230" t="str">
        <f>第二週明細!P30</f>
        <v>蔬菜</v>
      </c>
      <c r="Q32" s="238">
        <f>第二週明細!R30</f>
        <v>80</v>
      </c>
      <c r="R32" s="508" t="str">
        <f>'106.11月菜單'!R16</f>
        <v>深色蔬菜</v>
      </c>
      <c r="S32" s="509" t="str">
        <f>第二週明細!Q37</f>
        <v>川燙</v>
      </c>
      <c r="T32" s="230" t="str">
        <f>第二週明細!P38</f>
        <v>蔬菜</v>
      </c>
      <c r="U32" s="237">
        <f>第二週明細!R38</f>
        <v>80</v>
      </c>
    </row>
    <row r="33" spans="1:21" ht="16.5" x14ac:dyDescent="0.25">
      <c r="A33" s="498"/>
      <c r="B33" s="499"/>
      <c r="C33" s="509"/>
      <c r="D33" s="230">
        <f>第二週明細!P7</f>
        <v>0</v>
      </c>
      <c r="E33" s="238">
        <f>第二週明細!R7</f>
        <v>0</v>
      </c>
      <c r="F33" s="501"/>
      <c r="G33" s="509"/>
      <c r="H33" s="230">
        <f>第二週明細!P15</f>
        <v>0</v>
      </c>
      <c r="I33" s="235">
        <f>第二週明細!R15</f>
        <v>0</v>
      </c>
      <c r="J33" s="502"/>
      <c r="K33" s="509"/>
      <c r="L33" s="230">
        <f>第二週明細!P23</f>
        <v>0</v>
      </c>
      <c r="M33" s="238">
        <f>第二週明細!R23</f>
        <v>0</v>
      </c>
      <c r="N33" s="510"/>
      <c r="O33" s="509"/>
      <c r="P33" s="230">
        <f>第二週明細!P31</f>
        <v>0</v>
      </c>
      <c r="Q33" s="238">
        <f>第二週明細!R31</f>
        <v>0</v>
      </c>
      <c r="R33" s="508"/>
      <c r="S33" s="509"/>
      <c r="T33" s="230">
        <f>第二週明細!P39</f>
        <v>0</v>
      </c>
      <c r="U33" s="237">
        <f>第二週明細!R39</f>
        <v>0</v>
      </c>
    </row>
    <row r="34" spans="1:21" ht="16.5" x14ac:dyDescent="0.25">
      <c r="A34" s="498"/>
      <c r="B34" s="499"/>
      <c r="C34" s="509"/>
      <c r="D34" s="230">
        <f>第二週明細!P8</f>
        <v>0</v>
      </c>
      <c r="E34" s="238">
        <f>第二週明細!R8</f>
        <v>0</v>
      </c>
      <c r="F34" s="501"/>
      <c r="G34" s="509"/>
      <c r="H34" s="230">
        <f>第二週明細!P16</f>
        <v>0</v>
      </c>
      <c r="I34" s="235">
        <f>第二週明細!R16</f>
        <v>0</v>
      </c>
      <c r="J34" s="502"/>
      <c r="K34" s="509"/>
      <c r="L34" s="230">
        <f>第二週明細!P24</f>
        <v>0</v>
      </c>
      <c r="M34" s="238">
        <f>第二週明細!R24</f>
        <v>0</v>
      </c>
      <c r="N34" s="510"/>
      <c r="O34" s="509"/>
      <c r="P34" s="230">
        <f>第二週明細!P32</f>
        <v>0</v>
      </c>
      <c r="Q34" s="238">
        <f>第二週明細!R32</f>
        <v>0</v>
      </c>
      <c r="R34" s="508"/>
      <c r="S34" s="509"/>
      <c r="T34" s="230">
        <f>第二週明細!P40</f>
        <v>0</v>
      </c>
      <c r="U34" s="237">
        <f>第二週明細!R40</f>
        <v>0</v>
      </c>
    </row>
    <row r="35" spans="1:21" ht="16.5" x14ac:dyDescent="0.25">
      <c r="A35" s="498"/>
      <c r="B35" s="499"/>
      <c r="C35" s="509"/>
      <c r="D35" s="230">
        <f>第二週明細!P9</f>
        <v>0</v>
      </c>
      <c r="E35" s="238">
        <f>第二週明細!R9</f>
        <v>0</v>
      </c>
      <c r="F35" s="501"/>
      <c r="G35" s="509"/>
      <c r="H35" s="230">
        <f>第二週明細!P17</f>
        <v>0</v>
      </c>
      <c r="I35" s="235">
        <f>第二週明細!R17</f>
        <v>0</v>
      </c>
      <c r="J35" s="502"/>
      <c r="K35" s="509"/>
      <c r="L35" s="230">
        <f>第二週明細!P25</f>
        <v>0</v>
      </c>
      <c r="M35" s="238">
        <f>第二週明細!R25</f>
        <v>0</v>
      </c>
      <c r="N35" s="510"/>
      <c r="O35" s="509"/>
      <c r="P35" s="230">
        <f>第二週明細!P33</f>
        <v>0</v>
      </c>
      <c r="Q35" s="238">
        <f>第二週明細!R33</f>
        <v>0</v>
      </c>
      <c r="R35" s="508"/>
      <c r="S35" s="509"/>
      <c r="T35" s="230">
        <f>第二週明細!P41</f>
        <v>0</v>
      </c>
      <c r="U35" s="237">
        <f>第二週明細!R41</f>
        <v>0</v>
      </c>
    </row>
    <row r="36" spans="1:21" ht="16.5" x14ac:dyDescent="0.25">
      <c r="A36" s="511" t="s">
        <v>136</v>
      </c>
      <c r="B36" s="522" t="str">
        <f>'106.11月菜單'!B17</f>
        <v>玉米蛋花湯</v>
      </c>
      <c r="C36" s="509" t="str">
        <f>第二週明細!T5</f>
        <v>煮</v>
      </c>
      <c r="D36" s="234" t="str">
        <f>第二週明細!S6</f>
        <v>玉米粒</v>
      </c>
      <c r="E36" s="234" t="str">
        <f>第二週明細!S6</f>
        <v>玉米粒</v>
      </c>
      <c r="F36" s="523" t="str">
        <f>'106.11月菜單'!F17</f>
        <v>麵線糊湯(芡)(醃)/乳品</v>
      </c>
      <c r="G36" s="509" t="str">
        <f>第二週明細!T13</f>
        <v>煮</v>
      </c>
      <c r="H36" s="234" t="str">
        <f>第二週明細!S14</f>
        <v>筍絲</v>
      </c>
      <c r="I36" s="236">
        <f>第二週明細!U14</f>
        <v>20</v>
      </c>
      <c r="J36" s="502" t="str">
        <f>'106.11月菜單'!J17</f>
        <v>味噌豆腐湯(豆)</v>
      </c>
      <c r="K36" s="509" t="str">
        <f>第二週明細!T21</f>
        <v>煮</v>
      </c>
      <c r="L36" s="234" t="str">
        <f>第二週明細!S22</f>
        <v>味噌</v>
      </c>
      <c r="M36" s="234">
        <f>第二週明細!U22</f>
        <v>1</v>
      </c>
      <c r="N36" s="510" t="str">
        <f>'106.11月菜單'!N17</f>
        <v>海芽薑絲湯</v>
      </c>
      <c r="O36" s="509" t="str">
        <f>第二週明細!T29</f>
        <v>煮</v>
      </c>
      <c r="P36" s="234" t="str">
        <f>第二週明細!S30</f>
        <v>海芽</v>
      </c>
      <c r="Q36" s="234">
        <f>第二週明細!U30</f>
        <v>20</v>
      </c>
      <c r="R36" s="516" t="str">
        <f>'106.11月菜單'!R17</f>
        <v>金茸三絲湯</v>
      </c>
      <c r="S36" s="509" t="str">
        <f>第二週明細!T37</f>
        <v>煮</v>
      </c>
      <c r="T36" s="234" t="str">
        <f>第二週明細!S38</f>
        <v>金針菇</v>
      </c>
      <c r="U36" s="233">
        <f>第二週明細!U38</f>
        <v>20</v>
      </c>
    </row>
    <row r="37" spans="1:21" ht="16.5" x14ac:dyDescent="0.25">
      <c r="A37" s="511"/>
      <c r="B37" s="522"/>
      <c r="C37" s="509"/>
      <c r="D37" s="234" t="str">
        <f>第二週明細!S7</f>
        <v>雞蛋</v>
      </c>
      <c r="E37" s="234" t="str">
        <f>第二週明細!S7</f>
        <v>雞蛋</v>
      </c>
      <c r="F37" s="523"/>
      <c r="G37" s="509"/>
      <c r="H37" s="234" t="str">
        <f>第二週明細!S15</f>
        <v>紅麵線</v>
      </c>
      <c r="I37" s="236">
        <f>第二週明細!U15</f>
        <v>5</v>
      </c>
      <c r="J37" s="502"/>
      <c r="K37" s="509"/>
      <c r="L37" s="234" t="str">
        <f>第二週明細!S23</f>
        <v>豆腐</v>
      </c>
      <c r="M37" s="234">
        <f>第二週明細!U23</f>
        <v>30</v>
      </c>
      <c r="N37" s="510"/>
      <c r="O37" s="509"/>
      <c r="P37" s="234" t="str">
        <f>第二週明細!S31</f>
        <v>薑</v>
      </c>
      <c r="Q37" s="234">
        <f>第二週明細!U31</f>
        <v>1</v>
      </c>
      <c r="R37" s="516"/>
      <c r="S37" s="509"/>
      <c r="T37" s="234" t="str">
        <f>第二週明細!S39</f>
        <v>美白菇</v>
      </c>
      <c r="U37" s="233">
        <f>第二週明細!U39</f>
        <v>10</v>
      </c>
    </row>
    <row r="38" spans="1:21" ht="16.5" x14ac:dyDescent="0.25">
      <c r="A38" s="511"/>
      <c r="B38" s="522"/>
      <c r="C38" s="509"/>
      <c r="D38" s="234">
        <f>第二週明細!S8</f>
        <v>0</v>
      </c>
      <c r="E38" s="234">
        <f>第二週明細!S8</f>
        <v>0</v>
      </c>
      <c r="F38" s="523"/>
      <c r="G38" s="509"/>
      <c r="H38" s="234" t="str">
        <f>第二週明細!S16</f>
        <v>雞蛋</v>
      </c>
      <c r="I38" s="236">
        <f>第二週明細!U16</f>
        <v>10</v>
      </c>
      <c r="J38" s="502"/>
      <c r="K38" s="509"/>
      <c r="L38" s="234">
        <f>第二週明細!S24</f>
        <v>0</v>
      </c>
      <c r="M38" s="234">
        <f>第二週明細!U24</f>
        <v>0</v>
      </c>
      <c r="N38" s="510"/>
      <c r="O38" s="509"/>
      <c r="P38" s="234">
        <f>第二週明細!S32</f>
        <v>0</v>
      </c>
      <c r="Q38" s="234">
        <f>第二週明細!U32</f>
        <v>0</v>
      </c>
      <c r="R38" s="516"/>
      <c r="S38" s="509"/>
      <c r="T38" s="234" t="str">
        <f>第二週明細!S40</f>
        <v>紅蘿蔔</v>
      </c>
      <c r="U38" s="233">
        <f>第二週明細!U40</f>
        <v>5</v>
      </c>
    </row>
    <row r="39" spans="1:21" ht="16.5" x14ac:dyDescent="0.25">
      <c r="A39" s="511"/>
      <c r="B39" s="522"/>
      <c r="C39" s="509"/>
      <c r="D39" s="234">
        <f>第二週明細!S9</f>
        <v>0</v>
      </c>
      <c r="E39" s="234">
        <f>第二週明細!S9</f>
        <v>0</v>
      </c>
      <c r="F39" s="523"/>
      <c r="G39" s="509"/>
      <c r="H39" s="234">
        <f>第二週明細!S17</f>
        <v>0</v>
      </c>
      <c r="I39" s="236">
        <f>第二週明細!U17</f>
        <v>0</v>
      </c>
      <c r="J39" s="502"/>
      <c r="K39" s="509"/>
      <c r="L39" s="234">
        <f>第二週明細!S25</f>
        <v>0</v>
      </c>
      <c r="M39" s="234">
        <f>第二週明細!U25</f>
        <v>0</v>
      </c>
      <c r="N39" s="510"/>
      <c r="O39" s="509"/>
      <c r="P39" s="234">
        <f>第二週明細!S33</f>
        <v>0</v>
      </c>
      <c r="Q39" s="234">
        <f>第二週明細!U33</f>
        <v>0</v>
      </c>
      <c r="R39" s="516"/>
      <c r="S39" s="509"/>
      <c r="T39" s="234" t="str">
        <f>第二週明細!S41</f>
        <v>木耳</v>
      </c>
      <c r="U39" s="233">
        <f>第二週明細!U41</f>
        <v>5</v>
      </c>
    </row>
    <row r="40" spans="1:21" ht="16.5" x14ac:dyDescent="0.25">
      <c r="A40" s="511"/>
      <c r="B40" s="522"/>
      <c r="C40" s="509"/>
      <c r="D40" s="234">
        <f>第二週明細!S10</f>
        <v>0</v>
      </c>
      <c r="E40" s="234">
        <f>第二週明細!S10</f>
        <v>0</v>
      </c>
      <c r="F40" s="523"/>
      <c r="G40" s="509"/>
      <c r="H40" s="234">
        <f>第二週明細!S18</f>
        <v>0</v>
      </c>
      <c r="I40" s="236">
        <f>第二週明細!U18</f>
        <v>0</v>
      </c>
      <c r="J40" s="502"/>
      <c r="K40" s="509"/>
      <c r="L40" s="234">
        <f>第二週明細!S26</f>
        <v>0</v>
      </c>
      <c r="M40" s="234">
        <f>第二週明細!U26</f>
        <v>0</v>
      </c>
      <c r="N40" s="510"/>
      <c r="O40" s="509"/>
      <c r="P40" s="234">
        <f>第二週明細!S34</f>
        <v>0</v>
      </c>
      <c r="Q40" s="234">
        <f>第二週明細!U34</f>
        <v>0</v>
      </c>
      <c r="R40" s="516"/>
      <c r="S40" s="509"/>
      <c r="T40" s="234">
        <f>第二週明細!S42</f>
        <v>0</v>
      </c>
      <c r="U40" s="233">
        <f>第二週明細!U42</f>
        <v>0</v>
      </c>
    </row>
    <row r="41" spans="1:21" ht="16.5" x14ac:dyDescent="0.25">
      <c r="A41" s="511"/>
      <c r="B41" s="522"/>
      <c r="C41" s="509"/>
      <c r="D41" s="234">
        <f>第二週明細!S11</f>
        <v>0</v>
      </c>
      <c r="E41" s="234">
        <f>第二週明細!S11</f>
        <v>0</v>
      </c>
      <c r="F41" s="523"/>
      <c r="G41" s="509"/>
      <c r="H41" s="234">
        <f>第二週明細!S19</f>
        <v>0</v>
      </c>
      <c r="I41" s="236">
        <f>第二週明細!U19</f>
        <v>0</v>
      </c>
      <c r="J41" s="502"/>
      <c r="K41" s="509"/>
      <c r="L41" s="234">
        <f>第二週明細!S27</f>
        <v>0</v>
      </c>
      <c r="M41" s="234">
        <f>第二週明細!U27</f>
        <v>0</v>
      </c>
      <c r="N41" s="510"/>
      <c r="O41" s="509"/>
      <c r="P41" s="234">
        <f>第二週明細!S35</f>
        <v>0</v>
      </c>
      <c r="Q41" s="234">
        <f>第二週明細!U35</f>
        <v>0</v>
      </c>
      <c r="R41" s="516"/>
      <c r="S41" s="509"/>
      <c r="T41" s="234">
        <f>第二週明細!S43</f>
        <v>0</v>
      </c>
      <c r="U41" s="233">
        <f>第二週明細!U43</f>
        <v>0</v>
      </c>
    </row>
    <row r="42" spans="1:21" ht="16.5" x14ac:dyDescent="0.25">
      <c r="A42" s="511"/>
      <c r="B42" s="522"/>
      <c r="C42" s="509"/>
      <c r="D42" s="234">
        <f>第二週明細!S12</f>
        <v>0</v>
      </c>
      <c r="E42" s="234">
        <f>第二週明細!S12</f>
        <v>0</v>
      </c>
      <c r="F42" s="523"/>
      <c r="G42" s="509"/>
      <c r="H42" s="234">
        <f>第二週明細!S20</f>
        <v>0</v>
      </c>
      <c r="I42" s="236">
        <f>第二週明細!U20</f>
        <v>0</v>
      </c>
      <c r="J42" s="502"/>
      <c r="K42" s="509"/>
      <c r="L42" s="234">
        <f>第二週明細!S28</f>
        <v>0</v>
      </c>
      <c r="M42" s="234">
        <f>第二週明細!U28</f>
        <v>0</v>
      </c>
      <c r="N42" s="510"/>
      <c r="O42" s="509"/>
      <c r="P42" s="234">
        <f>第二週明細!S36</f>
        <v>0</v>
      </c>
      <c r="Q42" s="234">
        <f>第二週明細!U36</f>
        <v>0</v>
      </c>
      <c r="R42" s="516"/>
      <c r="S42" s="509"/>
      <c r="T42" s="234">
        <f>第二週明細!S44</f>
        <v>0</v>
      </c>
      <c r="U42" s="233">
        <f>第二週明細!U44</f>
        <v>0</v>
      </c>
    </row>
    <row r="43" spans="1:21" ht="16.5" x14ac:dyDescent="0.25">
      <c r="A43" s="517" t="s">
        <v>137</v>
      </c>
      <c r="B43" s="518"/>
      <c r="C43" s="518"/>
      <c r="D43" s="232"/>
      <c r="E43" s="231"/>
      <c r="F43" s="500" t="s">
        <v>137</v>
      </c>
      <c r="G43" s="500"/>
      <c r="H43" s="230"/>
      <c r="I43" s="228"/>
      <c r="J43" s="500" t="s">
        <v>137</v>
      </c>
      <c r="K43" s="500"/>
      <c r="L43" s="230"/>
      <c r="M43" s="222"/>
      <c r="N43" s="500" t="s">
        <v>137</v>
      </c>
      <c r="O43" s="500"/>
      <c r="P43" s="230"/>
      <c r="Q43" s="222"/>
      <c r="R43" s="500"/>
      <c r="S43" s="500"/>
      <c r="T43" s="230"/>
      <c r="U43" s="221"/>
    </row>
    <row r="44" spans="1:21" ht="16.5" x14ac:dyDescent="0.25">
      <c r="A44" s="524" t="s">
        <v>109</v>
      </c>
      <c r="B44" s="525"/>
      <c r="C44" s="525"/>
      <c r="D44" s="223"/>
      <c r="E44" s="222"/>
      <c r="F44" s="525" t="s">
        <v>108</v>
      </c>
      <c r="G44" s="525"/>
      <c r="H44" s="223"/>
      <c r="I44" s="228"/>
      <c r="J44" s="525" t="s">
        <v>108</v>
      </c>
      <c r="K44" s="525"/>
      <c r="L44" s="223"/>
      <c r="M44" s="222"/>
      <c r="N44" s="525" t="s">
        <v>108</v>
      </c>
      <c r="O44" s="525"/>
      <c r="P44" s="223"/>
      <c r="Q44" s="222"/>
      <c r="R44" s="525" t="s">
        <v>108</v>
      </c>
      <c r="S44" s="525"/>
      <c r="T44" s="223"/>
      <c r="U44" s="221"/>
    </row>
    <row r="45" spans="1:21" ht="16.5" x14ac:dyDescent="0.25">
      <c r="A45" s="526" t="s">
        <v>107</v>
      </c>
      <c r="B45" s="529" t="s">
        <v>106</v>
      </c>
      <c r="C45" s="529"/>
      <c r="D45" s="529"/>
      <c r="E45" s="227">
        <f>第二週明細!W12</f>
        <v>721.1</v>
      </c>
      <c r="F45" s="529" t="s">
        <v>138</v>
      </c>
      <c r="G45" s="529"/>
      <c r="H45" s="529"/>
      <c r="I45" s="227">
        <f>第二週明細!W20</f>
        <v>745.3</v>
      </c>
      <c r="J45" s="529" t="s">
        <v>139</v>
      </c>
      <c r="K45" s="529"/>
      <c r="L45" s="529"/>
      <c r="M45" s="227">
        <f>第二週明細!W28</f>
        <v>745.1</v>
      </c>
      <c r="N45" s="529" t="s">
        <v>140</v>
      </c>
      <c r="O45" s="529"/>
      <c r="P45" s="529"/>
      <c r="Q45" s="227">
        <f>第二週明細!W36</f>
        <v>724.5</v>
      </c>
      <c r="R45" s="529" t="s">
        <v>106</v>
      </c>
      <c r="S45" s="529"/>
      <c r="T45" s="529"/>
      <c r="U45" s="226">
        <f>第二週明細!W44</f>
        <v>741.4</v>
      </c>
    </row>
    <row r="46" spans="1:21" ht="16.5" x14ac:dyDescent="0.25">
      <c r="A46" s="527"/>
      <c r="B46" s="525" t="s">
        <v>105</v>
      </c>
      <c r="C46" s="525"/>
      <c r="D46" s="525"/>
      <c r="E46" s="222">
        <f>第二週明細!Y5</f>
        <v>4.9000000000000004</v>
      </c>
      <c r="F46" s="525" t="s">
        <v>105</v>
      </c>
      <c r="G46" s="525"/>
      <c r="H46" s="525"/>
      <c r="I46" s="222">
        <f>第二週明細!Y13</f>
        <v>5.7</v>
      </c>
      <c r="J46" s="525" t="s">
        <v>141</v>
      </c>
      <c r="K46" s="525"/>
      <c r="L46" s="525"/>
      <c r="M46" s="222">
        <f>第二週明細!Y21</f>
        <v>5.3</v>
      </c>
      <c r="N46" s="525" t="s">
        <v>105</v>
      </c>
      <c r="O46" s="525"/>
      <c r="P46" s="525"/>
      <c r="Q46" s="222">
        <f>第二週明細!Y29</f>
        <v>5.0999999999999996</v>
      </c>
      <c r="R46" s="525" t="s">
        <v>142</v>
      </c>
      <c r="S46" s="525"/>
      <c r="T46" s="525"/>
      <c r="U46" s="221">
        <f>第二週明細!Y37</f>
        <v>5</v>
      </c>
    </row>
    <row r="47" spans="1:21" ht="16.5" x14ac:dyDescent="0.25">
      <c r="A47" s="527"/>
      <c r="B47" s="525" t="s">
        <v>104</v>
      </c>
      <c r="C47" s="525"/>
      <c r="D47" s="525"/>
      <c r="E47" s="222">
        <f>第二週明細!Y6</f>
        <v>2.4</v>
      </c>
      <c r="F47" s="525" t="s">
        <v>143</v>
      </c>
      <c r="G47" s="525"/>
      <c r="H47" s="525"/>
      <c r="I47" s="222">
        <f>第二週明細!Y14</f>
        <v>2.5</v>
      </c>
      <c r="J47" s="525" t="s">
        <v>104</v>
      </c>
      <c r="K47" s="525"/>
      <c r="L47" s="525"/>
      <c r="M47" s="222">
        <f>第二週明細!Y22</f>
        <v>2.8</v>
      </c>
      <c r="N47" s="525" t="s">
        <v>144</v>
      </c>
      <c r="O47" s="525"/>
      <c r="P47" s="525"/>
      <c r="Q47" s="222">
        <f>第二週明細!Y30</f>
        <v>2.5</v>
      </c>
      <c r="R47" s="525" t="s">
        <v>145</v>
      </c>
      <c r="S47" s="525"/>
      <c r="T47" s="525"/>
      <c r="U47" s="221">
        <f>第二週明細!Y38</f>
        <v>2.6</v>
      </c>
    </row>
    <row r="48" spans="1:21" ht="16.5" x14ac:dyDescent="0.25">
      <c r="A48" s="527"/>
      <c r="B48" s="525" t="s">
        <v>146</v>
      </c>
      <c r="C48" s="525"/>
      <c r="D48" s="525"/>
      <c r="E48" s="222">
        <f>第二週明細!Y7</f>
        <v>1.8</v>
      </c>
      <c r="F48" s="525" t="s">
        <v>103</v>
      </c>
      <c r="G48" s="525"/>
      <c r="H48" s="525"/>
      <c r="I48" s="222">
        <f>第二週明細!Y15</f>
        <v>1.8</v>
      </c>
      <c r="J48" s="525" t="s">
        <v>103</v>
      </c>
      <c r="K48" s="525"/>
      <c r="L48" s="525"/>
      <c r="M48" s="222">
        <f>第二週明細!Y23</f>
        <v>1.5</v>
      </c>
      <c r="N48" s="525" t="s">
        <v>103</v>
      </c>
      <c r="O48" s="525"/>
      <c r="P48" s="525"/>
      <c r="Q48" s="222">
        <f>第二週明細!Y31</f>
        <v>1.8</v>
      </c>
      <c r="R48" s="525" t="s">
        <v>147</v>
      </c>
      <c r="S48" s="525"/>
      <c r="T48" s="525"/>
      <c r="U48" s="221">
        <f>第二週明細!Y39</f>
        <v>2.4</v>
      </c>
    </row>
    <row r="49" spans="1:21" ht="16.5" x14ac:dyDescent="0.25">
      <c r="A49" s="527"/>
      <c r="B49" s="525" t="s">
        <v>102</v>
      </c>
      <c r="C49" s="525"/>
      <c r="D49" s="525"/>
      <c r="E49" s="222">
        <f>第二週明細!Y8</f>
        <v>2.5</v>
      </c>
      <c r="F49" s="525" t="s">
        <v>148</v>
      </c>
      <c r="G49" s="525"/>
      <c r="H49" s="525"/>
      <c r="I49" s="222">
        <f>第二週明細!Y16</f>
        <v>2</v>
      </c>
      <c r="J49" s="525" t="s">
        <v>102</v>
      </c>
      <c r="K49" s="525"/>
      <c r="L49" s="525"/>
      <c r="M49" s="222">
        <f>第二週明細!Y24</f>
        <v>2.5</v>
      </c>
      <c r="N49" s="525" t="s">
        <v>149</v>
      </c>
      <c r="O49" s="525"/>
      <c r="P49" s="525"/>
      <c r="Q49" s="222">
        <f>第二週明細!Y32</f>
        <v>2</v>
      </c>
      <c r="R49" s="525" t="s">
        <v>102</v>
      </c>
      <c r="S49" s="525"/>
      <c r="T49" s="525"/>
      <c r="U49" s="221">
        <f>第二週明細!Y40</f>
        <v>2.5</v>
      </c>
    </row>
    <row r="50" spans="1:21" ht="16.5" x14ac:dyDescent="0.25">
      <c r="A50" s="527"/>
      <c r="B50" s="525" t="s">
        <v>150</v>
      </c>
      <c r="C50" s="525"/>
      <c r="D50" s="525"/>
      <c r="E50" s="222">
        <f>第二週明細!Y9</f>
        <v>0</v>
      </c>
      <c r="F50" s="525" t="s">
        <v>151</v>
      </c>
      <c r="G50" s="525"/>
      <c r="H50" s="525"/>
      <c r="I50" s="222">
        <f>第二週明細!Y17</f>
        <v>0</v>
      </c>
      <c r="J50" s="525" t="s">
        <v>152</v>
      </c>
      <c r="K50" s="525"/>
      <c r="L50" s="525"/>
      <c r="M50" s="222">
        <f>第二週明細!Y25</f>
        <v>0</v>
      </c>
      <c r="N50" s="525" t="s">
        <v>101</v>
      </c>
      <c r="O50" s="525"/>
      <c r="P50" s="525"/>
      <c r="Q50" s="222">
        <f>第二週明細!Y33</f>
        <v>0</v>
      </c>
      <c r="R50" s="525" t="s">
        <v>101</v>
      </c>
      <c r="S50" s="525"/>
      <c r="T50" s="525"/>
      <c r="U50" s="221">
        <f>第二週明細!Y41</f>
        <v>0</v>
      </c>
    </row>
    <row r="51" spans="1:21" ht="17.25" thickBot="1" x14ac:dyDescent="0.3">
      <c r="A51" s="528"/>
      <c r="B51" s="533" t="s">
        <v>100</v>
      </c>
      <c r="C51" s="533"/>
      <c r="D51" s="533"/>
      <c r="E51" s="220">
        <f>第二週明細!Y10</f>
        <v>0</v>
      </c>
      <c r="F51" s="533" t="s">
        <v>153</v>
      </c>
      <c r="G51" s="533"/>
      <c r="H51" s="533"/>
      <c r="I51" s="220">
        <f>第二週明細!Y18</f>
        <v>1</v>
      </c>
      <c r="J51" s="533" t="s">
        <v>100</v>
      </c>
      <c r="K51" s="533"/>
      <c r="L51" s="533"/>
      <c r="M51" s="220">
        <f>第二週明細!Y26</f>
        <v>0</v>
      </c>
      <c r="N51" s="533" t="s">
        <v>154</v>
      </c>
      <c r="O51" s="533"/>
      <c r="P51" s="533"/>
      <c r="Q51" s="220">
        <f>第二週明細!Y34</f>
        <v>0</v>
      </c>
      <c r="R51" s="533" t="s">
        <v>100</v>
      </c>
      <c r="S51" s="533"/>
      <c r="T51" s="533"/>
      <c r="U51" s="219">
        <f>第二週明細!Y42</f>
        <v>0</v>
      </c>
    </row>
    <row r="52" spans="1:21" x14ac:dyDescent="0.45">
      <c r="B52" s="218" t="s">
        <v>155</v>
      </c>
      <c r="C52" s="211"/>
      <c r="D52" s="217" t="s">
        <v>156</v>
      </c>
      <c r="E52" s="210" t="s">
        <v>157</v>
      </c>
      <c r="F52" s="212"/>
      <c r="G52" s="211"/>
      <c r="H52" s="210"/>
      <c r="I52" s="534" t="s">
        <v>158</v>
      </c>
      <c r="J52" s="534"/>
      <c r="K52" s="211"/>
      <c r="L52" s="210"/>
      <c r="M52" s="210" t="s">
        <v>159</v>
      </c>
      <c r="N52" s="212"/>
      <c r="O52" s="211"/>
      <c r="P52" s="210"/>
      <c r="Q52" s="210" t="s">
        <v>160</v>
      </c>
    </row>
    <row r="53" spans="1:21" ht="16.5" x14ac:dyDescent="0.25">
      <c r="A53" s="530" t="s">
        <v>161</v>
      </c>
      <c r="B53" s="530"/>
      <c r="C53" s="530"/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</row>
    <row r="54" spans="1:21" ht="28.9" customHeight="1" x14ac:dyDescent="0.25">
      <c r="A54" s="531" t="s">
        <v>163</v>
      </c>
      <c r="B54" s="532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2"/>
      <c r="T54" s="532"/>
      <c r="U54" s="532"/>
    </row>
    <row r="55" spans="1:21" x14ac:dyDescent="0.45">
      <c r="A55" s="209"/>
      <c r="B55" s="212"/>
      <c r="C55" s="211"/>
      <c r="D55" s="210"/>
      <c r="E55" s="210"/>
      <c r="F55" s="212"/>
      <c r="G55" s="211"/>
      <c r="H55" s="210"/>
      <c r="I55" s="214"/>
      <c r="J55" s="213"/>
      <c r="K55" s="211"/>
      <c r="L55" s="210"/>
      <c r="M55" s="210"/>
      <c r="N55" s="212"/>
      <c r="O55" s="211"/>
      <c r="P55" s="210"/>
    </row>
    <row r="56" spans="1:21" x14ac:dyDescent="0.45">
      <c r="A56" s="209"/>
      <c r="B56" s="203"/>
      <c r="C56" s="208"/>
      <c r="D56" s="207"/>
      <c r="E56" s="207"/>
      <c r="F56" s="203"/>
      <c r="G56" s="208"/>
      <c r="H56" s="207"/>
      <c r="I56" s="207"/>
      <c r="K56" s="208"/>
      <c r="L56" s="207"/>
      <c r="M56" s="207"/>
      <c r="O56" s="208"/>
      <c r="P56" s="207"/>
      <c r="Q56" s="207"/>
      <c r="S56" s="208"/>
      <c r="T56" s="207"/>
      <c r="U56" s="207"/>
    </row>
  </sheetData>
  <mergeCells count="122">
    <mergeCell ref="N49:P49"/>
    <mergeCell ref="R49:T49"/>
    <mergeCell ref="I52:J52"/>
    <mergeCell ref="A53:U53"/>
    <mergeCell ref="A54:U54"/>
    <mergeCell ref="B50:D50"/>
    <mergeCell ref="F50:H50"/>
    <mergeCell ref="J50:L50"/>
    <mergeCell ref="N50:P50"/>
    <mergeCell ref="R50:T50"/>
    <mergeCell ref="B51:D51"/>
    <mergeCell ref="F51:H51"/>
    <mergeCell ref="J51:L51"/>
    <mergeCell ref="N51:P51"/>
    <mergeCell ref="R51:T51"/>
    <mergeCell ref="R46:T46"/>
    <mergeCell ref="B47:D47"/>
    <mergeCell ref="F47:H47"/>
    <mergeCell ref="J47:L47"/>
    <mergeCell ref="N47:P47"/>
    <mergeCell ref="R47:T47"/>
    <mergeCell ref="A45:A51"/>
    <mergeCell ref="B45:D45"/>
    <mergeCell ref="F45:H45"/>
    <mergeCell ref="J45:L45"/>
    <mergeCell ref="N45:P45"/>
    <mergeCell ref="R45:T45"/>
    <mergeCell ref="B46:D46"/>
    <mergeCell ref="F46:H46"/>
    <mergeCell ref="J46:L46"/>
    <mergeCell ref="N46:P46"/>
    <mergeCell ref="B48:D48"/>
    <mergeCell ref="F48:H48"/>
    <mergeCell ref="J48:L48"/>
    <mergeCell ref="N48:P48"/>
    <mergeCell ref="R48:T48"/>
    <mergeCell ref="B49:D49"/>
    <mergeCell ref="F49:H49"/>
    <mergeCell ref="J49:L49"/>
    <mergeCell ref="J32:J35"/>
    <mergeCell ref="A43:C43"/>
    <mergeCell ref="F43:G43"/>
    <mergeCell ref="J43:K43"/>
    <mergeCell ref="N43:O43"/>
    <mergeCell ref="R43:S43"/>
    <mergeCell ref="A44:C44"/>
    <mergeCell ref="F44:G44"/>
    <mergeCell ref="J44:K44"/>
    <mergeCell ref="N44:O44"/>
    <mergeCell ref="R44:S44"/>
    <mergeCell ref="R18:R24"/>
    <mergeCell ref="S18:S24"/>
    <mergeCell ref="J18:J24"/>
    <mergeCell ref="A36:A42"/>
    <mergeCell ref="B36:B42"/>
    <mergeCell ref="C36:C42"/>
    <mergeCell ref="F36:F42"/>
    <mergeCell ref="G36:G42"/>
    <mergeCell ref="A32:A35"/>
    <mergeCell ref="B32:B35"/>
    <mergeCell ref="C32:C35"/>
    <mergeCell ref="F32:F35"/>
    <mergeCell ref="G32:G35"/>
    <mergeCell ref="J36:J42"/>
    <mergeCell ref="K36:K42"/>
    <mergeCell ref="N36:N42"/>
    <mergeCell ref="O36:O42"/>
    <mergeCell ref="R36:R42"/>
    <mergeCell ref="S36:S42"/>
    <mergeCell ref="K32:K35"/>
    <mergeCell ref="N32:N35"/>
    <mergeCell ref="O32:O35"/>
    <mergeCell ref="R32:R35"/>
    <mergeCell ref="S32:S35"/>
    <mergeCell ref="N5:N10"/>
    <mergeCell ref="O5:O10"/>
    <mergeCell ref="R5:R10"/>
    <mergeCell ref="S5:S10"/>
    <mergeCell ref="J5:J10"/>
    <mergeCell ref="A25:A31"/>
    <mergeCell ref="B25:B31"/>
    <mergeCell ref="C25:C31"/>
    <mergeCell ref="F25:F31"/>
    <mergeCell ref="G25:G31"/>
    <mergeCell ref="A18:A24"/>
    <mergeCell ref="B18:B24"/>
    <mergeCell ref="C18:C24"/>
    <mergeCell ref="F18:F24"/>
    <mergeCell ref="G18:G24"/>
    <mergeCell ref="J25:J31"/>
    <mergeCell ref="K25:K31"/>
    <mergeCell ref="N25:N31"/>
    <mergeCell ref="O25:O31"/>
    <mergeCell ref="R25:R31"/>
    <mergeCell ref="S25:S31"/>
    <mergeCell ref="K18:K24"/>
    <mergeCell ref="N18:N24"/>
    <mergeCell ref="O18:O24"/>
    <mergeCell ref="A1:U1"/>
    <mergeCell ref="A2:F2"/>
    <mergeCell ref="B3:E3"/>
    <mergeCell ref="F3:I3"/>
    <mergeCell ref="J3:M3"/>
    <mergeCell ref="N3:Q3"/>
    <mergeCell ref="R3:U3"/>
    <mergeCell ref="A11:A17"/>
    <mergeCell ref="B11:B17"/>
    <mergeCell ref="C11:C17"/>
    <mergeCell ref="F11:F17"/>
    <mergeCell ref="G11:G17"/>
    <mergeCell ref="A5:A10"/>
    <mergeCell ref="B5:B10"/>
    <mergeCell ref="C5:C10"/>
    <mergeCell ref="F5:F10"/>
    <mergeCell ref="G5:G10"/>
    <mergeCell ref="J11:J17"/>
    <mergeCell ref="K11:K17"/>
    <mergeCell ref="N11:N17"/>
    <mergeCell ref="O11:O17"/>
    <mergeCell ref="R11:R17"/>
    <mergeCell ref="S11:S17"/>
    <mergeCell ref="K5:K10"/>
  </mergeCells>
  <phoneticPr fontId="19" type="noConversion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zoomScale="75" zoomScaleNormal="75" workbookViewId="0">
      <selection activeCell="H13" sqref="H13"/>
    </sheetView>
  </sheetViews>
  <sheetFormatPr defaultRowHeight="32.25" x14ac:dyDescent="0.45"/>
  <cols>
    <col min="1" max="1" width="5.125" style="206" customWidth="1"/>
    <col min="2" max="2" width="10.625" style="205" customWidth="1"/>
    <col min="3" max="3" width="7.125" style="204" customWidth="1"/>
    <col min="4" max="4" width="14.625" style="201" customWidth="1"/>
    <col min="5" max="5" width="7.25" style="201" customWidth="1"/>
    <col min="6" max="6" width="10.625" style="205" customWidth="1"/>
    <col min="7" max="7" width="7.125" style="204" customWidth="1"/>
    <col min="8" max="8" width="14.625" style="201" customWidth="1"/>
    <col min="9" max="9" width="7" style="201" customWidth="1"/>
    <col min="10" max="10" width="10.625" style="203" customWidth="1"/>
    <col min="11" max="11" width="7.125" style="202" customWidth="1"/>
    <col min="12" max="12" width="14.625" style="201" customWidth="1"/>
    <col min="13" max="13" width="7.125" style="201" customWidth="1"/>
    <col min="14" max="14" width="10.625" style="203" customWidth="1"/>
    <col min="15" max="15" width="7.125" style="202" customWidth="1"/>
    <col min="16" max="16" width="14.625" style="201" customWidth="1"/>
    <col min="17" max="17" width="7" style="201" customWidth="1"/>
    <col min="18" max="18" width="10.625" style="203" customWidth="1"/>
    <col min="19" max="19" width="7.125" style="202" customWidth="1"/>
    <col min="20" max="20" width="14.625" style="201" customWidth="1"/>
    <col min="21" max="21" width="7.5" style="201" customWidth="1"/>
  </cols>
  <sheetData>
    <row r="1" spans="1:21" ht="25.15" customHeight="1" x14ac:dyDescent="0.4">
      <c r="A1" s="494" t="s">
        <v>222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5"/>
    </row>
    <row r="2" spans="1:21" ht="25.15" customHeight="1" thickBot="1" x14ac:dyDescent="0.5">
      <c r="A2" s="496" t="s">
        <v>124</v>
      </c>
      <c r="B2" s="497"/>
      <c r="C2" s="497"/>
      <c r="D2" s="497"/>
      <c r="E2" s="497"/>
      <c r="F2" s="497"/>
      <c r="G2" s="250"/>
      <c r="H2" s="249"/>
      <c r="I2" s="249"/>
      <c r="J2" s="251"/>
      <c r="K2" s="250"/>
      <c r="L2" s="249"/>
      <c r="M2" s="249"/>
      <c r="N2" s="251"/>
      <c r="O2" s="250"/>
      <c r="P2" s="249"/>
      <c r="Q2" s="249"/>
      <c r="T2" s="249"/>
      <c r="U2" s="249"/>
    </row>
    <row r="3" spans="1:21" ht="16.5" x14ac:dyDescent="0.25">
      <c r="A3" s="248" t="s">
        <v>125</v>
      </c>
      <c r="B3" s="503" t="str">
        <f>'106.11月菜單'!B20:E20</f>
        <v>11月13日(一)</v>
      </c>
      <c r="C3" s="504"/>
      <c r="D3" s="504"/>
      <c r="E3" s="505"/>
      <c r="F3" s="503" t="str">
        <f>'106.11月菜單'!F20:I20</f>
        <v>11月14日(二)</v>
      </c>
      <c r="G3" s="504"/>
      <c r="H3" s="504"/>
      <c r="I3" s="505"/>
      <c r="J3" s="503" t="str">
        <f>'106.11月菜單'!J20:M20</f>
        <v>11月15日(三)</v>
      </c>
      <c r="K3" s="504"/>
      <c r="L3" s="504"/>
      <c r="M3" s="505"/>
      <c r="N3" s="503" t="str">
        <f>'106.11月菜單'!N20:Q20</f>
        <v>11月16日(四)</v>
      </c>
      <c r="O3" s="504"/>
      <c r="P3" s="504"/>
      <c r="Q3" s="505"/>
      <c r="R3" s="503" t="str">
        <f>'106.11月菜單'!R20:U20</f>
        <v>11月17日(五)</v>
      </c>
      <c r="S3" s="504"/>
      <c r="T3" s="504"/>
      <c r="U3" s="506"/>
    </row>
    <row r="4" spans="1:21" ht="16.5" x14ac:dyDescent="0.25">
      <c r="A4" s="280" t="s">
        <v>126</v>
      </c>
      <c r="B4" s="242" t="s">
        <v>127</v>
      </c>
      <c r="C4" s="279" t="s">
        <v>118</v>
      </c>
      <c r="D4" s="247" t="s">
        <v>128</v>
      </c>
      <c r="E4" s="246" t="s">
        <v>129</v>
      </c>
      <c r="F4" s="242" t="s">
        <v>127</v>
      </c>
      <c r="G4" s="242" t="s">
        <v>118</v>
      </c>
      <c r="H4" s="222" t="s">
        <v>128</v>
      </c>
      <c r="I4" s="234" t="s">
        <v>129</v>
      </c>
      <c r="J4" s="242" t="s">
        <v>127</v>
      </c>
      <c r="K4" s="245" t="s">
        <v>118</v>
      </c>
      <c r="L4" s="244" t="s">
        <v>128</v>
      </c>
      <c r="M4" s="243" t="s">
        <v>129</v>
      </c>
      <c r="N4" s="242" t="s">
        <v>127</v>
      </c>
      <c r="O4" s="245" t="s">
        <v>118</v>
      </c>
      <c r="P4" s="244" t="s">
        <v>128</v>
      </c>
      <c r="Q4" s="243" t="s">
        <v>129</v>
      </c>
      <c r="R4" s="242" t="s">
        <v>127</v>
      </c>
      <c r="S4" s="241" t="s">
        <v>118</v>
      </c>
      <c r="T4" s="240" t="s">
        <v>128</v>
      </c>
      <c r="U4" s="239" t="s">
        <v>129</v>
      </c>
    </row>
    <row r="5" spans="1:21" ht="16.5" x14ac:dyDescent="0.25">
      <c r="A5" s="498" t="s">
        <v>131</v>
      </c>
      <c r="B5" s="499" t="str">
        <f>'106.11月菜單'!B21</f>
        <v>香Q米飯</v>
      </c>
      <c r="C5" s="500" t="str">
        <f>第三週明細!E5</f>
        <v>蒸</v>
      </c>
      <c r="D5" s="222" t="str">
        <f>第三週明細!D6</f>
        <v>白米</v>
      </c>
      <c r="E5" s="238">
        <f>第三週明細!F6</f>
        <v>90</v>
      </c>
      <c r="F5" s="501" t="str">
        <f>'106.11月菜單'!F21</f>
        <v>五穀飯</v>
      </c>
      <c r="G5" s="500" t="str">
        <f>第三週明細!E13</f>
        <v>蒸</v>
      </c>
      <c r="H5" s="222" t="str">
        <f>第三週明細!D14</f>
        <v>白米</v>
      </c>
      <c r="I5" s="238">
        <f>第三週明細!F14</f>
        <v>60</v>
      </c>
      <c r="J5" s="502" t="str">
        <f>'106.11月菜單'!J21</f>
        <v>香Q米飯</v>
      </c>
      <c r="K5" s="500" t="str">
        <f>第三週明細!E21</f>
        <v>蒸</v>
      </c>
      <c r="L5" s="222" t="str">
        <f>第三週明細!D22</f>
        <v>白米</v>
      </c>
      <c r="M5" s="238">
        <f>第三週明細!F22</f>
        <v>100</v>
      </c>
      <c r="N5" s="507" t="str">
        <f>'106.11月菜單'!N21</f>
        <v>地瓜飯</v>
      </c>
      <c r="O5" s="500" t="str">
        <f>第三週明細!E29</f>
        <v>蒸</v>
      </c>
      <c r="P5" s="222" t="str">
        <f>第三週明細!D30</f>
        <v>白米</v>
      </c>
      <c r="Q5" s="238">
        <f>第三週明細!F30</f>
        <v>90</v>
      </c>
      <c r="R5" s="508" t="str">
        <f>'106.11月菜單'!R21</f>
        <v>台式炒飯</v>
      </c>
      <c r="S5" s="500" t="str">
        <f>第三週明細!E37</f>
        <v>煮</v>
      </c>
      <c r="T5" s="222" t="str">
        <f>第三週明細!D38</f>
        <v>五穀米</v>
      </c>
      <c r="U5" s="237">
        <f>第三週明細!F38</f>
        <v>20</v>
      </c>
    </row>
    <row r="6" spans="1:21" ht="16.5" x14ac:dyDescent="0.25">
      <c r="A6" s="498"/>
      <c r="B6" s="499"/>
      <c r="C6" s="500"/>
      <c r="D6" s="222">
        <f>第三週明細!D7</f>
        <v>0</v>
      </c>
      <c r="E6" s="238">
        <f>第三週明細!F7</f>
        <v>0</v>
      </c>
      <c r="F6" s="501"/>
      <c r="G6" s="500"/>
      <c r="H6" s="222" t="str">
        <f>第三週明細!D15</f>
        <v>五穀米</v>
      </c>
      <c r="I6" s="238">
        <f>第三週明細!F15</f>
        <v>40</v>
      </c>
      <c r="J6" s="502"/>
      <c r="K6" s="500"/>
      <c r="L6" s="222">
        <f>第三週明細!D23</f>
        <v>0</v>
      </c>
      <c r="M6" s="238">
        <f>第三週明細!F23</f>
        <v>0</v>
      </c>
      <c r="N6" s="507"/>
      <c r="O6" s="500"/>
      <c r="P6" s="222" t="str">
        <f>第三週明細!D31</f>
        <v>地瓜</v>
      </c>
      <c r="Q6" s="238">
        <f>第三週明細!F31</f>
        <v>40</v>
      </c>
      <c r="R6" s="508"/>
      <c r="S6" s="500"/>
      <c r="T6" s="222" t="str">
        <f>第三週明細!D39</f>
        <v>白米</v>
      </c>
      <c r="U6" s="237">
        <f>第三週明細!F39</f>
        <v>80</v>
      </c>
    </row>
    <row r="7" spans="1:21" ht="16.5" x14ac:dyDescent="0.25">
      <c r="A7" s="498"/>
      <c r="B7" s="499"/>
      <c r="C7" s="500"/>
      <c r="D7" s="222">
        <f>第三週明細!D8</f>
        <v>0</v>
      </c>
      <c r="E7" s="238">
        <f>第三週明細!F8</f>
        <v>0</v>
      </c>
      <c r="F7" s="501"/>
      <c r="G7" s="500"/>
      <c r="H7" s="222">
        <f>第三週明細!D16</f>
        <v>0</v>
      </c>
      <c r="I7" s="238">
        <f>第三週明細!F16</f>
        <v>0</v>
      </c>
      <c r="J7" s="502"/>
      <c r="K7" s="500"/>
      <c r="L7" s="222">
        <f>第三週明細!D24</f>
        <v>0</v>
      </c>
      <c r="M7" s="238">
        <f>第三週明細!F24</f>
        <v>0</v>
      </c>
      <c r="N7" s="507"/>
      <c r="O7" s="500"/>
      <c r="P7" s="222">
        <f>第三週明細!D32</f>
        <v>0</v>
      </c>
      <c r="Q7" s="238">
        <f>第三週明細!F32</f>
        <v>0</v>
      </c>
      <c r="R7" s="508"/>
      <c r="S7" s="500"/>
      <c r="T7" s="222" t="str">
        <f>第三週明細!D40</f>
        <v>三色豆</v>
      </c>
      <c r="U7" s="237">
        <f>第三週明細!F40</f>
        <v>20</v>
      </c>
    </row>
    <row r="8" spans="1:21" ht="16.5" x14ac:dyDescent="0.25">
      <c r="A8" s="498"/>
      <c r="B8" s="499"/>
      <c r="C8" s="500"/>
      <c r="D8" s="222">
        <f>第三週明細!D9</f>
        <v>0</v>
      </c>
      <c r="E8" s="238">
        <f>第三週明細!F9</f>
        <v>0</v>
      </c>
      <c r="F8" s="501"/>
      <c r="G8" s="500"/>
      <c r="H8" s="222">
        <f>第三週明細!D17</f>
        <v>0</v>
      </c>
      <c r="I8" s="238">
        <f>第三週明細!F17</f>
        <v>0</v>
      </c>
      <c r="J8" s="502"/>
      <c r="K8" s="500"/>
      <c r="L8" s="222">
        <f>第三週明細!D25</f>
        <v>0</v>
      </c>
      <c r="M8" s="238">
        <f>第三週明細!F25</f>
        <v>0</v>
      </c>
      <c r="N8" s="507"/>
      <c r="O8" s="500"/>
      <c r="P8" s="222">
        <f>第三週明細!D33</f>
        <v>0</v>
      </c>
      <c r="Q8" s="238">
        <f>第三週明細!F33</f>
        <v>0</v>
      </c>
      <c r="R8" s="508"/>
      <c r="S8" s="500"/>
      <c r="T8" s="222" t="str">
        <f>第三週明細!D41</f>
        <v>洋蔥</v>
      </c>
      <c r="U8" s="237">
        <f>第三週明細!F41</f>
        <v>10</v>
      </c>
    </row>
    <row r="9" spans="1:21" ht="16.5" x14ac:dyDescent="0.25">
      <c r="A9" s="498"/>
      <c r="B9" s="499"/>
      <c r="C9" s="500"/>
      <c r="D9" s="222">
        <f>第三週明細!D10</f>
        <v>0</v>
      </c>
      <c r="E9" s="238">
        <f>第三週明細!F10</f>
        <v>0</v>
      </c>
      <c r="F9" s="501"/>
      <c r="G9" s="500"/>
      <c r="H9" s="222">
        <f>第三週明細!D18</f>
        <v>0</v>
      </c>
      <c r="I9" s="238">
        <f>第三週明細!F18</f>
        <v>0</v>
      </c>
      <c r="J9" s="502"/>
      <c r="K9" s="500"/>
      <c r="L9" s="222">
        <f>第三週明細!D26</f>
        <v>0</v>
      </c>
      <c r="M9" s="238">
        <f>第三週明細!F26</f>
        <v>0</v>
      </c>
      <c r="N9" s="507"/>
      <c r="O9" s="500"/>
      <c r="P9" s="222">
        <f>第三週明細!D34</f>
        <v>0</v>
      </c>
      <c r="Q9" s="238">
        <f>第三週明細!F34</f>
        <v>0</v>
      </c>
      <c r="R9" s="508"/>
      <c r="S9" s="500"/>
      <c r="T9" s="222">
        <f>第三週明細!D42</f>
        <v>0</v>
      </c>
      <c r="U9" s="237">
        <f>第三週明細!F42</f>
        <v>0</v>
      </c>
    </row>
    <row r="10" spans="1:21" ht="16.5" x14ac:dyDescent="0.25">
      <c r="A10" s="498"/>
      <c r="B10" s="499"/>
      <c r="C10" s="500"/>
      <c r="D10" s="222">
        <f>第三週明細!D11</f>
        <v>0</v>
      </c>
      <c r="E10" s="238">
        <f>第三週明細!F11</f>
        <v>0</v>
      </c>
      <c r="F10" s="501"/>
      <c r="G10" s="500"/>
      <c r="H10" s="222">
        <f>第三週明細!D19</f>
        <v>0</v>
      </c>
      <c r="I10" s="238">
        <f>第三週明細!F19</f>
        <v>0</v>
      </c>
      <c r="J10" s="502"/>
      <c r="K10" s="500"/>
      <c r="L10" s="222">
        <f>第三週明細!D27</f>
        <v>0</v>
      </c>
      <c r="M10" s="238">
        <f>第三週明細!F27</f>
        <v>0</v>
      </c>
      <c r="N10" s="507"/>
      <c r="O10" s="500"/>
      <c r="P10" s="222">
        <f>第三週明細!D35</f>
        <v>0</v>
      </c>
      <c r="Q10" s="238">
        <f>第三週明細!F35</f>
        <v>0</v>
      </c>
      <c r="R10" s="508"/>
      <c r="S10" s="500"/>
      <c r="T10" s="222">
        <f>第三週明細!D43</f>
        <v>0</v>
      </c>
      <c r="U10" s="237">
        <f>第三週明細!F43</f>
        <v>0</v>
      </c>
    </row>
    <row r="11" spans="1:21" ht="16.5" x14ac:dyDescent="0.25">
      <c r="A11" s="498" t="s">
        <v>114</v>
      </c>
      <c r="B11" s="499" t="str">
        <f>'106.11月菜單'!B22</f>
        <v>鹹豬肉</v>
      </c>
      <c r="C11" s="509" t="str">
        <f>第三週明細!H5</f>
        <v>煮</v>
      </c>
      <c r="D11" s="234" t="str">
        <f>第三週明細!G6</f>
        <v>洋蔥</v>
      </c>
      <c r="E11" s="243">
        <f>第三週明細!I6</f>
        <v>50</v>
      </c>
      <c r="F11" s="501" t="str">
        <f>'106.11月菜單'!F22</f>
        <v>洋芋燒肉</v>
      </c>
      <c r="G11" s="509" t="str">
        <f>第三週明細!H13</f>
        <v>煮</v>
      </c>
      <c r="H11" s="234" t="str">
        <f>第三週明細!G14</f>
        <v>洋芋</v>
      </c>
      <c r="I11" s="236">
        <f>第三週明細!I14</f>
        <v>30</v>
      </c>
      <c r="J11" s="543" t="str">
        <f>'106.11月菜單'!J22</f>
        <v>香嫩雞排</v>
      </c>
      <c r="K11" s="509" t="str">
        <f>第三週明細!H21</f>
        <v>烤</v>
      </c>
      <c r="L11" s="234" t="str">
        <f>第三週明細!G22</f>
        <v>生鮮雞里肌</v>
      </c>
      <c r="M11" s="234">
        <f>第三週明細!I22</f>
        <v>80</v>
      </c>
      <c r="N11" s="544" t="str">
        <f>'106.11月菜單'!N22</f>
        <v>烤脆皮雞腿</v>
      </c>
      <c r="O11" s="509" t="str">
        <f>第三週明細!H29</f>
        <v>烤</v>
      </c>
      <c r="P11" s="234" t="str">
        <f>第三週明細!G30</f>
        <v>生鮮雞腿</v>
      </c>
      <c r="Q11" s="234">
        <f>第三週明細!I30</f>
        <v>80</v>
      </c>
      <c r="R11" s="508" t="str">
        <f>'106.11月菜單'!R22</f>
        <v>卡啦雞腿堡(炸)(加)</v>
      </c>
      <c r="S11" s="509" t="str">
        <f>第三週明細!H37</f>
        <v>炸</v>
      </c>
      <c r="T11" s="234" t="str">
        <f>第三週明細!G38</f>
        <v>雞腿堡肉</v>
      </c>
      <c r="U11" s="233">
        <f>第三週明細!I38</f>
        <v>50</v>
      </c>
    </row>
    <row r="12" spans="1:21" ht="16.5" x14ac:dyDescent="0.25">
      <c r="A12" s="511"/>
      <c r="B12" s="499"/>
      <c r="C12" s="509"/>
      <c r="D12" s="234" t="str">
        <f>第三週明細!G7</f>
        <v>生鮮豬肉</v>
      </c>
      <c r="E12" s="243">
        <f>第三週明細!I7</f>
        <v>50</v>
      </c>
      <c r="F12" s="501"/>
      <c r="G12" s="509"/>
      <c r="H12" s="234" t="str">
        <f>第三週明細!G15</f>
        <v>生鮮豬肉</v>
      </c>
      <c r="I12" s="236">
        <f>第三週明細!I15</f>
        <v>40</v>
      </c>
      <c r="J12" s="543"/>
      <c r="K12" s="509"/>
      <c r="L12" s="234">
        <f>第三週明細!G23</f>
        <v>0</v>
      </c>
      <c r="M12" s="234">
        <f>第三週明細!I23</f>
        <v>0</v>
      </c>
      <c r="N12" s="545"/>
      <c r="O12" s="509"/>
      <c r="P12" s="234">
        <f>第三週明細!G31</f>
        <v>0</v>
      </c>
      <c r="Q12" s="234">
        <f>第三週明細!I31</f>
        <v>0</v>
      </c>
      <c r="R12" s="508"/>
      <c r="S12" s="509"/>
      <c r="T12" s="234">
        <f>第三週明細!G39</f>
        <v>0</v>
      </c>
      <c r="U12" s="233">
        <f>第三週明細!I39</f>
        <v>0</v>
      </c>
    </row>
    <row r="13" spans="1:21" ht="16.5" x14ac:dyDescent="0.25">
      <c r="A13" s="511"/>
      <c r="B13" s="499"/>
      <c r="C13" s="509"/>
      <c r="D13" s="234">
        <f>第三週明細!G8</f>
        <v>0</v>
      </c>
      <c r="E13" s="243">
        <f>第三週明細!I8</f>
        <v>0</v>
      </c>
      <c r="F13" s="501"/>
      <c r="G13" s="509"/>
      <c r="H13" s="234">
        <f>第三週明細!G16</f>
        <v>0</v>
      </c>
      <c r="I13" s="236">
        <f>第三週明細!I16</f>
        <v>0</v>
      </c>
      <c r="J13" s="543"/>
      <c r="K13" s="509"/>
      <c r="L13" s="234">
        <f>第三週明細!G24</f>
        <v>0</v>
      </c>
      <c r="M13" s="234">
        <f>第三週明細!I24</f>
        <v>0</v>
      </c>
      <c r="N13" s="545"/>
      <c r="O13" s="509"/>
      <c r="P13" s="234">
        <f>第三週明細!G32</f>
        <v>0</v>
      </c>
      <c r="Q13" s="234">
        <f>第三週明細!I32</f>
        <v>0</v>
      </c>
      <c r="R13" s="508"/>
      <c r="S13" s="509"/>
      <c r="T13" s="234">
        <f>第三週明細!G40</f>
        <v>0</v>
      </c>
      <c r="U13" s="233">
        <f>第三週明細!I40</f>
        <v>0</v>
      </c>
    </row>
    <row r="14" spans="1:21" ht="16.5" x14ac:dyDescent="0.25">
      <c r="A14" s="511"/>
      <c r="B14" s="499"/>
      <c r="C14" s="509"/>
      <c r="D14" s="234">
        <f>第三週明細!G9</f>
        <v>0</v>
      </c>
      <c r="E14" s="243">
        <f>第三週明細!I9</f>
        <v>0</v>
      </c>
      <c r="F14" s="501"/>
      <c r="G14" s="509"/>
      <c r="H14" s="234">
        <f>第三週明細!G17</f>
        <v>0</v>
      </c>
      <c r="I14" s="236">
        <f>第三週明細!I17</f>
        <v>0</v>
      </c>
      <c r="J14" s="543"/>
      <c r="K14" s="509"/>
      <c r="L14" s="234">
        <f>第三週明細!G25</f>
        <v>0</v>
      </c>
      <c r="M14" s="234">
        <f>第三週明細!I25</f>
        <v>0</v>
      </c>
      <c r="N14" s="545"/>
      <c r="O14" s="509"/>
      <c r="P14" s="234">
        <f>第三週明細!G33</f>
        <v>0</v>
      </c>
      <c r="Q14" s="234">
        <f>第三週明細!I33</f>
        <v>0</v>
      </c>
      <c r="R14" s="508"/>
      <c r="S14" s="509"/>
      <c r="T14" s="234">
        <f>第三週明細!G41</f>
        <v>0</v>
      </c>
      <c r="U14" s="233">
        <f>第三週明細!I41</f>
        <v>0</v>
      </c>
    </row>
    <row r="15" spans="1:21" ht="16.5" x14ac:dyDescent="0.25">
      <c r="A15" s="511"/>
      <c r="B15" s="499"/>
      <c r="C15" s="509"/>
      <c r="D15" s="234">
        <f>第三週明細!G10</f>
        <v>0</v>
      </c>
      <c r="E15" s="243">
        <f>第三週明細!I10</f>
        <v>0</v>
      </c>
      <c r="F15" s="501"/>
      <c r="G15" s="509"/>
      <c r="H15" s="234">
        <f>第三週明細!G18</f>
        <v>0</v>
      </c>
      <c r="I15" s="236">
        <f>第三週明細!I18</f>
        <v>0</v>
      </c>
      <c r="J15" s="543"/>
      <c r="K15" s="509"/>
      <c r="L15" s="234">
        <f>第三週明細!G26</f>
        <v>0</v>
      </c>
      <c r="M15" s="234">
        <f>第三週明細!I26</f>
        <v>0</v>
      </c>
      <c r="N15" s="545"/>
      <c r="O15" s="509"/>
      <c r="P15" s="234">
        <f>第三週明細!G34</f>
        <v>0</v>
      </c>
      <c r="Q15" s="234">
        <f>第三週明細!I34</f>
        <v>0</v>
      </c>
      <c r="R15" s="508"/>
      <c r="S15" s="509"/>
      <c r="T15" s="234">
        <f>第三週明細!G42</f>
        <v>0</v>
      </c>
      <c r="U15" s="233">
        <f>第三週明細!I42</f>
        <v>0</v>
      </c>
    </row>
    <row r="16" spans="1:21" ht="16.5" x14ac:dyDescent="0.25">
      <c r="A16" s="511"/>
      <c r="B16" s="499"/>
      <c r="C16" s="509"/>
      <c r="D16" s="234">
        <f>第三週明細!G11</f>
        <v>0</v>
      </c>
      <c r="E16" s="243">
        <f>第三週明細!I11</f>
        <v>0</v>
      </c>
      <c r="F16" s="501"/>
      <c r="G16" s="509"/>
      <c r="H16" s="234">
        <f>第三週明細!G19</f>
        <v>0</v>
      </c>
      <c r="I16" s="236">
        <f>第三週明細!I19</f>
        <v>0</v>
      </c>
      <c r="J16" s="543"/>
      <c r="K16" s="509"/>
      <c r="L16" s="234">
        <f>第三週明細!G27</f>
        <v>0</v>
      </c>
      <c r="M16" s="234">
        <f>第三週明細!I27</f>
        <v>0</v>
      </c>
      <c r="N16" s="545"/>
      <c r="O16" s="509"/>
      <c r="P16" s="234">
        <f>第三週明細!G35</f>
        <v>0</v>
      </c>
      <c r="Q16" s="234">
        <f>第三週明細!I35</f>
        <v>0</v>
      </c>
      <c r="R16" s="508"/>
      <c r="S16" s="509"/>
      <c r="T16" s="234">
        <f>第三週明細!G43</f>
        <v>0</v>
      </c>
      <c r="U16" s="233">
        <f>第三週明細!I43</f>
        <v>0</v>
      </c>
    </row>
    <row r="17" spans="1:21" ht="16.5" x14ac:dyDescent="0.25">
      <c r="A17" s="511"/>
      <c r="B17" s="499"/>
      <c r="C17" s="509"/>
      <c r="D17" s="234">
        <f>第三週明細!G12</f>
        <v>0</v>
      </c>
      <c r="E17" s="243">
        <f>第三週明細!I12</f>
        <v>0</v>
      </c>
      <c r="F17" s="501"/>
      <c r="G17" s="509"/>
      <c r="H17" s="234">
        <f>第三週明細!G20</f>
        <v>0</v>
      </c>
      <c r="I17" s="236">
        <f>第三週明細!I20</f>
        <v>0</v>
      </c>
      <c r="J17" s="543"/>
      <c r="K17" s="509"/>
      <c r="L17" s="234">
        <f>第三週明細!G28</f>
        <v>0</v>
      </c>
      <c r="M17" s="234">
        <f>第三週明細!I28</f>
        <v>0</v>
      </c>
      <c r="N17" s="546"/>
      <c r="O17" s="509"/>
      <c r="P17" s="234">
        <f>第三週明細!G36</f>
        <v>0</v>
      </c>
      <c r="Q17" s="234">
        <f>第三週明細!I36</f>
        <v>0</v>
      </c>
      <c r="R17" s="508"/>
      <c r="S17" s="509"/>
      <c r="T17" s="234">
        <f>第三週明細!G44</f>
        <v>0</v>
      </c>
      <c r="U17" s="233">
        <f>第三週明細!I44</f>
        <v>0</v>
      </c>
    </row>
    <row r="18" spans="1:21" ht="16.149999999999999" customHeight="1" x14ac:dyDescent="0.25">
      <c r="A18" s="498" t="s">
        <v>164</v>
      </c>
      <c r="B18" s="499" t="str">
        <f>'106.11月菜單'!B23</f>
        <v>三杯翅小腿</v>
      </c>
      <c r="C18" s="509" t="str">
        <f>第三週明細!K5</f>
        <v>烤</v>
      </c>
      <c r="D18" s="234" t="str">
        <f>第三週明細!J6</f>
        <v>生鮮翅小腿</v>
      </c>
      <c r="E18" s="234">
        <f>第三週明細!O6</f>
        <v>30</v>
      </c>
      <c r="F18" s="548" t="str">
        <f>'106.11月菜單'!F23</f>
        <v>茄汁雞丁</v>
      </c>
      <c r="G18" s="509" t="str">
        <f>第三週明細!K13</f>
        <v>煮</v>
      </c>
      <c r="H18" s="234" t="str">
        <f>第三週明細!J14</f>
        <v>生鮮雞肉</v>
      </c>
      <c r="I18" s="236">
        <f>第三週明細!L14</f>
        <v>50</v>
      </c>
      <c r="J18" s="552" t="str">
        <f>'106.11月菜單'!J23</f>
        <v>煎水餃(冷)</v>
      </c>
      <c r="K18" s="509" t="str">
        <f>第三週明細!K21</f>
        <v>煎</v>
      </c>
      <c r="L18" s="234" t="str">
        <f>第三週明細!J22</f>
        <v>水餃</v>
      </c>
      <c r="M18" s="234">
        <f>第三週明細!L22</f>
        <v>30</v>
      </c>
      <c r="N18" s="510" t="str">
        <f>'106.11月菜單'!N23</f>
        <v>麻婆豆腐(豆)</v>
      </c>
      <c r="O18" s="509" t="str">
        <f>第三週明細!K29</f>
        <v>煮</v>
      </c>
      <c r="P18" s="234" t="str">
        <f>第三週明細!J30</f>
        <v>生鮮豬肉</v>
      </c>
      <c r="Q18" s="234">
        <f>第三週明細!L30</f>
        <v>10</v>
      </c>
      <c r="R18" s="508" t="str">
        <f>'106.11月菜單'!R23</f>
        <v>鮮菇魷魚(海)</v>
      </c>
      <c r="S18" s="509" t="str">
        <f>第三週明細!K37</f>
        <v>煮</v>
      </c>
      <c r="T18" s="234" t="str">
        <f>第三週明細!J38</f>
        <v>金針菇</v>
      </c>
      <c r="U18" s="233">
        <f>第三週明細!L38</f>
        <v>50</v>
      </c>
    </row>
    <row r="19" spans="1:21" ht="16.5" x14ac:dyDescent="0.25">
      <c r="A19" s="511"/>
      <c r="B19" s="499"/>
      <c r="C19" s="509"/>
      <c r="D19" s="234">
        <f>第三週明細!J7</f>
        <v>0</v>
      </c>
      <c r="E19" s="234">
        <f>第三週明細!O7</f>
        <v>10</v>
      </c>
      <c r="F19" s="549"/>
      <c r="G19" s="509"/>
      <c r="H19" s="234">
        <f>第三週明細!J15</f>
        <v>0</v>
      </c>
      <c r="I19" s="236">
        <f>第三週明細!L15</f>
        <v>0</v>
      </c>
      <c r="J19" s="552"/>
      <c r="K19" s="509"/>
      <c r="L19" s="234">
        <f>第三週明細!J23</f>
        <v>0</v>
      </c>
      <c r="M19" s="234">
        <f>第三週明細!L23</f>
        <v>0</v>
      </c>
      <c r="N19" s="510"/>
      <c r="O19" s="509"/>
      <c r="P19" s="234" t="str">
        <f>第三週明細!J31</f>
        <v>豆腐</v>
      </c>
      <c r="Q19" s="234">
        <f>第三週明細!L31</f>
        <v>60</v>
      </c>
      <c r="R19" s="508"/>
      <c r="S19" s="509"/>
      <c r="T19" s="234" t="str">
        <f>第三週明細!J39</f>
        <v>西芹</v>
      </c>
      <c r="U19" s="233">
        <f>第三週明細!L39</f>
        <v>10</v>
      </c>
    </row>
    <row r="20" spans="1:21" ht="16.5" x14ac:dyDescent="0.25">
      <c r="A20" s="511"/>
      <c r="B20" s="499"/>
      <c r="C20" s="509"/>
      <c r="D20" s="234">
        <f>第三週明細!J8</f>
        <v>0</v>
      </c>
      <c r="E20" s="234">
        <f>第三週明細!O8</f>
        <v>0</v>
      </c>
      <c r="F20" s="549"/>
      <c r="G20" s="509"/>
      <c r="H20" s="234">
        <f>第三週明細!J16</f>
        <v>0</v>
      </c>
      <c r="I20" s="236">
        <f>第三週明細!L16</f>
        <v>0</v>
      </c>
      <c r="J20" s="552"/>
      <c r="K20" s="509"/>
      <c r="L20" s="234">
        <f>第三週明細!J24</f>
        <v>0</v>
      </c>
      <c r="M20" s="234">
        <f>第三週明細!L24</f>
        <v>0</v>
      </c>
      <c r="N20" s="510"/>
      <c r="O20" s="509"/>
      <c r="P20" s="234">
        <f>第三週明細!J32</f>
        <v>0</v>
      </c>
      <c r="Q20" s="234">
        <f>第三週明細!L32</f>
        <v>0</v>
      </c>
      <c r="R20" s="508"/>
      <c r="S20" s="509"/>
      <c r="T20" s="234" t="str">
        <f>第三週明細!J40</f>
        <v>生鮮魷魚</v>
      </c>
      <c r="U20" s="233">
        <f>第三週明細!L40</f>
        <v>40</v>
      </c>
    </row>
    <row r="21" spans="1:21" ht="16.5" x14ac:dyDescent="0.25">
      <c r="A21" s="511"/>
      <c r="B21" s="499"/>
      <c r="C21" s="509"/>
      <c r="D21" s="234">
        <f>第三週明細!J9</f>
        <v>0</v>
      </c>
      <c r="E21" s="234">
        <f>第三週明細!O9</f>
        <v>0</v>
      </c>
      <c r="F21" s="549"/>
      <c r="G21" s="509"/>
      <c r="H21" s="234">
        <f>第三週明細!J17</f>
        <v>0</v>
      </c>
      <c r="I21" s="236">
        <f>第三週明細!L17</f>
        <v>0</v>
      </c>
      <c r="J21" s="552"/>
      <c r="K21" s="509"/>
      <c r="L21" s="234">
        <f>第三週明細!J25</f>
        <v>0</v>
      </c>
      <c r="M21" s="234">
        <f>第三週明細!L25</f>
        <v>0</v>
      </c>
      <c r="N21" s="510"/>
      <c r="O21" s="509"/>
      <c r="P21" s="234">
        <f>第三週明細!J33</f>
        <v>0</v>
      </c>
      <c r="Q21" s="234">
        <f>第三週明細!L33</f>
        <v>0</v>
      </c>
      <c r="R21" s="508"/>
      <c r="S21" s="509"/>
      <c r="T21" s="234">
        <f>第三週明細!J41</f>
        <v>0</v>
      </c>
      <c r="U21" s="233">
        <f>第三週明細!L41</f>
        <v>0</v>
      </c>
    </row>
    <row r="22" spans="1:21" ht="16.5" x14ac:dyDescent="0.25">
      <c r="A22" s="511"/>
      <c r="B22" s="499"/>
      <c r="C22" s="509"/>
      <c r="D22" s="234">
        <f>第三週明細!J10</f>
        <v>0</v>
      </c>
      <c r="E22" s="234">
        <f>第三週明細!O10</f>
        <v>0</v>
      </c>
      <c r="F22" s="549"/>
      <c r="G22" s="509"/>
      <c r="H22" s="234">
        <f>第三週明細!J18</f>
        <v>0</v>
      </c>
      <c r="I22" s="236">
        <f>第三週明細!L18</f>
        <v>0</v>
      </c>
      <c r="J22" s="552"/>
      <c r="K22" s="509"/>
      <c r="L22" s="234">
        <f>第三週明細!J26</f>
        <v>0</v>
      </c>
      <c r="M22" s="234">
        <f>第三週明細!L26</f>
        <v>0</v>
      </c>
      <c r="N22" s="510"/>
      <c r="O22" s="509"/>
      <c r="P22" s="234">
        <f>第三週明細!J34</f>
        <v>0</v>
      </c>
      <c r="Q22" s="234">
        <f>第三週明細!L34</f>
        <v>0</v>
      </c>
      <c r="R22" s="508"/>
      <c r="S22" s="509"/>
      <c r="T22" s="234">
        <f>第三週明細!J42</f>
        <v>0</v>
      </c>
      <c r="U22" s="233">
        <f>第三週明細!L42</f>
        <v>0</v>
      </c>
    </row>
    <row r="23" spans="1:21" ht="16.5" x14ac:dyDescent="0.25">
      <c r="A23" s="511"/>
      <c r="B23" s="499"/>
      <c r="C23" s="509"/>
      <c r="D23" s="234">
        <f>第三週明細!J11</f>
        <v>0</v>
      </c>
      <c r="E23" s="234">
        <f>第三週明細!O11</f>
        <v>0</v>
      </c>
      <c r="F23" s="549"/>
      <c r="G23" s="509"/>
      <c r="H23" s="234">
        <f>第三週明細!J19</f>
        <v>0</v>
      </c>
      <c r="I23" s="236">
        <f>第三週明細!L19</f>
        <v>0</v>
      </c>
      <c r="J23" s="552"/>
      <c r="K23" s="509"/>
      <c r="L23" s="234">
        <f>第三週明細!J27</f>
        <v>0</v>
      </c>
      <c r="M23" s="234">
        <f>第三週明細!L27</f>
        <v>0</v>
      </c>
      <c r="N23" s="510"/>
      <c r="O23" s="509"/>
      <c r="P23" s="234">
        <f>第三週明細!J35</f>
        <v>0</v>
      </c>
      <c r="Q23" s="234">
        <f>第三週明細!L35</f>
        <v>0</v>
      </c>
      <c r="R23" s="508"/>
      <c r="S23" s="509"/>
      <c r="T23" s="234">
        <f>第三週明細!J43</f>
        <v>0</v>
      </c>
      <c r="U23" s="233">
        <f>第三週明細!L43</f>
        <v>0</v>
      </c>
    </row>
    <row r="24" spans="1:21" ht="16.5" x14ac:dyDescent="0.25">
      <c r="A24" s="511"/>
      <c r="B24" s="499"/>
      <c r="C24" s="509"/>
      <c r="D24" s="234">
        <f>第三週明細!J12</f>
        <v>0</v>
      </c>
      <c r="E24" s="234">
        <f>第三週明細!O12</f>
        <v>0</v>
      </c>
      <c r="F24" s="550"/>
      <c r="G24" s="509"/>
      <c r="H24" s="234">
        <f>第三週明細!J20</f>
        <v>0</v>
      </c>
      <c r="I24" s="236">
        <f>第三週明細!L20</f>
        <v>0</v>
      </c>
      <c r="J24" s="552"/>
      <c r="K24" s="509"/>
      <c r="L24" s="234">
        <f>第三週明細!J28</f>
        <v>0</v>
      </c>
      <c r="M24" s="234">
        <f>第三週明細!L28</f>
        <v>0</v>
      </c>
      <c r="N24" s="510"/>
      <c r="O24" s="509"/>
      <c r="P24" s="234">
        <f>第三週明細!J36</f>
        <v>0</v>
      </c>
      <c r="Q24" s="234">
        <f>第三週明細!L36</f>
        <v>0</v>
      </c>
      <c r="R24" s="508"/>
      <c r="S24" s="509"/>
      <c r="T24" s="234">
        <f>第三週明細!J44</f>
        <v>0</v>
      </c>
      <c r="U24" s="233">
        <f>第三週明細!L44</f>
        <v>0</v>
      </c>
    </row>
    <row r="25" spans="1:21" ht="16.5" x14ac:dyDescent="0.25">
      <c r="A25" s="498" t="s">
        <v>165</v>
      </c>
      <c r="B25" s="513" t="str">
        <f>'106.11月菜單'!B24</f>
        <v>豆芽米粉</v>
      </c>
      <c r="C25" s="509" t="str">
        <f>第三週明細!N5</f>
        <v>炒</v>
      </c>
      <c r="D25" s="234" t="str">
        <f>第三週明細!M6</f>
        <v>豆芽菜</v>
      </c>
      <c r="E25" s="234">
        <f>第三週明細!O6</f>
        <v>30</v>
      </c>
      <c r="F25" s="547" t="str">
        <f>'106.11月菜單'!F24</f>
        <v>鮮蔬鳳梨</v>
      </c>
      <c r="G25" s="509" t="str">
        <f>第三週明細!N13</f>
        <v>煮</v>
      </c>
      <c r="H25" s="234" t="str">
        <f>第三週明細!M14</f>
        <v>鳳梨</v>
      </c>
      <c r="I25" s="236">
        <f>第三週明細!O14</f>
        <v>20</v>
      </c>
      <c r="J25" s="551" t="str">
        <f>'106.11月菜單'!J24</f>
        <v>洋蔥肉絲</v>
      </c>
      <c r="K25" s="509" t="str">
        <f>第三週明細!N21</f>
        <v>煮</v>
      </c>
      <c r="L25" s="234" t="str">
        <f>第三週明細!M22</f>
        <v>洋蔥</v>
      </c>
      <c r="M25" s="234">
        <f>第三週明細!O22</f>
        <v>60</v>
      </c>
      <c r="N25" s="519" t="str">
        <f>'106.11月菜單'!N24</f>
        <v>日式柴魚蛋</v>
      </c>
      <c r="O25" s="509" t="str">
        <f>第三週明細!N29</f>
        <v>炒</v>
      </c>
      <c r="P25" s="234" t="str">
        <f>第三週明細!M30</f>
        <v>高麗菜</v>
      </c>
      <c r="Q25" s="234">
        <f>第三週明細!O30</f>
        <v>50</v>
      </c>
      <c r="R25" s="520" t="str">
        <f>'106.11月菜單'!R24</f>
        <v>烤甜不辣片(加)</v>
      </c>
      <c r="S25" s="509" t="str">
        <f>第三週明細!N37</f>
        <v>烤</v>
      </c>
      <c r="T25" s="234" t="str">
        <f>第三週明細!M38</f>
        <v>甜不辣片</v>
      </c>
      <c r="U25" s="233">
        <f>第三週明細!O38</f>
        <v>30</v>
      </c>
    </row>
    <row r="26" spans="1:21" ht="16.5" x14ac:dyDescent="0.25">
      <c r="A26" s="511"/>
      <c r="B26" s="513"/>
      <c r="C26" s="509"/>
      <c r="D26" s="234" t="str">
        <f>第三週明細!M7</f>
        <v>米粉</v>
      </c>
      <c r="E26" s="234">
        <f>第三週明細!O7</f>
        <v>10</v>
      </c>
      <c r="F26" s="547"/>
      <c r="G26" s="509"/>
      <c r="H26" s="234" t="str">
        <f>第三週明細!M15</f>
        <v>筍片</v>
      </c>
      <c r="I26" s="236">
        <f>第三週明細!O15</f>
        <v>60</v>
      </c>
      <c r="J26" s="551"/>
      <c r="K26" s="509"/>
      <c r="L26" s="234" t="str">
        <f>第三週明細!M23</f>
        <v>生鮮豬肉</v>
      </c>
      <c r="M26" s="234">
        <f>第三週明細!O23</f>
        <v>30</v>
      </c>
      <c r="N26" s="519"/>
      <c r="O26" s="509"/>
      <c r="P26" s="234" t="str">
        <f>第三週明細!M31</f>
        <v>雞蛋</v>
      </c>
      <c r="Q26" s="234">
        <f>第三週明細!O31</f>
        <v>30</v>
      </c>
      <c r="R26" s="520"/>
      <c r="S26" s="509"/>
      <c r="T26" s="234">
        <f>第三週明細!M39</f>
        <v>0</v>
      </c>
      <c r="U26" s="233">
        <f>第三週明細!O39</f>
        <v>0</v>
      </c>
    </row>
    <row r="27" spans="1:21" ht="16.5" x14ac:dyDescent="0.25">
      <c r="A27" s="511"/>
      <c r="B27" s="513"/>
      <c r="C27" s="509"/>
      <c r="D27" s="234">
        <f>第三週明細!M8</f>
        <v>0</v>
      </c>
      <c r="E27" s="234">
        <f>第三週明細!O8</f>
        <v>0</v>
      </c>
      <c r="F27" s="547"/>
      <c r="G27" s="509"/>
      <c r="H27" s="234" t="str">
        <f>第三週明細!M16</f>
        <v>鮮菇</v>
      </c>
      <c r="I27" s="236">
        <f>第三週明細!O16</f>
        <v>20</v>
      </c>
      <c r="J27" s="551"/>
      <c r="K27" s="509"/>
      <c r="L27" s="234">
        <f>第三週明細!M24</f>
        <v>0</v>
      </c>
      <c r="M27" s="234">
        <f>第三週明細!O24</f>
        <v>0</v>
      </c>
      <c r="N27" s="519"/>
      <c r="O27" s="509"/>
      <c r="P27" s="234" t="str">
        <f>第三週明細!M32</f>
        <v>柴魚片</v>
      </c>
      <c r="Q27" s="234">
        <f>第三週明細!O32</f>
        <v>1</v>
      </c>
      <c r="R27" s="520"/>
      <c r="S27" s="509"/>
      <c r="T27" s="234">
        <f>第三週明細!M40</f>
        <v>0</v>
      </c>
      <c r="U27" s="233">
        <f>第三週明細!O40</f>
        <v>0</v>
      </c>
    </row>
    <row r="28" spans="1:21" ht="16.5" x14ac:dyDescent="0.25">
      <c r="A28" s="511"/>
      <c r="B28" s="513"/>
      <c r="C28" s="509"/>
      <c r="D28" s="234">
        <f>第三週明細!M9</f>
        <v>0</v>
      </c>
      <c r="E28" s="234">
        <f>第三週明細!O9</f>
        <v>0</v>
      </c>
      <c r="F28" s="547"/>
      <c r="G28" s="509"/>
      <c r="H28" s="234">
        <f>第三週明細!M17</f>
        <v>0</v>
      </c>
      <c r="I28" s="236">
        <f>第三週明細!O17</f>
        <v>0</v>
      </c>
      <c r="J28" s="551"/>
      <c r="K28" s="509"/>
      <c r="L28" s="234">
        <f>第三週明細!M25</f>
        <v>0</v>
      </c>
      <c r="M28" s="234">
        <f>第三週明細!O25</f>
        <v>0</v>
      </c>
      <c r="N28" s="519"/>
      <c r="O28" s="509"/>
      <c r="P28" s="234">
        <f>第三週明細!M33</f>
        <v>0</v>
      </c>
      <c r="Q28" s="234">
        <f>第三週明細!O33</f>
        <v>0</v>
      </c>
      <c r="R28" s="520"/>
      <c r="S28" s="509"/>
      <c r="T28" s="234">
        <f>第三週明細!M41</f>
        <v>0</v>
      </c>
      <c r="U28" s="233">
        <f>第三週明細!O41</f>
        <v>0</v>
      </c>
    </row>
    <row r="29" spans="1:21" ht="16.5" x14ac:dyDescent="0.25">
      <c r="A29" s="511"/>
      <c r="B29" s="513"/>
      <c r="C29" s="509"/>
      <c r="D29" s="234">
        <f>第三週明細!M10</f>
        <v>0</v>
      </c>
      <c r="E29" s="234">
        <f>第三週明細!O10</f>
        <v>0</v>
      </c>
      <c r="F29" s="547"/>
      <c r="G29" s="509"/>
      <c r="H29" s="234">
        <f>第三週明細!M18</f>
        <v>0</v>
      </c>
      <c r="I29" s="236">
        <f>第三週明細!O18</f>
        <v>0</v>
      </c>
      <c r="J29" s="551"/>
      <c r="K29" s="509"/>
      <c r="L29" s="234">
        <f>第三週明細!M26</f>
        <v>0</v>
      </c>
      <c r="M29" s="234">
        <f>第三週明細!O26</f>
        <v>0</v>
      </c>
      <c r="N29" s="519"/>
      <c r="O29" s="509"/>
      <c r="P29" s="234">
        <f>第三週明細!M34</f>
        <v>0</v>
      </c>
      <c r="Q29" s="234">
        <f>第三週明細!O34</f>
        <v>0</v>
      </c>
      <c r="R29" s="520"/>
      <c r="S29" s="509"/>
      <c r="T29" s="234">
        <f>第三週明細!M42</f>
        <v>0</v>
      </c>
      <c r="U29" s="233">
        <f>第三週明細!O42</f>
        <v>0</v>
      </c>
    </row>
    <row r="30" spans="1:21" ht="16.5" x14ac:dyDescent="0.25">
      <c r="A30" s="511"/>
      <c r="B30" s="513"/>
      <c r="C30" s="509"/>
      <c r="D30" s="234">
        <f>第三週明細!M11</f>
        <v>0</v>
      </c>
      <c r="E30" s="234">
        <f>第三週明細!O11</f>
        <v>0</v>
      </c>
      <c r="F30" s="547"/>
      <c r="G30" s="509"/>
      <c r="H30" s="234">
        <f>第三週明細!M19</f>
        <v>0</v>
      </c>
      <c r="I30" s="236">
        <f>第三週明細!O19</f>
        <v>0</v>
      </c>
      <c r="J30" s="551"/>
      <c r="K30" s="509"/>
      <c r="L30" s="234">
        <f>第三週明細!M27</f>
        <v>0</v>
      </c>
      <c r="M30" s="234">
        <f>第三週明細!O27</f>
        <v>0</v>
      </c>
      <c r="N30" s="519"/>
      <c r="O30" s="509"/>
      <c r="P30" s="234">
        <f>第三週明細!M35</f>
        <v>0</v>
      </c>
      <c r="Q30" s="234">
        <f>第三週明細!O35</f>
        <v>0</v>
      </c>
      <c r="R30" s="520"/>
      <c r="S30" s="509"/>
      <c r="T30" s="234">
        <f>第三週明細!M43</f>
        <v>0</v>
      </c>
      <c r="U30" s="233">
        <f>第三週明細!O43</f>
        <v>0</v>
      </c>
    </row>
    <row r="31" spans="1:21" ht="16.5" x14ac:dyDescent="0.25">
      <c r="A31" s="511"/>
      <c r="B31" s="513"/>
      <c r="C31" s="509"/>
      <c r="D31" s="234">
        <f>第三週明細!M12</f>
        <v>0</v>
      </c>
      <c r="E31" s="234">
        <f>第三週明細!O12</f>
        <v>0</v>
      </c>
      <c r="F31" s="547"/>
      <c r="G31" s="509"/>
      <c r="H31" s="234">
        <f>第三週明細!M20</f>
        <v>0</v>
      </c>
      <c r="I31" s="236">
        <f>第三週明細!O20</f>
        <v>0</v>
      </c>
      <c r="J31" s="551"/>
      <c r="K31" s="509"/>
      <c r="L31" s="234">
        <f>第三週明細!M28</f>
        <v>0</v>
      </c>
      <c r="M31" s="234">
        <f>第三週明細!O28</f>
        <v>0</v>
      </c>
      <c r="N31" s="519"/>
      <c r="O31" s="509"/>
      <c r="P31" s="234">
        <f>第三週明細!M36</f>
        <v>0</v>
      </c>
      <c r="Q31" s="234">
        <f>第三週明細!O36</f>
        <v>0</v>
      </c>
      <c r="R31" s="520"/>
      <c r="S31" s="509"/>
      <c r="T31" s="234">
        <f>第三週明細!M44</f>
        <v>0</v>
      </c>
      <c r="U31" s="233">
        <f>第三週明細!O44</f>
        <v>0</v>
      </c>
    </row>
    <row r="32" spans="1:21" ht="16.5" x14ac:dyDescent="0.25">
      <c r="A32" s="498" t="s">
        <v>111</v>
      </c>
      <c r="B32" s="499" t="str">
        <f>'106.11月菜單'!B25</f>
        <v>深色蔬菜</v>
      </c>
      <c r="C32" s="509" t="str">
        <f>第三週明細!Q5</f>
        <v>川燙</v>
      </c>
      <c r="D32" s="230" t="str">
        <f>第三週明細!P6</f>
        <v>蔬菜</v>
      </c>
      <c r="E32" s="238">
        <f>第三週明細!R6</f>
        <v>80</v>
      </c>
      <c r="F32" s="501" t="str">
        <f>'106.11月菜單'!F25</f>
        <v>淺色蔬菜</v>
      </c>
      <c r="G32" s="509" t="str">
        <f>第三週明細!Q13</f>
        <v>川燙</v>
      </c>
      <c r="H32" s="230" t="str">
        <f>第三週明細!P14</f>
        <v>蔬菜</v>
      </c>
      <c r="I32" s="235">
        <f>第三週明細!R14</f>
        <v>80</v>
      </c>
      <c r="J32" s="502" t="str">
        <f>'106.11月菜單'!J25</f>
        <v>深色蔬菜</v>
      </c>
      <c r="K32" s="509" t="str">
        <f>第三週明細!Q21</f>
        <v>川燙</v>
      </c>
      <c r="L32" s="230" t="str">
        <f>第三週明細!P22</f>
        <v>蔬菜</v>
      </c>
      <c r="M32" s="238">
        <f>第三週明細!R22</f>
        <v>80</v>
      </c>
      <c r="N32" s="510" t="str">
        <f>'106.11月菜單'!N25</f>
        <v>淺色蔬菜</v>
      </c>
      <c r="O32" s="509" t="str">
        <f>第三週明細!Q29</f>
        <v>川燙</v>
      </c>
      <c r="P32" s="230" t="str">
        <f>第三週明細!P30</f>
        <v>蔬菜</v>
      </c>
      <c r="Q32" s="238">
        <f>第三週明細!R38</f>
        <v>80</v>
      </c>
      <c r="R32" s="508" t="str">
        <f>'106.11月菜單'!R25</f>
        <v>深色蔬菜</v>
      </c>
      <c r="S32" s="509" t="str">
        <f>第三週明細!Q37</f>
        <v>川燙</v>
      </c>
      <c r="T32" s="230" t="str">
        <f>第三週明細!P38</f>
        <v>蔬菜</v>
      </c>
      <c r="U32" s="237">
        <f>第三週明細!R38</f>
        <v>80</v>
      </c>
    </row>
    <row r="33" spans="1:21" ht="16.5" x14ac:dyDescent="0.25">
      <c r="A33" s="498"/>
      <c r="B33" s="499"/>
      <c r="C33" s="509"/>
      <c r="D33" s="230">
        <f>第三週明細!P7</f>
        <v>0</v>
      </c>
      <c r="E33" s="238">
        <f>第三週明細!R7</f>
        <v>0</v>
      </c>
      <c r="F33" s="501"/>
      <c r="G33" s="509"/>
      <c r="H33" s="230">
        <f>第三週明細!P15</f>
        <v>0</v>
      </c>
      <c r="I33" s="235">
        <f>第三週明細!R15</f>
        <v>0</v>
      </c>
      <c r="J33" s="502"/>
      <c r="K33" s="509"/>
      <c r="L33" s="230">
        <f>第三週明細!P23</f>
        <v>0</v>
      </c>
      <c r="M33" s="238">
        <f>第三週明細!R23</f>
        <v>0</v>
      </c>
      <c r="N33" s="510"/>
      <c r="O33" s="509"/>
      <c r="P33" s="230">
        <f>第三週明細!P31</f>
        <v>0</v>
      </c>
      <c r="Q33" s="238">
        <f>第三週明細!R39</f>
        <v>0</v>
      </c>
      <c r="R33" s="508"/>
      <c r="S33" s="509"/>
      <c r="T33" s="230">
        <f>第三週明細!P39</f>
        <v>0</v>
      </c>
      <c r="U33" s="237">
        <f>第三週明細!R39</f>
        <v>0</v>
      </c>
    </row>
    <row r="34" spans="1:21" ht="16.5" x14ac:dyDescent="0.25">
      <c r="A34" s="498"/>
      <c r="B34" s="499"/>
      <c r="C34" s="509"/>
      <c r="D34" s="230">
        <f>第三週明細!P8</f>
        <v>0</v>
      </c>
      <c r="E34" s="238">
        <f>第三週明細!R8</f>
        <v>0</v>
      </c>
      <c r="F34" s="501"/>
      <c r="G34" s="509"/>
      <c r="H34" s="230">
        <f>第三週明細!P16</f>
        <v>0</v>
      </c>
      <c r="I34" s="235">
        <f>第三週明細!R16</f>
        <v>0</v>
      </c>
      <c r="J34" s="502"/>
      <c r="K34" s="509"/>
      <c r="L34" s="230">
        <f>第三週明細!P24</f>
        <v>0</v>
      </c>
      <c r="M34" s="238">
        <f>第三週明細!R24</f>
        <v>0</v>
      </c>
      <c r="N34" s="510"/>
      <c r="O34" s="509"/>
      <c r="P34" s="230">
        <f>第三週明細!P32</f>
        <v>0</v>
      </c>
      <c r="Q34" s="238">
        <f>第三週明細!R40</f>
        <v>0</v>
      </c>
      <c r="R34" s="508"/>
      <c r="S34" s="509"/>
      <c r="T34" s="230">
        <f>第三週明細!P40</f>
        <v>0</v>
      </c>
      <c r="U34" s="237">
        <f>第三週明細!R40</f>
        <v>0</v>
      </c>
    </row>
    <row r="35" spans="1:21" ht="16.5" x14ac:dyDescent="0.25">
      <c r="A35" s="498"/>
      <c r="B35" s="499"/>
      <c r="C35" s="509"/>
      <c r="D35" s="230">
        <f>第三週明細!P9</f>
        <v>0</v>
      </c>
      <c r="E35" s="238">
        <f>第三週明細!R9</f>
        <v>0</v>
      </c>
      <c r="F35" s="501"/>
      <c r="G35" s="509"/>
      <c r="H35" s="230">
        <f>第三週明細!P17</f>
        <v>0</v>
      </c>
      <c r="I35" s="235">
        <f>第三週明細!R17</f>
        <v>0</v>
      </c>
      <c r="J35" s="502"/>
      <c r="K35" s="509"/>
      <c r="L35" s="230">
        <f>第三週明細!P25</f>
        <v>0</v>
      </c>
      <c r="M35" s="238">
        <f>第三週明細!R25</f>
        <v>0</v>
      </c>
      <c r="N35" s="510"/>
      <c r="O35" s="509"/>
      <c r="P35" s="230">
        <f>第三週明細!P33</f>
        <v>0</v>
      </c>
      <c r="Q35" s="238">
        <f>第三週明細!R41</f>
        <v>0</v>
      </c>
      <c r="R35" s="508"/>
      <c r="S35" s="509"/>
      <c r="T35" s="230">
        <f>第三週明細!P41</f>
        <v>0</v>
      </c>
      <c r="U35" s="237">
        <f>第三週明細!R41</f>
        <v>0</v>
      </c>
    </row>
    <row r="36" spans="1:21" ht="16.5" x14ac:dyDescent="0.25">
      <c r="A36" s="511" t="s">
        <v>110</v>
      </c>
      <c r="B36" s="522" t="str">
        <f>'106.11月菜單'!B26</f>
        <v>菜頭湯</v>
      </c>
      <c r="C36" s="509" t="str">
        <f>第三週明細!T5</f>
        <v>煮</v>
      </c>
      <c r="D36" s="234" t="str">
        <f>第三週明細!S6</f>
        <v>白蘿蔔</v>
      </c>
      <c r="E36" s="238">
        <f>第三週明細!U6</f>
        <v>40</v>
      </c>
      <c r="F36" s="553" t="str">
        <f>'106.11月菜單'!F26</f>
        <v>味噌豆腐湯(豆)/乳品</v>
      </c>
      <c r="G36" s="509" t="str">
        <f>第三週明細!T13</f>
        <v>煮</v>
      </c>
      <c r="H36" s="230" t="str">
        <f>第三週明細!S14</f>
        <v>味噌</v>
      </c>
      <c r="I36" s="236">
        <f>第三週明細!U14</f>
        <v>1</v>
      </c>
      <c r="J36" s="554" t="str">
        <f>'106.11月菜單'!J26</f>
        <v>海芽蛋花湯</v>
      </c>
      <c r="K36" s="509" t="str">
        <f>第三週明細!T21</f>
        <v>煮</v>
      </c>
      <c r="L36" s="234" t="str">
        <f>第三週明細!S22</f>
        <v>海芽</v>
      </c>
      <c r="M36" s="238">
        <f>第三週明細!U22</f>
        <v>20</v>
      </c>
      <c r="N36" s="510" t="str">
        <f>'106.11月菜單'!N26</f>
        <v>菇菇湯</v>
      </c>
      <c r="O36" s="509" t="str">
        <f>第三週明細!T29</f>
        <v>煮</v>
      </c>
      <c r="P36" s="234" t="str">
        <f>第三週明細!S30</f>
        <v>金針菇</v>
      </c>
      <c r="Q36" s="234">
        <f>第三週明細!U30</f>
        <v>20</v>
      </c>
      <c r="R36" s="516" t="str">
        <f>'106.11月菜單'!R26</f>
        <v>冬瓜湯</v>
      </c>
      <c r="S36" s="509" t="str">
        <f>第三週明細!T37</f>
        <v>煮</v>
      </c>
      <c r="T36" s="234" t="str">
        <f>第三週明細!S38</f>
        <v>冬瓜</v>
      </c>
      <c r="U36" s="233">
        <f>第三週明細!U38</f>
        <v>40</v>
      </c>
    </row>
    <row r="37" spans="1:21" ht="16.5" x14ac:dyDescent="0.25">
      <c r="A37" s="511"/>
      <c r="B37" s="522"/>
      <c r="C37" s="509"/>
      <c r="D37" s="234">
        <f>第三週明細!S7</f>
        <v>0</v>
      </c>
      <c r="E37" s="238">
        <f>第三週明細!U7</f>
        <v>0</v>
      </c>
      <c r="F37" s="553"/>
      <c r="G37" s="509"/>
      <c r="H37" s="230" t="str">
        <f>第三週明細!S15</f>
        <v>豆腐</v>
      </c>
      <c r="I37" s="236">
        <f>第三週明細!U15</f>
        <v>30</v>
      </c>
      <c r="J37" s="554"/>
      <c r="K37" s="509"/>
      <c r="L37" s="234" t="str">
        <f>第三週明細!S23</f>
        <v>雞蛋</v>
      </c>
      <c r="M37" s="238">
        <f>第三週明細!U23</f>
        <v>10</v>
      </c>
      <c r="N37" s="510"/>
      <c r="O37" s="509"/>
      <c r="P37" s="234" t="str">
        <f>第三週明細!S31</f>
        <v>美白菇</v>
      </c>
      <c r="Q37" s="234">
        <f>第三週明細!U31</f>
        <v>10</v>
      </c>
      <c r="R37" s="516"/>
      <c r="S37" s="509"/>
      <c r="T37" s="234">
        <f>第三週明細!S39</f>
        <v>0</v>
      </c>
      <c r="U37" s="233">
        <f>第三週明細!U39</f>
        <v>0</v>
      </c>
    </row>
    <row r="38" spans="1:21" ht="16.5" x14ac:dyDescent="0.25">
      <c r="A38" s="511"/>
      <c r="B38" s="522"/>
      <c r="C38" s="509"/>
      <c r="D38" s="234">
        <f>第三週明細!S8</f>
        <v>0</v>
      </c>
      <c r="E38" s="238">
        <f>第三週明細!U8</f>
        <v>0</v>
      </c>
      <c r="F38" s="553"/>
      <c r="G38" s="509"/>
      <c r="H38" s="230">
        <f>第三週明細!S16</f>
        <v>0</v>
      </c>
      <c r="I38" s="236">
        <f>第三週明細!U16</f>
        <v>0</v>
      </c>
      <c r="J38" s="554"/>
      <c r="K38" s="509"/>
      <c r="L38" s="234">
        <f>第三週明細!S24</f>
        <v>0</v>
      </c>
      <c r="M38" s="238">
        <f>第三週明細!U24</f>
        <v>0</v>
      </c>
      <c r="N38" s="510"/>
      <c r="O38" s="509"/>
      <c r="P38" s="234" t="str">
        <f>第三週明細!S32</f>
        <v>紅蘿蔔</v>
      </c>
      <c r="Q38" s="234">
        <f>第三週明細!U32</f>
        <v>5</v>
      </c>
      <c r="R38" s="516"/>
      <c r="S38" s="509"/>
      <c r="T38" s="234">
        <f>第三週明細!S40</f>
        <v>0</v>
      </c>
      <c r="U38" s="233">
        <f>第三週明細!U40</f>
        <v>0</v>
      </c>
    </row>
    <row r="39" spans="1:21" ht="16.5" x14ac:dyDescent="0.25">
      <c r="A39" s="511"/>
      <c r="B39" s="522"/>
      <c r="C39" s="509"/>
      <c r="D39" s="234">
        <f>第三週明細!S9</f>
        <v>0</v>
      </c>
      <c r="E39" s="238">
        <f>第三週明細!U9</f>
        <v>0</v>
      </c>
      <c r="F39" s="553"/>
      <c r="G39" s="509"/>
      <c r="H39" s="230">
        <f>第三週明細!S17</f>
        <v>0</v>
      </c>
      <c r="I39" s="236">
        <f>第三週明細!U17</f>
        <v>0</v>
      </c>
      <c r="J39" s="554"/>
      <c r="K39" s="509"/>
      <c r="L39" s="234">
        <f>第三週明細!S25</f>
        <v>0</v>
      </c>
      <c r="M39" s="238">
        <f>第三週明細!U25</f>
        <v>0</v>
      </c>
      <c r="N39" s="510"/>
      <c r="O39" s="509"/>
      <c r="P39" s="234" t="str">
        <f>第三週明細!S33</f>
        <v>木耳</v>
      </c>
      <c r="Q39" s="234">
        <f>第三週明細!U33</f>
        <v>5</v>
      </c>
      <c r="R39" s="516"/>
      <c r="S39" s="509"/>
      <c r="T39" s="234">
        <f>第三週明細!S41</f>
        <v>0</v>
      </c>
      <c r="U39" s="233">
        <f>第三週明細!U41</f>
        <v>0</v>
      </c>
    </row>
    <row r="40" spans="1:21" ht="16.5" x14ac:dyDescent="0.25">
      <c r="A40" s="511"/>
      <c r="B40" s="522"/>
      <c r="C40" s="509"/>
      <c r="D40" s="234">
        <f>第三週明細!S10</f>
        <v>0</v>
      </c>
      <c r="E40" s="238">
        <f>第三週明細!U10</f>
        <v>0</v>
      </c>
      <c r="F40" s="553"/>
      <c r="G40" s="509"/>
      <c r="H40" s="230">
        <f>第三週明細!S18</f>
        <v>0</v>
      </c>
      <c r="I40" s="236">
        <f>第三週明細!U18</f>
        <v>0</v>
      </c>
      <c r="J40" s="554"/>
      <c r="K40" s="509"/>
      <c r="L40" s="234">
        <f>第三週明細!S26</f>
        <v>0</v>
      </c>
      <c r="M40" s="238">
        <f>第三週明細!U26</f>
        <v>0</v>
      </c>
      <c r="N40" s="510"/>
      <c r="O40" s="509"/>
      <c r="P40" s="234">
        <f>第三週明細!S34</f>
        <v>0</v>
      </c>
      <c r="Q40" s="234">
        <f>第三週明細!U34</f>
        <v>0</v>
      </c>
      <c r="R40" s="516"/>
      <c r="S40" s="509"/>
      <c r="T40" s="234">
        <f>第三週明細!S42</f>
        <v>0</v>
      </c>
      <c r="U40" s="233">
        <f>第三週明細!U42</f>
        <v>0</v>
      </c>
    </row>
    <row r="41" spans="1:21" ht="16.5" x14ac:dyDescent="0.25">
      <c r="A41" s="511"/>
      <c r="B41" s="522"/>
      <c r="C41" s="509"/>
      <c r="D41" s="234">
        <f>第三週明細!S11</f>
        <v>0</v>
      </c>
      <c r="E41" s="238">
        <f>第三週明細!U11</f>
        <v>0</v>
      </c>
      <c r="F41" s="553"/>
      <c r="G41" s="509"/>
      <c r="H41" s="230">
        <f>第三週明細!S19</f>
        <v>0</v>
      </c>
      <c r="I41" s="236">
        <f>第三週明細!U19</f>
        <v>0</v>
      </c>
      <c r="J41" s="554"/>
      <c r="K41" s="509"/>
      <c r="L41" s="234">
        <f>第三週明細!S27</f>
        <v>0</v>
      </c>
      <c r="M41" s="238">
        <f>第三週明細!U27</f>
        <v>0</v>
      </c>
      <c r="N41" s="510"/>
      <c r="O41" s="509"/>
      <c r="P41" s="234">
        <f>第三週明細!S35</f>
        <v>0</v>
      </c>
      <c r="Q41" s="234">
        <f>第三週明細!U35</f>
        <v>0</v>
      </c>
      <c r="R41" s="516"/>
      <c r="S41" s="509"/>
      <c r="T41" s="234">
        <f>第三週明細!S43</f>
        <v>0</v>
      </c>
      <c r="U41" s="233">
        <f>第三週明細!U43</f>
        <v>0</v>
      </c>
    </row>
    <row r="42" spans="1:21" ht="16.5" x14ac:dyDescent="0.25">
      <c r="A42" s="511"/>
      <c r="B42" s="522"/>
      <c r="C42" s="509"/>
      <c r="D42" s="234">
        <f>第三週明細!S12</f>
        <v>0</v>
      </c>
      <c r="E42" s="238">
        <f>第三週明細!U12</f>
        <v>0</v>
      </c>
      <c r="F42" s="553"/>
      <c r="G42" s="509"/>
      <c r="H42" s="230">
        <f>第三週明細!S20</f>
        <v>0</v>
      </c>
      <c r="I42" s="236">
        <f>第三週明細!U20</f>
        <v>0</v>
      </c>
      <c r="J42" s="554"/>
      <c r="K42" s="509"/>
      <c r="L42" s="234">
        <f>第三週明細!S28</f>
        <v>0</v>
      </c>
      <c r="M42" s="238">
        <f>第三週明細!U28</f>
        <v>0</v>
      </c>
      <c r="N42" s="510"/>
      <c r="O42" s="509"/>
      <c r="P42" s="234">
        <f>第三週明細!S36</f>
        <v>0</v>
      </c>
      <c r="Q42" s="234">
        <f>第三週明細!U36</f>
        <v>0</v>
      </c>
      <c r="R42" s="516"/>
      <c r="S42" s="509"/>
      <c r="T42" s="234">
        <f>第三週明細!S44</f>
        <v>0</v>
      </c>
      <c r="U42" s="233">
        <f>第三週明細!U44</f>
        <v>0</v>
      </c>
    </row>
    <row r="43" spans="1:21" ht="16.5" x14ac:dyDescent="0.25">
      <c r="A43" s="517" t="s">
        <v>166</v>
      </c>
      <c r="B43" s="518"/>
      <c r="C43" s="518"/>
      <c r="D43" s="232"/>
      <c r="E43" s="231"/>
      <c r="F43" s="500" t="s">
        <v>166</v>
      </c>
      <c r="G43" s="500"/>
      <c r="H43" s="230"/>
      <c r="I43" s="228"/>
      <c r="J43" s="500" t="s">
        <v>166</v>
      </c>
      <c r="K43" s="500"/>
      <c r="L43" s="230"/>
      <c r="M43" s="222"/>
      <c r="N43" s="500" t="s">
        <v>166</v>
      </c>
      <c r="O43" s="500"/>
      <c r="P43" s="230"/>
      <c r="Q43" s="222"/>
      <c r="R43" s="500"/>
      <c r="S43" s="500"/>
      <c r="T43" s="230"/>
      <c r="U43" s="221"/>
    </row>
    <row r="44" spans="1:21" ht="16.5" x14ac:dyDescent="0.25">
      <c r="A44" s="524" t="s">
        <v>167</v>
      </c>
      <c r="B44" s="525"/>
      <c r="C44" s="525"/>
      <c r="D44" s="223"/>
      <c r="E44" s="222"/>
      <c r="F44" s="525" t="s">
        <v>108</v>
      </c>
      <c r="G44" s="525"/>
      <c r="H44" s="223"/>
      <c r="I44" s="228"/>
      <c r="J44" s="525" t="s">
        <v>108</v>
      </c>
      <c r="K44" s="525"/>
      <c r="L44" s="223"/>
      <c r="M44" s="222"/>
      <c r="N44" s="525" t="s">
        <v>108</v>
      </c>
      <c r="O44" s="525"/>
      <c r="P44" s="223"/>
      <c r="Q44" s="222"/>
      <c r="R44" s="525" t="s">
        <v>108</v>
      </c>
      <c r="S44" s="525"/>
      <c r="T44" s="223"/>
      <c r="U44" s="221"/>
    </row>
    <row r="45" spans="1:21" ht="16.5" x14ac:dyDescent="0.25">
      <c r="A45" s="526" t="s">
        <v>168</v>
      </c>
      <c r="B45" s="529" t="s">
        <v>169</v>
      </c>
      <c r="C45" s="529"/>
      <c r="D45" s="529"/>
      <c r="E45" s="227">
        <f>第三週明細!W12</f>
        <v>736.7</v>
      </c>
      <c r="F45" s="529" t="s">
        <v>169</v>
      </c>
      <c r="G45" s="529"/>
      <c r="H45" s="529"/>
      <c r="I45" s="227">
        <f>第三週明細!W20</f>
        <v>726.2</v>
      </c>
      <c r="J45" s="529" t="s">
        <v>169</v>
      </c>
      <c r="K45" s="529"/>
      <c r="L45" s="529"/>
      <c r="M45" s="227">
        <f>第三週明細!W28</f>
        <v>727.1</v>
      </c>
      <c r="N45" s="529" t="s">
        <v>169</v>
      </c>
      <c r="O45" s="529"/>
      <c r="P45" s="529"/>
      <c r="Q45" s="227">
        <f>第三週明細!W36</f>
        <v>710.6</v>
      </c>
      <c r="R45" s="529" t="s">
        <v>169</v>
      </c>
      <c r="S45" s="529"/>
      <c r="T45" s="529"/>
      <c r="U45" s="226">
        <f>第三週明細!W44</f>
        <v>736.8</v>
      </c>
    </row>
    <row r="46" spans="1:21" ht="16.5" x14ac:dyDescent="0.25">
      <c r="A46" s="527"/>
      <c r="B46" s="525" t="s">
        <v>170</v>
      </c>
      <c r="C46" s="525"/>
      <c r="D46" s="525"/>
      <c r="E46" s="222">
        <f>第三週明細!Y5</f>
        <v>5</v>
      </c>
      <c r="F46" s="525" t="s">
        <v>170</v>
      </c>
      <c r="G46" s="525"/>
      <c r="H46" s="525"/>
      <c r="I46" s="222">
        <f>第三週明細!Y13</f>
        <v>5</v>
      </c>
      <c r="J46" s="525" t="s">
        <v>170</v>
      </c>
      <c r="K46" s="525"/>
      <c r="L46" s="525"/>
      <c r="M46" s="222">
        <f>第三週明細!Y21</f>
        <v>5</v>
      </c>
      <c r="N46" s="525" t="s">
        <v>170</v>
      </c>
      <c r="O46" s="525"/>
      <c r="P46" s="525"/>
      <c r="Q46" s="222">
        <f>第三週明細!Y29</f>
        <v>5.0999999999999996</v>
      </c>
      <c r="R46" s="525" t="s">
        <v>170</v>
      </c>
      <c r="S46" s="525"/>
      <c r="T46" s="525"/>
      <c r="U46" s="221">
        <f>第三週明細!Y37</f>
        <v>5</v>
      </c>
    </row>
    <row r="47" spans="1:21" ht="16.5" x14ac:dyDescent="0.25">
      <c r="A47" s="527"/>
      <c r="B47" s="525" t="s">
        <v>171</v>
      </c>
      <c r="C47" s="525"/>
      <c r="D47" s="525"/>
      <c r="E47" s="222">
        <f>第三週明細!Y6</f>
        <v>2.4</v>
      </c>
      <c r="F47" s="525" t="s">
        <v>171</v>
      </c>
      <c r="G47" s="525"/>
      <c r="H47" s="525"/>
      <c r="I47" s="222">
        <f>第三週明細!Y14</f>
        <v>2.5</v>
      </c>
      <c r="J47" s="525" t="s">
        <v>171</v>
      </c>
      <c r="K47" s="525"/>
      <c r="L47" s="525"/>
      <c r="M47" s="222">
        <f>第三週明細!Y22</f>
        <v>2.4</v>
      </c>
      <c r="N47" s="525" t="s">
        <v>171</v>
      </c>
      <c r="O47" s="525"/>
      <c r="P47" s="525"/>
      <c r="Q47" s="222">
        <f>第三週明細!Y30</f>
        <v>2.2000000000000002</v>
      </c>
      <c r="R47" s="525" t="s">
        <v>171</v>
      </c>
      <c r="S47" s="525"/>
      <c r="T47" s="525"/>
      <c r="U47" s="221">
        <f>第三週明細!Y38</f>
        <v>2.6</v>
      </c>
    </row>
    <row r="48" spans="1:21" ht="16.5" x14ac:dyDescent="0.25">
      <c r="A48" s="527"/>
      <c r="B48" s="525" t="s">
        <v>172</v>
      </c>
      <c r="C48" s="525"/>
      <c r="D48" s="525"/>
      <c r="E48" s="222">
        <f>第三週明細!Y7</f>
        <v>2</v>
      </c>
      <c r="F48" s="525" t="s">
        <v>172</v>
      </c>
      <c r="G48" s="525"/>
      <c r="H48" s="525"/>
      <c r="I48" s="222">
        <f>第三週明細!Y15</f>
        <v>1.8</v>
      </c>
      <c r="J48" s="525" t="s">
        <v>172</v>
      </c>
      <c r="K48" s="525"/>
      <c r="L48" s="525"/>
      <c r="M48" s="222">
        <f>第三週明細!Y23</f>
        <v>1.6</v>
      </c>
      <c r="N48" s="525" t="s">
        <v>172</v>
      </c>
      <c r="O48" s="525"/>
      <c r="P48" s="525"/>
      <c r="Q48" s="222">
        <f>第三週明細!Y31</f>
        <v>1.8</v>
      </c>
      <c r="R48" s="525" t="s">
        <v>172</v>
      </c>
      <c r="S48" s="525"/>
      <c r="T48" s="525"/>
      <c r="U48" s="221">
        <f>第三週明細!Y39</f>
        <v>1.9</v>
      </c>
    </row>
    <row r="49" spans="1:21" ht="16.5" x14ac:dyDescent="0.25">
      <c r="A49" s="527"/>
      <c r="B49" s="525" t="s">
        <v>173</v>
      </c>
      <c r="C49" s="525"/>
      <c r="D49" s="525"/>
      <c r="E49" s="222">
        <f>第三週明細!Y8</f>
        <v>2.5</v>
      </c>
      <c r="F49" s="525" t="s">
        <v>173</v>
      </c>
      <c r="G49" s="525"/>
      <c r="H49" s="525"/>
      <c r="I49" s="222">
        <f>第三週明細!Y16</f>
        <v>2.5</v>
      </c>
      <c r="J49" s="525" t="s">
        <v>173</v>
      </c>
      <c r="K49" s="525"/>
      <c r="L49" s="525"/>
      <c r="M49" s="222">
        <f>第三週明細!Y24</f>
        <v>2.5</v>
      </c>
      <c r="N49" s="525" t="s">
        <v>173</v>
      </c>
      <c r="O49" s="525"/>
      <c r="P49" s="525"/>
      <c r="Q49" s="222">
        <f>第三週明細!Y32</f>
        <v>2</v>
      </c>
      <c r="R49" s="525" t="s">
        <v>173</v>
      </c>
      <c r="S49" s="525"/>
      <c r="T49" s="525"/>
      <c r="U49" s="221">
        <f>第三週明細!Y40</f>
        <v>2.5</v>
      </c>
    </row>
    <row r="50" spans="1:21" ht="16.5" x14ac:dyDescent="0.25">
      <c r="A50" s="527"/>
      <c r="B50" s="525" t="s">
        <v>174</v>
      </c>
      <c r="C50" s="525"/>
      <c r="D50" s="525"/>
      <c r="E50" s="222">
        <f>第三週明細!Y9</f>
        <v>0</v>
      </c>
      <c r="F50" s="525" t="s">
        <v>174</v>
      </c>
      <c r="G50" s="525"/>
      <c r="H50" s="525"/>
      <c r="I50" s="222">
        <f>第三週明細!Y17</f>
        <v>0</v>
      </c>
      <c r="J50" s="525" t="s">
        <v>174</v>
      </c>
      <c r="K50" s="525"/>
      <c r="L50" s="525"/>
      <c r="M50" s="222">
        <f>第三週明細!Y25</f>
        <v>0</v>
      </c>
      <c r="N50" s="525" t="s">
        <v>174</v>
      </c>
      <c r="O50" s="525"/>
      <c r="P50" s="525"/>
      <c r="Q50" s="222">
        <f>第三週明細!Y33</f>
        <v>0</v>
      </c>
      <c r="R50" s="525" t="s">
        <v>174</v>
      </c>
      <c r="S50" s="525"/>
      <c r="T50" s="525"/>
      <c r="U50" s="221">
        <f>第三週明細!Y41</f>
        <v>0</v>
      </c>
    </row>
    <row r="51" spans="1:21" ht="17.25" thickBot="1" x14ac:dyDescent="0.3">
      <c r="A51" s="528"/>
      <c r="B51" s="533" t="s">
        <v>175</v>
      </c>
      <c r="C51" s="533"/>
      <c r="D51" s="533"/>
      <c r="E51" s="220">
        <f>第三週明細!Y10</f>
        <v>0</v>
      </c>
      <c r="F51" s="533" t="s">
        <v>175</v>
      </c>
      <c r="G51" s="533"/>
      <c r="H51" s="533"/>
      <c r="I51" s="220">
        <f>第三週明細!Y18</f>
        <v>1</v>
      </c>
      <c r="J51" s="533" t="s">
        <v>175</v>
      </c>
      <c r="K51" s="533"/>
      <c r="L51" s="533"/>
      <c r="M51" s="220">
        <f>第三週明細!Y26</f>
        <v>0</v>
      </c>
      <c r="N51" s="533" t="s">
        <v>175</v>
      </c>
      <c r="O51" s="533"/>
      <c r="P51" s="533"/>
      <c r="Q51" s="220">
        <f>第三週明細!Y34</f>
        <v>0</v>
      </c>
      <c r="R51" s="533" t="s">
        <v>175</v>
      </c>
      <c r="S51" s="533"/>
      <c r="T51" s="533"/>
      <c r="U51" s="219">
        <f>第三週明細!Y42</f>
        <v>0</v>
      </c>
    </row>
    <row r="52" spans="1:21" ht="18.600000000000001" customHeight="1" x14ac:dyDescent="0.45">
      <c r="B52" s="218" t="s">
        <v>176</v>
      </c>
      <c r="C52" s="211"/>
      <c r="D52" s="217" t="s">
        <v>177</v>
      </c>
      <c r="E52" s="210" t="s">
        <v>178</v>
      </c>
      <c r="F52" s="212"/>
      <c r="G52" s="211"/>
      <c r="H52" s="210"/>
      <c r="I52" s="534" t="s">
        <v>179</v>
      </c>
      <c r="J52" s="534"/>
      <c r="K52" s="211"/>
      <c r="L52" s="210"/>
      <c r="M52" s="210" t="s">
        <v>180</v>
      </c>
      <c r="N52" s="212"/>
      <c r="O52" s="211"/>
      <c r="P52" s="210"/>
      <c r="Q52" s="210" t="s">
        <v>181</v>
      </c>
    </row>
    <row r="53" spans="1:21" ht="16.5" x14ac:dyDescent="0.25">
      <c r="A53" s="530" t="s">
        <v>182</v>
      </c>
      <c r="B53" s="530"/>
      <c r="C53" s="530"/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</row>
    <row r="54" spans="1:21" ht="16.5" x14ac:dyDescent="0.25">
      <c r="A54" s="531" t="s">
        <v>183</v>
      </c>
      <c r="B54" s="532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2"/>
      <c r="T54" s="532"/>
      <c r="U54" s="532"/>
    </row>
    <row r="55" spans="1:21" x14ac:dyDescent="0.45">
      <c r="A55" s="209"/>
      <c r="B55" s="212"/>
      <c r="C55" s="211"/>
      <c r="D55" s="210"/>
      <c r="E55" s="210"/>
      <c r="F55" s="212"/>
      <c r="G55" s="211"/>
      <c r="H55" s="210"/>
      <c r="I55" s="214"/>
      <c r="J55" s="213"/>
      <c r="K55" s="211"/>
      <c r="L55" s="210"/>
      <c r="M55" s="210"/>
      <c r="N55" s="212"/>
      <c r="O55" s="211"/>
      <c r="P55" s="210"/>
    </row>
    <row r="56" spans="1:21" x14ac:dyDescent="0.45">
      <c r="A56" s="209"/>
      <c r="B56" s="203"/>
      <c r="C56" s="208"/>
      <c r="D56" s="207"/>
      <c r="E56" s="207"/>
      <c r="F56" s="203"/>
      <c r="G56" s="208"/>
      <c r="H56" s="207"/>
      <c r="I56" s="207"/>
      <c r="K56" s="208"/>
      <c r="L56" s="207"/>
      <c r="M56" s="207"/>
      <c r="O56" s="208"/>
      <c r="P56" s="207"/>
      <c r="Q56" s="207"/>
      <c r="S56" s="208"/>
      <c r="T56" s="207"/>
      <c r="U56" s="207"/>
    </row>
  </sheetData>
  <mergeCells count="122">
    <mergeCell ref="N49:P49"/>
    <mergeCell ref="R49:T49"/>
    <mergeCell ref="I52:J52"/>
    <mergeCell ref="A53:U53"/>
    <mergeCell ref="A54:U54"/>
    <mergeCell ref="B50:D50"/>
    <mergeCell ref="F50:H50"/>
    <mergeCell ref="J50:L50"/>
    <mergeCell ref="N50:P50"/>
    <mergeCell ref="R50:T50"/>
    <mergeCell ref="B51:D51"/>
    <mergeCell ref="F51:H51"/>
    <mergeCell ref="J51:L51"/>
    <mergeCell ref="N51:P51"/>
    <mergeCell ref="R51:T51"/>
    <mergeCell ref="R46:T46"/>
    <mergeCell ref="B47:D47"/>
    <mergeCell ref="F47:H47"/>
    <mergeCell ref="J47:L47"/>
    <mergeCell ref="N47:P47"/>
    <mergeCell ref="R47:T47"/>
    <mergeCell ref="A45:A51"/>
    <mergeCell ref="B45:D45"/>
    <mergeCell ref="F45:H45"/>
    <mergeCell ref="J45:L45"/>
    <mergeCell ref="N45:P45"/>
    <mergeCell ref="R45:T45"/>
    <mergeCell ref="B46:D46"/>
    <mergeCell ref="F46:H46"/>
    <mergeCell ref="J46:L46"/>
    <mergeCell ref="N46:P46"/>
    <mergeCell ref="B48:D48"/>
    <mergeCell ref="F48:H48"/>
    <mergeCell ref="J48:L48"/>
    <mergeCell ref="N48:P48"/>
    <mergeCell ref="R48:T48"/>
    <mergeCell ref="B49:D49"/>
    <mergeCell ref="F49:H49"/>
    <mergeCell ref="J49:L49"/>
    <mergeCell ref="J32:J35"/>
    <mergeCell ref="A43:C43"/>
    <mergeCell ref="F43:G43"/>
    <mergeCell ref="J43:K43"/>
    <mergeCell ref="N43:O43"/>
    <mergeCell ref="R43:S43"/>
    <mergeCell ref="A44:C44"/>
    <mergeCell ref="F44:G44"/>
    <mergeCell ref="J44:K44"/>
    <mergeCell ref="N44:O44"/>
    <mergeCell ref="R44:S44"/>
    <mergeCell ref="R18:R24"/>
    <mergeCell ref="S18:S24"/>
    <mergeCell ref="J18:J24"/>
    <mergeCell ref="A36:A42"/>
    <mergeCell ref="B36:B42"/>
    <mergeCell ref="C36:C42"/>
    <mergeCell ref="F36:F42"/>
    <mergeCell ref="G36:G42"/>
    <mergeCell ref="A32:A35"/>
    <mergeCell ref="B32:B35"/>
    <mergeCell ref="C32:C35"/>
    <mergeCell ref="F32:F35"/>
    <mergeCell ref="G32:G35"/>
    <mergeCell ref="J36:J42"/>
    <mergeCell ref="K36:K42"/>
    <mergeCell ref="N36:N42"/>
    <mergeCell ref="O36:O42"/>
    <mergeCell ref="R36:R42"/>
    <mergeCell ref="S36:S42"/>
    <mergeCell ref="K32:K35"/>
    <mergeCell ref="N32:N35"/>
    <mergeCell ref="O32:O35"/>
    <mergeCell ref="R32:R35"/>
    <mergeCell ref="S32:S35"/>
    <mergeCell ref="N5:N10"/>
    <mergeCell ref="O5:O10"/>
    <mergeCell ref="R5:R10"/>
    <mergeCell ref="S5:S10"/>
    <mergeCell ref="J5:J10"/>
    <mergeCell ref="A25:A31"/>
    <mergeCell ref="B25:B31"/>
    <mergeCell ref="C25:C31"/>
    <mergeCell ref="F25:F31"/>
    <mergeCell ref="G25:G31"/>
    <mergeCell ref="A18:A24"/>
    <mergeCell ref="B18:B24"/>
    <mergeCell ref="C18:C24"/>
    <mergeCell ref="F18:F24"/>
    <mergeCell ref="G18:G24"/>
    <mergeCell ref="J25:J31"/>
    <mergeCell ref="K25:K31"/>
    <mergeCell ref="N25:N31"/>
    <mergeCell ref="O25:O31"/>
    <mergeCell ref="R25:R31"/>
    <mergeCell ref="S25:S31"/>
    <mergeCell ref="K18:K24"/>
    <mergeCell ref="N18:N24"/>
    <mergeCell ref="O18:O24"/>
    <mergeCell ref="A1:U1"/>
    <mergeCell ref="A2:F2"/>
    <mergeCell ref="B3:E3"/>
    <mergeCell ref="F3:I3"/>
    <mergeCell ref="J3:M3"/>
    <mergeCell ref="N3:Q3"/>
    <mergeCell ref="R3:U3"/>
    <mergeCell ref="A11:A17"/>
    <mergeCell ref="B11:B17"/>
    <mergeCell ref="C11:C17"/>
    <mergeCell ref="F11:F17"/>
    <mergeCell ref="G11:G17"/>
    <mergeCell ref="A5:A10"/>
    <mergeCell ref="B5:B10"/>
    <mergeCell ref="C5:C10"/>
    <mergeCell ref="F5:F10"/>
    <mergeCell ref="G5:G10"/>
    <mergeCell ref="J11:J17"/>
    <mergeCell ref="K11:K17"/>
    <mergeCell ref="N11:N17"/>
    <mergeCell ref="O11:O17"/>
    <mergeCell ref="R11:R17"/>
    <mergeCell ref="S11:S17"/>
    <mergeCell ref="K5:K10"/>
  </mergeCells>
  <phoneticPr fontId="19" type="noConversion"/>
  <pageMargins left="0.19685039370078741" right="0.19685039370078741" top="0.19685039370078741" bottom="0.19685039370078741" header="0.19685039370078741" footer="0.19685039370078741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106.11月菜單</vt:lpstr>
      <vt:lpstr>第一週明細)</vt:lpstr>
      <vt:lpstr>第二週明細</vt:lpstr>
      <vt:lpstr>第三週明細</vt:lpstr>
      <vt:lpstr>第四週明細</vt:lpstr>
      <vt:lpstr>第五週明細 </vt:lpstr>
      <vt:lpstr>106.11月菜單 (11.1-3)</vt:lpstr>
      <vt:lpstr>106.11月菜單(11.6-10)</vt:lpstr>
      <vt:lpstr>106.11月菜單(11.13-17</vt:lpstr>
      <vt:lpstr>106.11月菜單(11.20-24)</vt:lpstr>
      <vt:lpstr>106.11月菜單(11.27-30)</vt:lpstr>
      <vt:lpstr>第一週</vt:lpstr>
      <vt:lpstr>第二週</vt:lpstr>
      <vt:lpstr>第三週 </vt:lpstr>
      <vt:lpstr>第四週 </vt:lpstr>
      <vt:lpstr>第五週  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2017-10-16T10:19:01Z</cp:lastPrinted>
  <dcterms:created xsi:type="dcterms:W3CDTF">2013-10-17T10:44:48Z</dcterms:created>
  <dcterms:modified xsi:type="dcterms:W3CDTF">2017-10-16T23:39:41Z</dcterms:modified>
</cp:coreProperties>
</file>