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9330"/>
  </bookViews>
  <sheets>
    <sheet name="107.2月菜單" sheetId="20" r:id="rId1"/>
    <sheet name="2月第一週(2.21-23)" sheetId="22" r:id="rId2"/>
    <sheet name="2月第二週(2.26-27)" sheetId="21" r:id="rId3"/>
  </sheets>
  <calcPr calcId="152511"/>
</workbook>
</file>

<file path=xl/calcChain.xml><?xml version="1.0" encoding="utf-8"?>
<calcChain xmlns="http://schemas.openxmlformats.org/spreadsheetml/2006/main">
  <c r="M29" i="22" l="1"/>
  <c r="D21" i="21" l="1"/>
  <c r="G5" i="21"/>
  <c r="D5" i="21"/>
  <c r="I23" i="20" l="1"/>
  <c r="G23" i="20"/>
  <c r="E23" i="20"/>
  <c r="C23" i="20"/>
  <c r="S13" i="21"/>
  <c r="P13" i="21"/>
  <c r="M13" i="21"/>
  <c r="J13" i="21"/>
  <c r="D13" i="21"/>
  <c r="G13" i="21"/>
  <c r="S5" i="21"/>
  <c r="P5" i="21"/>
  <c r="M5" i="21"/>
  <c r="J5" i="21"/>
  <c r="U14" i="20"/>
  <c r="S14" i="20"/>
  <c r="Q13" i="20"/>
  <c r="O14" i="20"/>
  <c r="S37" i="22"/>
  <c r="P37" i="22"/>
  <c r="M37" i="22"/>
  <c r="J37" i="22"/>
  <c r="G37" i="22"/>
  <c r="D37" i="22"/>
  <c r="S29" i="22"/>
  <c r="P29" i="22"/>
  <c r="J29" i="22"/>
  <c r="G29" i="22"/>
  <c r="D29" i="22"/>
  <c r="S21" i="22"/>
  <c r="P21" i="22"/>
  <c r="M21" i="22"/>
  <c r="J21" i="22"/>
  <c r="G21" i="22"/>
  <c r="D21" i="22"/>
  <c r="AE42" i="22"/>
  <c r="AD41" i="22"/>
  <c r="AF41" i="22" s="1"/>
  <c r="AE40" i="22"/>
  <c r="AC40" i="22"/>
  <c r="AD39" i="22"/>
  <c r="AC39" i="22"/>
  <c r="AE38" i="22"/>
  <c r="AE43" i="22" s="1"/>
  <c r="AC38" i="22"/>
  <c r="AE34" i="22"/>
  <c r="AD33" i="22"/>
  <c r="AF33" i="22" s="1"/>
  <c r="AE32" i="22"/>
  <c r="AC32" i="22"/>
  <c r="AF32" i="22" s="1"/>
  <c r="AD31" i="22"/>
  <c r="AC31" i="22"/>
  <c r="AF31" i="22" s="1"/>
  <c r="AE30" i="22"/>
  <c r="AE35" i="22" s="1"/>
  <c r="AC30" i="22"/>
  <c r="AE26" i="22"/>
  <c r="M14" i="20"/>
  <c r="AF25" i="22"/>
  <c r="AD25" i="22"/>
  <c r="AE24" i="22"/>
  <c r="AC24" i="22"/>
  <c r="M13" i="20"/>
  <c r="AD23" i="22"/>
  <c r="AD27" i="22" s="1"/>
  <c r="AC23" i="22"/>
  <c r="AF23" i="22" s="1"/>
  <c r="AE22" i="22"/>
  <c r="AC22" i="22"/>
  <c r="AE18" i="22"/>
  <c r="AD17" i="22"/>
  <c r="AF17" i="22" s="1"/>
  <c r="AE16" i="22"/>
  <c r="AC16" i="22"/>
  <c r="AD15" i="22"/>
  <c r="AC15" i="22"/>
  <c r="AE14" i="22"/>
  <c r="AC14" i="22"/>
  <c r="AE10" i="22"/>
  <c r="AF9" i="22"/>
  <c r="AD9" i="22"/>
  <c r="AE8" i="22"/>
  <c r="AE11" i="22" s="1"/>
  <c r="AC8" i="22"/>
  <c r="AD7" i="22"/>
  <c r="AD11" i="22" s="1"/>
  <c r="AC7" i="22"/>
  <c r="AF6" i="22"/>
  <c r="AE6" i="22"/>
  <c r="AC6" i="22"/>
  <c r="AC11" i="22" s="1"/>
  <c r="AE42" i="21"/>
  <c r="AF41" i="21"/>
  <c r="AD41" i="21"/>
  <c r="AE40" i="21"/>
  <c r="AC40" i="21"/>
  <c r="AF40" i="21" s="1"/>
  <c r="AD39" i="21"/>
  <c r="AD43" i="21" s="1"/>
  <c r="AC39" i="21"/>
  <c r="AE38" i="21"/>
  <c r="AE43" i="21" s="1"/>
  <c r="AC38" i="21"/>
  <c r="AF38" i="21" s="1"/>
  <c r="AE34" i="21"/>
  <c r="AD33" i="21"/>
  <c r="AE32" i="21"/>
  <c r="AC32" i="21"/>
  <c r="AF32" i="21" s="1"/>
  <c r="AD31" i="21"/>
  <c r="AF31" i="21" s="1"/>
  <c r="AC31" i="21"/>
  <c r="AE30" i="21"/>
  <c r="AE35" i="21" s="1"/>
  <c r="AC30" i="21"/>
  <c r="AE26" i="21"/>
  <c r="AF25" i="21"/>
  <c r="AD25" i="21"/>
  <c r="AE24" i="21"/>
  <c r="AC24" i="21"/>
  <c r="AD23" i="21"/>
  <c r="AD27" i="21" s="1"/>
  <c r="AC23" i="21"/>
  <c r="AE22" i="21"/>
  <c r="AE27" i="21" s="1"/>
  <c r="AC22" i="21"/>
  <c r="AE18" i="21"/>
  <c r="AD17" i="21"/>
  <c r="AF17" i="21" s="1"/>
  <c r="AE16" i="21"/>
  <c r="AC16" i="21"/>
  <c r="AD15" i="21"/>
  <c r="AD19" i="21" s="1"/>
  <c r="AC15" i="21"/>
  <c r="AE14" i="21"/>
  <c r="AC14" i="21"/>
  <c r="AC19" i="21" s="1"/>
  <c r="AE10" i="21"/>
  <c r="AD9" i="21"/>
  <c r="AD11" i="21" s="1"/>
  <c r="AE8" i="21"/>
  <c r="AC8" i="21"/>
  <c r="AF8" i="21" s="1"/>
  <c r="AD7" i="21"/>
  <c r="AC7" i="21"/>
  <c r="AF7" i="21" s="1"/>
  <c r="AE6" i="21"/>
  <c r="AE11" i="21" s="1"/>
  <c r="AC6" i="21"/>
  <c r="AF9" i="21" l="1"/>
  <c r="AF16" i="21"/>
  <c r="AC27" i="21"/>
  <c r="AF24" i="21"/>
  <c r="AF7" i="22"/>
  <c r="AC19" i="22"/>
  <c r="AF16" i="22"/>
  <c r="AD43" i="22"/>
  <c r="AF43" i="22" s="1"/>
  <c r="AC11" i="21"/>
  <c r="AF14" i="21"/>
  <c r="AE19" i="21"/>
  <c r="AD35" i="21"/>
  <c r="AF35" i="21" s="1"/>
  <c r="AD36" i="21" s="1"/>
  <c r="AF39" i="21"/>
  <c r="AE19" i="22"/>
  <c r="AC27" i="22"/>
  <c r="AC35" i="22"/>
  <c r="AC43" i="22"/>
  <c r="AF40" i="22"/>
  <c r="AF15" i="21"/>
  <c r="AF23" i="21"/>
  <c r="AC35" i="21"/>
  <c r="AF8" i="22"/>
  <c r="AF15" i="22"/>
  <c r="AE27" i="22"/>
  <c r="AF24" i="22"/>
  <c r="W20" i="21"/>
  <c r="G22" i="20" s="1"/>
  <c r="I22" i="20"/>
  <c r="W12" i="21"/>
  <c r="C22" i="20" s="1"/>
  <c r="E22" i="20"/>
  <c r="W44" i="22"/>
  <c r="S13" i="20" s="1"/>
  <c r="U13" i="20"/>
  <c r="W36" i="22"/>
  <c r="O13" i="20" s="1"/>
  <c r="Q14" i="20"/>
  <c r="W28" i="22"/>
  <c r="K13" i="20" s="1"/>
  <c r="K14" i="20"/>
  <c r="AF27" i="22"/>
  <c r="AE28" i="22" s="1"/>
  <c r="AF11" i="22"/>
  <c r="AC12" i="22" s="1"/>
  <c r="AD19" i="22"/>
  <c r="AF19" i="22" s="1"/>
  <c r="AD35" i="22"/>
  <c r="AF38" i="22"/>
  <c r="AF14" i="22"/>
  <c r="AF30" i="22"/>
  <c r="AF22" i="22"/>
  <c r="AF39" i="22"/>
  <c r="AE28" i="21"/>
  <c r="AF11" i="21"/>
  <c r="AD12" i="21" s="1"/>
  <c r="AD28" i="21"/>
  <c r="AF19" i="21"/>
  <c r="AC20" i="21" s="1"/>
  <c r="AC28" i="21"/>
  <c r="AF27" i="21"/>
  <c r="AF6" i="21"/>
  <c r="AF30" i="21"/>
  <c r="AF33" i="21"/>
  <c r="AC43" i="21"/>
  <c r="AF22" i="21"/>
  <c r="AC44" i="22" l="1"/>
  <c r="AD44" i="22"/>
  <c r="AE44" i="22"/>
  <c r="AE12" i="21"/>
  <c r="AC12" i="21"/>
  <c r="AD28" i="22"/>
  <c r="AE12" i="22"/>
  <c r="AD20" i="21"/>
  <c r="AD12" i="22"/>
  <c r="AC28" i="22"/>
  <c r="AC20" i="22"/>
  <c r="AE20" i="22"/>
  <c r="AF35" i="22"/>
  <c r="AD20" i="22"/>
  <c r="AE36" i="21"/>
  <c r="AC36" i="21"/>
  <c r="AE20" i="21"/>
  <c r="AF43" i="21"/>
  <c r="AC36" i="22" l="1"/>
  <c r="AE36" i="22"/>
  <c r="AD36" i="22"/>
  <c r="AE44" i="21"/>
  <c r="AD44" i="21"/>
  <c r="AC44" i="21"/>
</calcChain>
</file>

<file path=xl/sharedStrings.xml><?xml version="1.0" encoding="utf-8"?>
<sst xmlns="http://schemas.openxmlformats.org/spreadsheetml/2006/main" count="386" uniqueCount="140">
  <si>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</si>
  <si>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</si>
  <si>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</si>
  <si>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</si>
  <si>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</si>
  <si>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</si>
  <si>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</si>
  <si>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</si>
  <si>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</si>
  <si>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</si>
  <si>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</si>
  <si>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</si>
  <si>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</si>
  <si>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</si>
  <si>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</si>
  <si>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</si>
  <si>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</si>
  <si>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</si>
  <si>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</si>
  <si>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</si>
  <si>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</si>
  <si>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</si>
  <si>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</si>
  <si>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</si>
  <si>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白米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</si>
  <si>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</si>
  <si>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</si>
  <si>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</si>
  <si>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</si>
  <si>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</si>
  <si>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</si>
  <si>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</si>
  <si>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</si>
  <si>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</si>
  <si>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</si>
  <si>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</si>
  <si>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</si>
  <si>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星期三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</si>
  <si>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</si>
  <si>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</si>
  <si>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</si>
  <si>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醣類：</t>
    <phoneticPr fontId="19" type="noConversion"/>
  </si>
  <si>
    <t>熱量:</t>
    <phoneticPr fontId="19" type="noConversion"/>
  </si>
  <si>
    <t>脂肪：</t>
    <phoneticPr fontId="19" type="noConversion"/>
  </si>
  <si>
    <t>蛋白質：</t>
    <phoneticPr fontId="19" type="noConversion"/>
  </si>
  <si>
    <t>水果/乳品</t>
    <phoneticPr fontId="19" type="noConversion"/>
  </si>
  <si>
    <t>深色蔬菜</t>
    <phoneticPr fontId="19" type="noConversion"/>
  </si>
  <si>
    <t>香Q米飯</t>
    <phoneticPr fontId="19" type="noConversion"/>
  </si>
  <si>
    <t>麥片飯</t>
    <phoneticPr fontId="19" type="noConversion"/>
  </si>
  <si>
    <t>2月21日(三)</t>
    <phoneticPr fontId="19" type="noConversion"/>
  </si>
  <si>
    <t>2月22日(四)</t>
    <phoneticPr fontId="19" type="noConversion"/>
  </si>
  <si>
    <t>2月23日(五)</t>
    <phoneticPr fontId="19" type="noConversion"/>
  </si>
  <si>
    <t>2月26日(一)</t>
    <phoneticPr fontId="19" type="noConversion"/>
  </si>
  <si>
    <t>2月27日(二)</t>
    <phoneticPr fontId="19" type="noConversion"/>
  </si>
  <si>
    <t>2月28日(三)</t>
    <phoneticPr fontId="19" type="noConversion"/>
  </si>
  <si>
    <t>星期四</t>
    <phoneticPr fontId="19" type="noConversion"/>
  </si>
  <si>
    <t>星期五</t>
    <phoneticPr fontId="19" type="noConversion"/>
  </si>
  <si>
    <t>星期二</t>
    <phoneticPr fontId="19" type="noConversion"/>
  </si>
  <si>
    <t>星期三</t>
    <phoneticPr fontId="19" type="noConversion"/>
  </si>
  <si>
    <t>228放假一天</t>
    <phoneticPr fontId="19" type="noConversion"/>
  </si>
  <si>
    <t>無骨腿排肉</t>
    <phoneticPr fontId="19" type="noConversion"/>
  </si>
  <si>
    <t>淺色蔬菜</t>
    <phoneticPr fontId="19" type="noConversion"/>
  </si>
  <si>
    <t>台式炒飯</t>
    <phoneticPr fontId="19" type="noConversion"/>
  </si>
  <si>
    <t>蒜泥肉片</t>
    <phoneticPr fontId="19" type="noConversion"/>
  </si>
  <si>
    <t>深色蔬菜</t>
    <phoneticPr fontId="19" type="noConversion"/>
  </si>
  <si>
    <t>咖哩雞丁</t>
    <phoneticPr fontId="19" type="noConversion"/>
  </si>
  <si>
    <t>生鮮雞肉</t>
    <phoneticPr fontId="19" type="noConversion"/>
  </si>
  <si>
    <t>蔬菜</t>
    <phoneticPr fontId="19" type="noConversion"/>
  </si>
  <si>
    <t>雞蛋</t>
    <phoneticPr fontId="19" type="noConversion"/>
  </si>
  <si>
    <t>生鮮豬肉</t>
    <phoneticPr fontId="19" type="noConversion"/>
  </si>
  <si>
    <t>炸</t>
    <phoneticPr fontId="19" type="noConversion"/>
  </si>
  <si>
    <t>生鮮腿排</t>
    <phoneticPr fontId="19" type="noConversion"/>
  </si>
  <si>
    <t>碎瓜</t>
    <phoneticPr fontId="19" type="noConversion"/>
  </si>
  <si>
    <t>醃</t>
    <phoneticPr fontId="19" type="noConversion"/>
  </si>
  <si>
    <t>新鮮竹筍</t>
    <phoneticPr fontId="19" type="noConversion"/>
  </si>
  <si>
    <t>白米</t>
    <phoneticPr fontId="19" type="noConversion"/>
  </si>
  <si>
    <t>紅麵線</t>
    <phoneticPr fontId="19" type="noConversion"/>
  </si>
  <si>
    <t>紅蘿蔔</t>
    <phoneticPr fontId="19" type="noConversion"/>
  </si>
  <si>
    <t>蒸</t>
    <phoneticPr fontId="19" type="noConversion"/>
  </si>
  <si>
    <t>烤</t>
    <phoneticPr fontId="19" type="noConversion"/>
  </si>
  <si>
    <t>煮</t>
    <phoneticPr fontId="19" type="noConversion"/>
  </si>
  <si>
    <t>川燙</t>
    <phoneticPr fontId="19" type="noConversion"/>
  </si>
  <si>
    <t>五穀米</t>
    <phoneticPr fontId="19" type="noConversion"/>
  </si>
  <si>
    <t>三色豆</t>
    <phoneticPr fontId="19" type="noConversion"/>
  </si>
  <si>
    <t>洋芋</t>
    <phoneticPr fontId="19" type="noConversion"/>
  </si>
  <si>
    <t>味噌</t>
    <phoneticPr fontId="19" type="noConversion"/>
  </si>
  <si>
    <t>豆腐</t>
    <phoneticPr fontId="19" type="noConversion"/>
  </si>
  <si>
    <t>豆</t>
    <phoneticPr fontId="19" type="noConversion"/>
  </si>
  <si>
    <t>青豆仁</t>
    <phoneticPr fontId="19" type="noConversion"/>
  </si>
  <si>
    <t>海芽</t>
    <phoneticPr fontId="19" type="noConversion"/>
  </si>
  <si>
    <t>海芽蛋花湯</t>
    <phoneticPr fontId="19" type="noConversion"/>
  </si>
  <si>
    <t>泰式蛋</t>
    <phoneticPr fontId="19" type="noConversion"/>
  </si>
  <si>
    <t>吉頭菜湯</t>
    <phoneticPr fontId="19" type="noConversion"/>
  </si>
  <si>
    <t>醃</t>
    <phoneticPr fontId="19" type="noConversion"/>
  </si>
  <si>
    <t>個人量(克)</t>
  </si>
  <si>
    <t>豆乾</t>
    <phoneticPr fontId="19" type="noConversion"/>
  </si>
  <si>
    <t>花椰菜</t>
    <phoneticPr fontId="19" type="noConversion"/>
  </si>
  <si>
    <t>吉頭菜</t>
    <phoneticPr fontId="19" type="noConversion"/>
  </si>
  <si>
    <t>麥片</t>
    <phoneticPr fontId="19" type="noConversion"/>
  </si>
  <si>
    <t>滷</t>
    <phoneticPr fontId="19" type="noConversion"/>
  </si>
  <si>
    <t>炒</t>
    <phoneticPr fontId="19" type="noConversion"/>
  </si>
  <si>
    <r>
      <t>麵線糊湯</t>
    </r>
    <r>
      <rPr>
        <sz val="8"/>
        <rFont val="標楷體"/>
        <family val="4"/>
        <charset val="136"/>
      </rPr>
      <t>(芡)</t>
    </r>
    <phoneticPr fontId="19" type="noConversion"/>
  </si>
  <si>
    <r>
      <t>味噌豆腐湯</t>
    </r>
    <r>
      <rPr>
        <sz val="8"/>
        <rFont val="標楷體"/>
        <family val="4"/>
        <charset val="136"/>
      </rPr>
      <t>(豆)</t>
    </r>
    <phoneticPr fontId="19" type="noConversion"/>
  </si>
  <si>
    <t>蔬菜冬粉</t>
    <phoneticPr fontId="19" type="noConversion"/>
  </si>
  <si>
    <t>冬粉</t>
    <phoneticPr fontId="19" type="noConversion"/>
  </si>
  <si>
    <t>茶碗蒸</t>
    <phoneticPr fontId="19" type="noConversion"/>
  </si>
  <si>
    <t>蘿蔔湯</t>
    <phoneticPr fontId="19" type="noConversion"/>
  </si>
  <si>
    <r>
      <rPr>
        <b/>
        <sz val="36"/>
        <color rgb="FF00B050"/>
        <rFont val="標楷體"/>
        <family val="4"/>
        <charset val="136"/>
      </rPr>
      <t>古早味肉</t>
    </r>
    <r>
      <rPr>
        <b/>
        <sz val="26"/>
        <color rgb="FF00B050"/>
        <rFont val="標楷體"/>
        <family val="4"/>
        <charset val="136"/>
      </rPr>
      <t>燥</t>
    </r>
    <r>
      <rPr>
        <b/>
        <sz val="8"/>
        <color rgb="FF00B050"/>
        <rFont val="標楷體"/>
        <family val="4"/>
        <charset val="136"/>
      </rPr>
      <t>(醃)</t>
    </r>
    <phoneticPr fontId="19" type="noConversion"/>
  </si>
  <si>
    <r>
      <rPr>
        <b/>
        <sz val="36"/>
        <color rgb="FF00B050"/>
        <rFont val="標楷體"/>
        <family val="4"/>
        <charset val="136"/>
      </rPr>
      <t>清蒸肉丸子</t>
    </r>
    <r>
      <rPr>
        <b/>
        <sz val="8"/>
        <color rgb="FF00B050"/>
        <rFont val="標楷體"/>
        <family val="4"/>
        <charset val="136"/>
      </rPr>
      <t>(醃)</t>
    </r>
    <phoneticPr fontId="19" type="noConversion"/>
  </si>
  <si>
    <r>
      <rPr>
        <b/>
        <sz val="36"/>
        <color rgb="FF92D050"/>
        <rFont val="標楷體"/>
        <family val="4"/>
        <charset val="136"/>
      </rPr>
      <t>豆乾燒肉</t>
    </r>
    <r>
      <rPr>
        <b/>
        <sz val="9"/>
        <color rgb="FF92D050"/>
        <rFont val="標楷體"/>
        <family val="4"/>
        <charset val="136"/>
      </rPr>
      <t>(豆)</t>
    </r>
    <phoneticPr fontId="19" type="noConversion"/>
  </si>
  <si>
    <t>蒸</t>
    <phoneticPr fontId="19" type="noConversion"/>
  </si>
  <si>
    <t>雞蛋</t>
    <phoneticPr fontId="19" type="noConversion"/>
  </si>
  <si>
    <t>白蘿蔔</t>
    <phoneticPr fontId="19" type="noConversion"/>
  </si>
  <si>
    <t>淺色蔬菜</t>
    <phoneticPr fontId="19" type="noConversion"/>
  </si>
  <si>
    <t>深色蔬菜</t>
    <phoneticPr fontId="19" type="noConversion"/>
  </si>
  <si>
    <r>
      <t>甜不辣片</t>
    </r>
    <r>
      <rPr>
        <sz val="8"/>
        <color theme="9" tint="-0.499984740745262"/>
        <rFont val="標楷體"/>
        <family val="4"/>
        <charset val="136"/>
      </rPr>
      <t>(加)</t>
    </r>
    <phoneticPr fontId="19" type="noConversion"/>
  </si>
  <si>
    <t>加</t>
    <phoneticPr fontId="19" type="noConversion"/>
  </si>
  <si>
    <t>甜不辣片</t>
    <phoneticPr fontId="19" type="noConversion"/>
  </si>
  <si>
    <t>西芹</t>
    <phoneticPr fontId="19" type="noConversion"/>
  </si>
  <si>
    <t>107年2月21日-2月23日第一週菜單明細(永靖國小--承富)</t>
    <phoneticPr fontId="19" type="noConversion"/>
  </si>
  <si>
    <t>107年2月26日-2月27日第二週菜單明細(永靖國小--承富)</t>
    <phoneticPr fontId="19" type="noConversion"/>
  </si>
  <si>
    <t>地瓜飯</t>
    <phoneticPr fontId="19" type="noConversion"/>
  </si>
  <si>
    <t>地瓜</t>
    <phoneticPr fontId="19" type="noConversion"/>
  </si>
  <si>
    <t>青花拌鮮菇</t>
    <phoneticPr fontId="19" type="noConversion"/>
  </si>
  <si>
    <t>焗烤玉米</t>
    <phoneticPr fontId="19" type="noConversion"/>
  </si>
  <si>
    <t>玉米粒</t>
    <phoneticPr fontId="19" type="noConversion"/>
  </si>
  <si>
    <t>青豆仁</t>
    <phoneticPr fontId="19" type="noConversion"/>
  </si>
  <si>
    <t>紅蘿蔔</t>
    <phoneticPr fontId="19" type="noConversion"/>
  </si>
  <si>
    <t>起司</t>
    <phoneticPr fontId="19" type="noConversion"/>
  </si>
  <si>
    <t>鮮菇</t>
    <phoneticPr fontId="19" type="noConversion"/>
  </si>
  <si>
    <t>古早味大排</t>
    <phoneticPr fontId="19" type="noConversion"/>
  </si>
  <si>
    <r>
      <t>炸洋蔥魷魚圈</t>
    </r>
    <r>
      <rPr>
        <sz val="8"/>
        <color rgb="FF7030A0"/>
        <rFont val="標楷體"/>
        <family val="4"/>
        <charset val="136"/>
      </rPr>
      <t>(海)(炸)</t>
    </r>
    <phoneticPr fontId="19" type="noConversion"/>
  </si>
  <si>
    <t>生鮮豬里肌</t>
    <phoneticPr fontId="19" type="noConversion"/>
  </si>
  <si>
    <t>洋蔥</t>
    <phoneticPr fontId="19" type="noConversion"/>
  </si>
  <si>
    <t>生鮮魷魚</t>
    <phoneticPr fontId="19" type="noConversion"/>
  </si>
  <si>
    <t>四季豆</t>
    <phoneticPr fontId="19" type="noConversion"/>
  </si>
  <si>
    <t>海</t>
    <phoneticPr fontId="19" type="noConversion"/>
  </si>
  <si>
    <t>香雞排</t>
    <phoneticPr fontId="19" type="noConversion"/>
  </si>
  <si>
    <t>烤</t>
    <phoneticPr fontId="19" type="noConversion"/>
  </si>
  <si>
    <t>生鮮雞排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</si>
</sst>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_ "/>
    <numFmt numFmtId="177" formatCode="0;_쐀"/>
    <numFmt numFmtId="178" formatCode="&quot;11 月&quot;\ #\ &quot;日（一）&quot;"/>
    <numFmt numFmtId="179" formatCode="#0.0##&quot;g&quot;"/>
    <numFmt numFmtId="180" formatCode="#0.0##&quot;K&quot;"/>
  </numFmts>
  <fonts count="76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8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b/>
      <sz val="12"/>
      <name val="標楷體"/>
      <family val="4"/>
      <charset val="136"/>
    </font>
    <font>
      <sz val="20"/>
      <name val="標楷體"/>
      <family val="4"/>
      <charset val="136"/>
    </font>
    <font>
      <sz val="26"/>
      <name val="標楷體"/>
      <family val="4"/>
      <charset val="136"/>
    </font>
    <font>
      <sz val="20"/>
      <color indexed="8"/>
      <name val="新細明體"/>
      <family val="1"/>
      <charset val="136"/>
    </font>
    <font>
      <sz val="22"/>
      <name val="標楷體"/>
      <family val="4"/>
      <charset val="136"/>
    </font>
    <font>
      <b/>
      <sz val="16"/>
      <color theme="5" tint="-0.249977111117893"/>
      <name val="標楷體"/>
      <family val="4"/>
      <charset val="136"/>
    </font>
    <font>
      <b/>
      <sz val="16"/>
      <color rgb="FF0070C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6"/>
      <color rgb="FF6600FF"/>
      <name val="標楷體"/>
      <family val="4"/>
      <charset val="136"/>
    </font>
    <font>
      <b/>
      <sz val="16"/>
      <color rgb="FFFFC000"/>
      <name val="標楷體"/>
      <family val="4"/>
      <charset val="136"/>
    </font>
    <font>
      <sz val="16"/>
      <color rgb="FFFF3399"/>
      <name val="標楷體"/>
      <family val="4"/>
      <charset val="136"/>
    </font>
    <font>
      <b/>
      <sz val="16"/>
      <color theme="5" tint="-0.499984740745262"/>
      <name val="標楷體"/>
      <family val="4"/>
      <charset val="136"/>
    </font>
    <font>
      <sz val="9"/>
      <name val="標楷體"/>
      <family val="4"/>
      <charset val="136"/>
    </font>
    <font>
      <b/>
      <sz val="9"/>
      <color rgb="FF7030A0"/>
      <name val="標楷體"/>
      <family val="4"/>
      <charset val="136"/>
    </font>
    <font>
      <b/>
      <sz val="26"/>
      <color rgb="FF7030A0"/>
      <name val="標楷體"/>
      <family val="4"/>
      <charset val="136"/>
    </font>
    <font>
      <sz val="26"/>
      <color rgb="FFFF0000"/>
      <name val="標楷體"/>
      <family val="4"/>
      <charset val="136"/>
    </font>
    <font>
      <sz val="26"/>
      <color rgb="FFFF3399"/>
      <name val="標楷體"/>
      <family val="4"/>
      <charset val="136"/>
    </font>
    <font>
      <b/>
      <sz val="26"/>
      <color rgb="FF00B050"/>
      <name val="標楷體"/>
      <family val="4"/>
      <charset val="136"/>
    </font>
    <font>
      <sz val="26"/>
      <color theme="9" tint="-0.499984740745262"/>
      <name val="標楷體"/>
      <family val="4"/>
      <charset val="136"/>
    </font>
    <font>
      <b/>
      <sz val="26"/>
      <color rgb="FFFF0000"/>
      <name val="標楷體"/>
      <family val="4"/>
      <charset val="136"/>
    </font>
    <font>
      <b/>
      <sz val="26"/>
      <color rgb="FF92D050"/>
      <name val="標楷體"/>
      <family val="4"/>
      <charset val="136"/>
    </font>
    <font>
      <sz val="8"/>
      <name val="標楷體"/>
      <family val="4"/>
      <charset val="136"/>
    </font>
    <font>
      <b/>
      <sz val="8"/>
      <color rgb="FF00B050"/>
      <name val="標楷體"/>
      <family val="4"/>
      <charset val="136"/>
    </font>
    <font>
      <b/>
      <sz val="9"/>
      <color rgb="FF92D050"/>
      <name val="標楷體"/>
      <family val="4"/>
      <charset val="136"/>
    </font>
    <font>
      <sz val="36"/>
      <name val="標楷體"/>
      <family val="4"/>
      <charset val="136"/>
    </font>
    <font>
      <sz val="36"/>
      <color theme="9" tint="-0.499984740745262"/>
      <name val="標楷體"/>
      <family val="4"/>
      <charset val="136"/>
    </font>
    <font>
      <sz val="36"/>
      <color rgb="FFFF0000"/>
      <name val="標楷體"/>
      <family val="4"/>
      <charset val="136"/>
    </font>
    <font>
      <sz val="36"/>
      <color rgb="FFFF3399"/>
      <name val="標楷體"/>
      <family val="4"/>
      <charset val="136"/>
    </font>
    <font>
      <b/>
      <sz val="36"/>
      <color rgb="FF00B050"/>
      <name val="標楷體"/>
      <family val="4"/>
      <charset val="136"/>
    </font>
    <font>
      <b/>
      <sz val="36"/>
      <name val="標楷體"/>
      <family val="4"/>
      <charset val="136"/>
    </font>
    <font>
      <b/>
      <sz val="36"/>
      <color rgb="FF0070C0"/>
      <name val="標楷體"/>
      <family val="4"/>
      <charset val="136"/>
    </font>
    <font>
      <sz val="36"/>
      <color rgb="FF0070C0"/>
      <name val="標楷體"/>
      <family val="4"/>
      <charset val="136"/>
    </font>
    <font>
      <b/>
      <sz val="36"/>
      <color theme="2" tint="-0.499984740745262"/>
      <name val="標楷體"/>
      <family val="4"/>
      <charset val="136"/>
    </font>
    <font>
      <b/>
      <sz val="36"/>
      <color rgb="FFFF0000"/>
      <name val="標楷體"/>
      <family val="4"/>
      <charset val="136"/>
    </font>
    <font>
      <b/>
      <sz val="36"/>
      <color rgb="FF92D050"/>
      <name val="標楷體"/>
      <family val="4"/>
      <charset val="136"/>
    </font>
    <font>
      <sz val="8"/>
      <color theme="9" tint="-0.499984740745262"/>
      <name val="標楷體"/>
      <family val="4"/>
      <charset val="136"/>
    </font>
    <font>
      <sz val="24"/>
      <color rgb="FF7030A0"/>
      <name val="標楷體"/>
      <family val="4"/>
      <charset val="136"/>
    </font>
    <font>
      <sz val="8"/>
      <color rgb="FF7030A0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7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/>
      <top style="thin">
        <color indexed="59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59"/>
      </left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21" fillId="24" borderId="16" xfId="0" applyFont="1" applyFill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0" fontId="25" fillId="0" borderId="0" xfId="0" applyFont="1" applyBorder="1" applyAlignment="1">
      <alignment horizontal="center" shrinkToFit="1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shrinkToFit="1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Border="1" applyAlignment="1">
      <alignment horizontal="left" shrinkToFi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 shrinkToFit="1"/>
    </xf>
    <xf numFmtId="0" fontId="26" fillId="0" borderId="0" xfId="0" applyFont="1" applyFill="1" applyBorder="1" applyAlignment="1">
      <alignment horizontal="center" shrinkToFit="1"/>
    </xf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8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textRotation="255"/>
    </xf>
    <xf numFmtId="0" fontId="21" fillId="0" borderId="11" xfId="0" applyFont="1" applyBorder="1" applyAlignment="1">
      <alignment vertical="center" textRotation="255"/>
    </xf>
    <xf numFmtId="0" fontId="21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>
      <alignment vertical="center"/>
    </xf>
    <xf numFmtId="0" fontId="21" fillId="0" borderId="0" xfId="0" applyFont="1">
      <alignment vertical="center"/>
    </xf>
    <xf numFmtId="0" fontId="27" fillId="0" borderId="15" xfId="0" applyFont="1" applyBorder="1" applyAlignment="1">
      <alignment horizontal="center"/>
    </xf>
    <xf numFmtId="0" fontId="22" fillId="24" borderId="16" xfId="0" applyFont="1" applyFill="1" applyBorder="1" applyAlignment="1">
      <alignment horizontal="center" vertical="center" shrinkToFit="1"/>
    </xf>
    <xf numFmtId="0" fontId="27" fillId="0" borderId="17" xfId="0" applyFont="1" applyBorder="1">
      <alignment vertical="center"/>
    </xf>
    <xf numFmtId="0" fontId="27" fillId="0" borderId="29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7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7" fillId="0" borderId="21" xfId="0" applyFont="1" applyBorder="1">
      <alignment vertical="center"/>
    </xf>
    <xf numFmtId="0" fontId="27" fillId="0" borderId="2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176" fontId="28" fillId="0" borderId="0" xfId="0" applyNumberFormat="1" applyFont="1" applyBorder="1" applyAlignment="1">
      <alignment horizontal="center" vertical="center"/>
    </xf>
    <xf numFmtId="177" fontId="28" fillId="0" borderId="0" xfId="0" applyNumberFormat="1" applyFont="1" applyBorder="1" applyAlignment="1">
      <alignment horizontal="center" vertical="center"/>
    </xf>
    <xf numFmtId="0" fontId="22" fillId="0" borderId="20" xfId="0" applyFont="1" applyFill="1" applyBorder="1" applyAlignment="1">
      <alignment vertical="center" textRotation="180" shrinkToFit="1"/>
    </xf>
    <xf numFmtId="0" fontId="27" fillId="0" borderId="22" xfId="0" applyFont="1" applyBorder="1" applyAlignment="1">
      <alignment horizontal="center"/>
    </xf>
    <xf numFmtId="0" fontId="28" fillId="0" borderId="15" xfId="0" applyFont="1" applyFill="1" applyBorder="1" applyAlignment="1">
      <alignment horizontal="center" vertical="center" shrinkToFit="1"/>
    </xf>
    <xf numFmtId="0" fontId="28" fillId="0" borderId="23" xfId="0" applyFont="1" applyBorder="1">
      <alignment vertical="center"/>
    </xf>
    <xf numFmtId="0" fontId="27" fillId="0" borderId="20" xfId="0" applyFont="1" applyBorder="1" applyAlignment="1">
      <alignment horizontal="left" vertical="center"/>
    </xf>
    <xf numFmtId="0" fontId="28" fillId="0" borderId="19" xfId="0" applyFont="1" applyFill="1" applyBorder="1" applyAlignment="1">
      <alignment horizontal="center" vertical="center" shrinkToFit="1"/>
    </xf>
    <xf numFmtId="0" fontId="28" fillId="0" borderId="24" xfId="0" applyFont="1" applyBorder="1" applyAlignment="1">
      <alignment horizontal="right"/>
    </xf>
    <xf numFmtId="9" fontId="28" fillId="0" borderId="0" xfId="0" applyNumberFormat="1" applyFont="1" applyBorder="1">
      <alignment vertical="center"/>
    </xf>
    <xf numFmtId="0" fontId="27" fillId="0" borderId="25" xfId="0" applyFont="1" applyBorder="1" applyAlignment="1">
      <alignment horizontal="left"/>
    </xf>
    <xf numFmtId="0" fontId="27" fillId="0" borderId="31" xfId="0" applyFont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Fill="1" applyBorder="1" applyAlignment="1">
      <alignment horizontal="left" vertical="center" wrapText="1"/>
    </xf>
    <xf numFmtId="176" fontId="23" fillId="0" borderId="0" xfId="0" applyNumberFormat="1" applyFont="1" applyBorder="1" applyAlignment="1">
      <alignment horizontal="center" vertical="center"/>
    </xf>
    <xf numFmtId="177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2" fillId="0" borderId="20" xfId="0" applyFont="1" applyBorder="1" applyAlignment="1">
      <alignment horizontal="left" vertical="center" wrapText="1" shrinkToFit="1"/>
    </xf>
    <xf numFmtId="0" fontId="23" fillId="0" borderId="15" xfId="0" applyFont="1" applyFill="1" applyBorder="1" applyAlignment="1">
      <alignment horizontal="center" vertical="center" shrinkToFit="1"/>
    </xf>
    <xf numFmtId="0" fontId="22" fillId="0" borderId="23" xfId="0" applyFont="1" applyBorder="1">
      <alignment vertical="center"/>
    </xf>
    <xf numFmtId="0" fontId="23" fillId="0" borderId="26" xfId="0" applyFont="1" applyBorder="1" applyAlignment="1">
      <alignment horizontal="center" vertical="center" shrinkToFit="1"/>
    </xf>
    <xf numFmtId="0" fontId="22" fillId="0" borderId="27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9" fontId="23" fillId="0" borderId="0" xfId="0" applyNumberFormat="1" applyFont="1" applyBorder="1">
      <alignment vertical="center"/>
    </xf>
    <xf numFmtId="0" fontId="22" fillId="0" borderId="28" xfId="0" applyFont="1" applyFill="1" applyBorder="1" applyAlignment="1">
      <alignment vertical="center" textRotation="180" shrinkToFit="1"/>
    </xf>
    <xf numFmtId="0" fontId="22" fillId="0" borderId="28" xfId="0" applyFont="1" applyBorder="1" applyAlignment="1">
      <alignment horizontal="left" vertical="center" shrinkToFi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 shrinkToFit="1"/>
    </xf>
    <xf numFmtId="0" fontId="23" fillId="0" borderId="0" xfId="0" applyFont="1" applyBorder="1" applyAlignment="1">
      <alignment horizontal="right" vertical="top"/>
    </xf>
    <xf numFmtId="0" fontId="23" fillId="0" borderId="0" xfId="0" applyFont="1">
      <alignment vertical="center"/>
    </xf>
    <xf numFmtId="0" fontId="28" fillId="0" borderId="0" xfId="0" applyFont="1" applyBorder="1" applyAlignment="1">
      <alignment horizontal="left" vertical="center" shrinkToFit="1"/>
    </xf>
    <xf numFmtId="0" fontId="28" fillId="0" borderId="0" xfId="0" applyFont="1" applyFill="1" applyBorder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Fill="1">
      <alignment vertical="center"/>
    </xf>
    <xf numFmtId="0" fontId="27" fillId="0" borderId="0" xfId="0" applyFont="1" applyAlignment="1">
      <alignment horizontal="center" vertical="center"/>
    </xf>
    <xf numFmtId="0" fontId="23" fillId="0" borderId="20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" fillId="0" borderId="0" xfId="19"/>
    <xf numFmtId="0" fontId="32" fillId="0" borderId="11" xfId="0" applyFont="1" applyFill="1" applyBorder="1" applyAlignment="1">
      <alignment horizontal="center" vertical="center" textRotation="255"/>
    </xf>
    <xf numFmtId="0" fontId="33" fillId="0" borderId="0" xfId="19" applyFont="1"/>
    <xf numFmtId="0" fontId="22" fillId="0" borderId="20" xfId="0" applyFont="1" applyFill="1" applyBorder="1" applyAlignment="1">
      <alignment vertical="center" textRotation="255" shrinkToFit="1"/>
    </xf>
    <xf numFmtId="179" fontId="27" fillId="0" borderId="21" xfId="0" applyNumberFormat="1" applyFont="1" applyBorder="1" applyAlignment="1">
      <alignment horizontal="right"/>
    </xf>
    <xf numFmtId="180" fontId="27" fillId="0" borderId="30" xfId="0" applyNumberFormat="1" applyFont="1" applyBorder="1" applyAlignment="1">
      <alignment horizontal="right"/>
    </xf>
    <xf numFmtId="0" fontId="21" fillId="0" borderId="0" xfId="0" applyFont="1" applyBorder="1">
      <alignment vertical="center"/>
    </xf>
    <xf numFmtId="0" fontId="27" fillId="0" borderId="0" xfId="0" applyFont="1" applyBorder="1">
      <alignment vertical="center"/>
    </xf>
    <xf numFmtId="179" fontId="27" fillId="0" borderId="0" xfId="0" applyNumberFormat="1" applyFont="1" applyBorder="1" applyAlignment="1">
      <alignment horizontal="right"/>
    </xf>
    <xf numFmtId="180" fontId="27" fillId="0" borderId="0" xfId="0" applyNumberFormat="1" applyFont="1" applyBorder="1" applyAlignment="1">
      <alignment horizontal="right"/>
    </xf>
    <xf numFmtId="0" fontId="33" fillId="0" borderId="0" xfId="19" applyFont="1" applyBorder="1" applyAlignment="1"/>
    <xf numFmtId="0" fontId="37" fillId="0" borderId="0" xfId="19" applyFont="1"/>
    <xf numFmtId="0" fontId="36" fillId="0" borderId="33" xfId="19" applyFont="1" applyBorder="1"/>
    <xf numFmtId="180" fontId="36" fillId="0" borderId="34" xfId="19" applyNumberFormat="1" applyFont="1" applyBorder="1"/>
    <xf numFmtId="0" fontId="36" fillId="0" borderId="34" xfId="19" applyFont="1" applyBorder="1"/>
    <xf numFmtId="179" fontId="36" fillId="0" borderId="34" xfId="19" applyNumberFormat="1" applyFont="1" applyBorder="1"/>
    <xf numFmtId="179" fontId="36" fillId="0" borderId="35" xfId="19" applyNumberFormat="1" applyFont="1" applyBorder="1"/>
    <xf numFmtId="0" fontId="36" fillId="0" borderId="36" xfId="19" applyFont="1" applyBorder="1"/>
    <xf numFmtId="179" fontId="36" fillId="0" borderId="37" xfId="19" applyNumberFormat="1" applyFont="1" applyBorder="1"/>
    <xf numFmtId="0" fontId="36" fillId="0" borderId="37" xfId="19" applyFont="1" applyBorder="1"/>
    <xf numFmtId="179" fontId="36" fillId="0" borderId="38" xfId="19" applyNumberFormat="1" applyFont="1" applyBorder="1"/>
    <xf numFmtId="179" fontId="36" fillId="0" borderId="39" xfId="19" applyNumberFormat="1" applyFont="1" applyBorder="1"/>
    <xf numFmtId="0" fontId="41" fillId="0" borderId="20" xfId="0" applyFont="1" applyBorder="1" applyAlignment="1">
      <alignment horizontal="left" vertical="center" shrinkToFit="1"/>
    </xf>
    <xf numFmtId="0" fontId="41" fillId="0" borderId="20" xfId="0" applyFont="1" applyFill="1" applyBorder="1" applyAlignment="1">
      <alignment vertical="center" textRotation="180" shrinkToFit="1"/>
    </xf>
    <xf numFmtId="0" fontId="41" fillId="0" borderId="20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4" fillId="0" borderId="0" xfId="19" applyFont="1" applyBorder="1" applyAlignment="1"/>
    <xf numFmtId="0" fontId="36" fillId="0" borderId="0" xfId="19" applyFont="1" applyBorder="1"/>
    <xf numFmtId="180" fontId="36" fillId="0" borderId="0" xfId="19" applyNumberFormat="1" applyFont="1" applyBorder="1"/>
    <xf numFmtId="179" fontId="36" fillId="0" borderId="0" xfId="19" applyNumberFormat="1" applyFont="1" applyBorder="1"/>
    <xf numFmtId="0" fontId="36" fillId="0" borderId="45" xfId="19" applyFont="1" applyBorder="1"/>
    <xf numFmtId="0" fontId="36" fillId="0" borderId="63" xfId="19" applyFont="1" applyBorder="1"/>
    <xf numFmtId="179" fontId="36" fillId="0" borderId="32" xfId="19" applyNumberFormat="1" applyFont="1" applyBorder="1"/>
    <xf numFmtId="0" fontId="36" fillId="0" borderId="32" xfId="19" applyFont="1" applyBorder="1"/>
    <xf numFmtId="0" fontId="36" fillId="0" borderId="64" xfId="19" applyFont="1" applyBorder="1"/>
    <xf numFmtId="179" fontId="36" fillId="0" borderId="51" xfId="19" applyNumberFormat="1" applyFont="1" applyBorder="1"/>
    <xf numFmtId="179" fontId="36" fillId="0" borderId="65" xfId="19" applyNumberFormat="1" applyFont="1" applyBorder="1"/>
    <xf numFmtId="0" fontId="36" fillId="0" borderId="47" xfId="19" applyFont="1" applyBorder="1"/>
    <xf numFmtId="179" fontId="36" fillId="0" borderId="47" xfId="19" applyNumberFormat="1" applyFont="1" applyBorder="1"/>
    <xf numFmtId="179" fontId="36" fillId="0" borderId="42" xfId="19" applyNumberFormat="1" applyFont="1" applyBorder="1"/>
    <xf numFmtId="179" fontId="36" fillId="0" borderId="61" xfId="19" applyNumberFormat="1" applyFont="1" applyBorder="1"/>
    <xf numFmtId="0" fontId="41" fillId="0" borderId="20" xfId="0" applyFont="1" applyFill="1" applyBorder="1" applyAlignment="1">
      <alignment vertical="center" textRotation="255" shrinkToFit="1"/>
    </xf>
    <xf numFmtId="0" fontId="28" fillId="0" borderId="68" xfId="0" applyFont="1" applyBorder="1" applyAlignment="1">
      <alignment vertical="center" shrinkToFit="1"/>
    </xf>
    <xf numFmtId="0" fontId="22" fillId="0" borderId="67" xfId="0" applyFont="1" applyFill="1" applyBorder="1" applyAlignment="1">
      <alignment vertical="center" textRotation="180" shrinkToFit="1"/>
    </xf>
    <xf numFmtId="0" fontId="22" fillId="0" borderId="66" xfId="0" applyFont="1" applyBorder="1" applyAlignment="1">
      <alignment horizontal="left" vertical="center"/>
    </xf>
    <xf numFmtId="0" fontId="22" fillId="0" borderId="67" xfId="0" applyFont="1" applyBorder="1" applyAlignment="1">
      <alignment horizontal="left" vertical="center"/>
    </xf>
    <xf numFmtId="0" fontId="22" fillId="0" borderId="52" xfId="0" applyFont="1" applyBorder="1" applyAlignment="1">
      <alignment vertical="center" shrinkToFit="1"/>
    </xf>
    <xf numFmtId="0" fontId="22" fillId="0" borderId="0" xfId="0" applyFont="1" applyFill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shrinkToFit="1"/>
    </xf>
    <xf numFmtId="0" fontId="0" fillId="0" borderId="52" xfId="0" applyFont="1" applyBorder="1" applyAlignment="1">
      <alignment vertical="center" shrinkToFit="1"/>
    </xf>
    <xf numFmtId="0" fontId="36" fillId="0" borderId="52" xfId="19" applyFont="1" applyBorder="1"/>
    <xf numFmtId="0" fontId="21" fillId="0" borderId="0" xfId="19" applyFont="1"/>
    <xf numFmtId="0" fontId="29" fillId="0" borderId="0" xfId="19" applyFont="1"/>
    <xf numFmtId="0" fontId="22" fillId="0" borderId="0" xfId="0" applyFont="1" applyBorder="1" applyAlignment="1">
      <alignment horizontal="left" shrinkToFit="1"/>
    </xf>
    <xf numFmtId="0" fontId="19" fillId="0" borderId="0" xfId="19" applyFont="1"/>
    <xf numFmtId="0" fontId="23" fillId="0" borderId="73" xfId="0" applyFont="1" applyBorder="1" applyAlignment="1">
      <alignment horizontal="center" vertical="center" shrinkToFit="1"/>
    </xf>
    <xf numFmtId="0" fontId="22" fillId="0" borderId="0" xfId="19" applyFont="1"/>
    <xf numFmtId="0" fontId="0" fillId="0" borderId="68" xfId="0" applyFont="1" applyBorder="1" applyAlignment="1">
      <alignment vertical="center" shrinkToFit="1"/>
    </xf>
    <xf numFmtId="0" fontId="40" fillId="0" borderId="48" xfId="0" applyFont="1" applyBorder="1" applyAlignment="1">
      <alignment horizontal="center" vertical="center" shrinkToFit="1"/>
    </xf>
    <xf numFmtId="0" fontId="40" fillId="0" borderId="49" xfId="0" applyFont="1" applyBorder="1" applyAlignment="1">
      <alignment horizontal="center" vertical="center" shrinkToFit="1"/>
    </xf>
    <xf numFmtId="0" fontId="40" fillId="0" borderId="50" xfId="0" applyFont="1" applyBorder="1" applyAlignment="1">
      <alignment horizontal="center" vertical="center" shrinkToFit="1"/>
    </xf>
    <xf numFmtId="0" fontId="32" fillId="0" borderId="52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51" xfId="0" applyFont="1" applyBorder="1" applyAlignment="1">
      <alignment horizontal="center" vertical="center" shrinkToFit="1"/>
    </xf>
    <xf numFmtId="0" fontId="40" fillId="0" borderId="54" xfId="0" applyFont="1" applyBorder="1" applyAlignment="1">
      <alignment horizontal="center" vertical="center" wrapText="1"/>
    </xf>
    <xf numFmtId="0" fontId="40" fillId="0" borderId="55" xfId="0" applyFont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62" fillId="0" borderId="54" xfId="0" applyFont="1" applyBorder="1" applyAlignment="1">
      <alignment horizontal="center" vertical="center" shrinkToFit="1"/>
    </xf>
    <xf numFmtId="0" fontId="62" fillId="0" borderId="55" xfId="0" applyFont="1" applyBorder="1" applyAlignment="1">
      <alignment horizontal="center" vertical="center" shrinkToFit="1"/>
    </xf>
    <xf numFmtId="0" fontId="62" fillId="0" borderId="52" xfId="0" applyFont="1" applyBorder="1" applyAlignment="1">
      <alignment horizontal="center" vertical="center" shrinkToFit="1"/>
    </xf>
    <xf numFmtId="0" fontId="63" fillId="0" borderId="55" xfId="0" applyFont="1" applyBorder="1" applyAlignment="1">
      <alignment horizontal="center" vertical="center" shrinkToFit="1"/>
    </xf>
    <xf numFmtId="0" fontId="56" fillId="0" borderId="55" xfId="0" applyFont="1" applyBorder="1" applyAlignment="1">
      <alignment horizontal="center" vertical="center" shrinkToFit="1"/>
    </xf>
    <xf numFmtId="0" fontId="54" fillId="0" borderId="52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20" fillId="0" borderId="5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shrinkToFit="1"/>
    </xf>
    <xf numFmtId="0" fontId="20" fillId="0" borderId="51" xfId="0" applyFont="1" applyBorder="1" applyAlignment="1">
      <alignment horizontal="center" vertical="center" shrinkToFit="1"/>
    </xf>
    <xf numFmtId="0" fontId="55" fillId="0" borderId="45" xfId="0" applyFont="1" applyFill="1" applyBorder="1" applyAlignment="1">
      <alignment horizontal="center" vertical="center" shrinkToFit="1"/>
    </xf>
    <xf numFmtId="0" fontId="55" fillId="0" borderId="0" xfId="0" applyFont="1" applyFill="1" applyBorder="1" applyAlignment="1">
      <alignment horizontal="center" vertical="center" shrinkToFit="1"/>
    </xf>
    <xf numFmtId="0" fontId="55" fillId="0" borderId="56" xfId="0" applyFont="1" applyFill="1" applyBorder="1" applyAlignment="1">
      <alignment horizontal="center" vertical="center" shrinkToFit="1"/>
    </xf>
    <xf numFmtId="0" fontId="62" fillId="0" borderId="52" xfId="0" applyFont="1" applyFill="1" applyBorder="1" applyAlignment="1">
      <alignment horizontal="center" vertical="center" shrinkToFit="1"/>
    </xf>
    <xf numFmtId="0" fontId="62" fillId="0" borderId="0" xfId="0" applyFont="1" applyFill="1" applyBorder="1" applyAlignment="1">
      <alignment horizontal="center" vertical="center" shrinkToFit="1"/>
    </xf>
    <xf numFmtId="0" fontId="52" fillId="0" borderId="52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 shrinkToFit="1"/>
    </xf>
    <xf numFmtId="0" fontId="47" fillId="0" borderId="52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0" fontId="71" fillId="0" borderId="45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8" fillId="0" borderId="52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56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51" xfId="0" applyFont="1" applyBorder="1" applyAlignment="1">
      <alignment horizontal="center" vertical="center"/>
    </xf>
    <xf numFmtId="0" fontId="40" fillId="0" borderId="59" xfId="0" applyFont="1" applyBorder="1" applyAlignment="1">
      <alignment horizontal="center" vertical="center" shrinkToFit="1"/>
    </xf>
    <xf numFmtId="0" fontId="40" fillId="0" borderId="47" xfId="0" applyFont="1" applyBorder="1" applyAlignment="1">
      <alignment horizontal="center" vertical="center" shrinkToFit="1"/>
    </xf>
    <xf numFmtId="0" fontId="40" fillId="0" borderId="42" xfId="0" applyFont="1" applyBorder="1" applyAlignment="1">
      <alignment horizontal="center" vertical="center" shrinkToFit="1"/>
    </xf>
    <xf numFmtId="0" fontId="52" fillId="0" borderId="42" xfId="0" applyFont="1" applyBorder="1" applyAlignment="1">
      <alignment horizontal="center" vertical="center" shrinkToFit="1"/>
    </xf>
    <xf numFmtId="0" fontId="52" fillId="0" borderId="53" xfId="0" applyFont="1" applyBorder="1" applyAlignment="1">
      <alignment horizontal="center" vertical="center" shrinkToFit="1"/>
    </xf>
    <xf numFmtId="0" fontId="52" fillId="0" borderId="57" xfId="0" applyFont="1" applyBorder="1" applyAlignment="1">
      <alignment horizontal="center" vertical="center" shrinkToFit="1"/>
    </xf>
    <xf numFmtId="0" fontId="40" fillId="0" borderId="53" xfId="0" applyFont="1" applyBorder="1" applyAlignment="1">
      <alignment horizontal="center" vertical="center" shrinkToFit="1"/>
    </xf>
    <xf numFmtId="0" fontId="51" fillId="0" borderId="52" xfId="0" applyFont="1" applyBorder="1" applyAlignment="1">
      <alignment horizontal="center" vertical="center" shrinkToFit="1"/>
    </xf>
    <xf numFmtId="0" fontId="51" fillId="0" borderId="0" xfId="0" applyFont="1" applyBorder="1" applyAlignment="1">
      <alignment horizontal="center" vertical="center" shrinkToFit="1"/>
    </xf>
    <xf numFmtId="0" fontId="50" fillId="0" borderId="0" xfId="0" applyFont="1" applyBorder="1" applyAlignment="1">
      <alignment horizontal="center" vertical="center" shrinkToFit="1"/>
    </xf>
    <xf numFmtId="0" fontId="50" fillId="0" borderId="51" xfId="0" applyFont="1" applyBorder="1" applyAlignment="1">
      <alignment horizontal="center" vertical="center" shrinkToFit="1"/>
    </xf>
    <xf numFmtId="178" fontId="39" fillId="0" borderId="48" xfId="0" applyNumberFormat="1" applyFont="1" applyBorder="1" applyAlignment="1">
      <alignment horizontal="center" vertical="center" wrapText="1"/>
    </xf>
    <xf numFmtId="178" fontId="39" fillId="0" borderId="49" xfId="0" applyNumberFormat="1" applyFont="1" applyBorder="1" applyAlignment="1">
      <alignment horizontal="center" vertical="center" wrapText="1"/>
    </xf>
    <xf numFmtId="178" fontId="39" fillId="0" borderId="50" xfId="0" applyNumberFormat="1" applyFont="1" applyBorder="1" applyAlignment="1">
      <alignment horizontal="center" vertical="center" wrapText="1"/>
    </xf>
    <xf numFmtId="178" fontId="39" fillId="0" borderId="46" xfId="0" applyNumberFormat="1" applyFont="1" applyBorder="1" applyAlignment="1">
      <alignment horizontal="center" vertical="center" wrapText="1"/>
    </xf>
    <xf numFmtId="178" fontId="39" fillId="0" borderId="40" xfId="0" applyNumberFormat="1" applyFont="1" applyBorder="1" applyAlignment="1">
      <alignment horizontal="center" vertical="center" wrapText="1"/>
    </xf>
    <xf numFmtId="178" fontId="39" fillId="0" borderId="43" xfId="0" applyNumberFormat="1" applyFont="1" applyBorder="1" applyAlignment="1">
      <alignment horizontal="center" vertical="center" wrapText="1"/>
    </xf>
    <xf numFmtId="178" fontId="39" fillId="0" borderId="71" xfId="0" applyNumberFormat="1" applyFont="1" applyBorder="1" applyAlignment="1">
      <alignment horizontal="center" vertical="center" wrapText="1"/>
    </xf>
    <xf numFmtId="178" fontId="39" fillId="0" borderId="69" xfId="0" applyNumberFormat="1" applyFont="1" applyBorder="1" applyAlignment="1">
      <alignment horizontal="center" vertical="center" wrapText="1"/>
    </xf>
    <xf numFmtId="178" fontId="39" fillId="0" borderId="70" xfId="0" applyNumberFormat="1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shrinkToFit="1"/>
    </xf>
    <xf numFmtId="0" fontId="40" fillId="0" borderId="58" xfId="0" applyFont="1" applyBorder="1" applyAlignment="1">
      <alignment horizontal="center" vertical="center" shrinkToFit="1"/>
    </xf>
    <xf numFmtId="0" fontId="40" fillId="0" borderId="60" xfId="0" applyFont="1" applyBorder="1" applyAlignment="1">
      <alignment horizontal="center" vertical="center" shrinkToFit="1"/>
    </xf>
    <xf numFmtId="0" fontId="36" fillId="0" borderId="45" xfId="0" applyFont="1" applyBorder="1" applyAlignment="1">
      <alignment horizontal="center" vertical="center" wrapText="1"/>
    </xf>
    <xf numFmtId="0" fontId="42" fillId="0" borderId="55" xfId="0" applyFont="1" applyBorder="1" applyAlignment="1">
      <alignment horizontal="center" vertical="center" wrapText="1"/>
    </xf>
    <xf numFmtId="0" fontId="42" fillId="0" borderId="5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 wrapText="1"/>
    </xf>
    <xf numFmtId="0" fontId="44" fillId="0" borderId="45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63" fillId="0" borderId="52" xfId="0" applyFont="1" applyBorder="1" applyAlignment="1">
      <alignment horizontal="center" vertical="center" shrinkToFit="1"/>
    </xf>
    <xf numFmtId="0" fontId="63" fillId="0" borderId="0" xfId="0" applyFont="1" applyBorder="1" applyAlignment="1">
      <alignment horizontal="center" vertical="center" shrinkToFit="1"/>
    </xf>
    <xf numFmtId="0" fontId="63" fillId="0" borderId="56" xfId="0" applyFont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56" xfId="0" applyFont="1" applyFill="1" applyBorder="1" applyAlignment="1">
      <alignment horizontal="center" vertical="center" shrinkToFit="1"/>
    </xf>
    <xf numFmtId="0" fontId="74" fillId="0" borderId="52" xfId="0" applyFont="1" applyBorder="1" applyAlignment="1">
      <alignment horizontal="center" vertical="center" shrinkToFit="1"/>
    </xf>
    <xf numFmtId="0" fontId="74" fillId="0" borderId="0" xfId="0" applyFont="1" applyBorder="1" applyAlignment="1">
      <alignment horizontal="center" vertical="center" shrinkToFit="1"/>
    </xf>
    <xf numFmtId="0" fontId="74" fillId="0" borderId="51" xfId="0" applyFont="1" applyBorder="1" applyAlignment="1">
      <alignment horizontal="center" vertical="center" shrinkToFit="1"/>
    </xf>
    <xf numFmtId="0" fontId="20" fillId="0" borderId="45" xfId="0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center" shrinkToFit="1"/>
    </xf>
    <xf numFmtId="0" fontId="62" fillId="0" borderId="0" xfId="0" applyFont="1" applyBorder="1" applyAlignment="1">
      <alignment horizontal="center" vertical="center" shrinkToFit="1"/>
    </xf>
    <xf numFmtId="0" fontId="62" fillId="0" borderId="56" xfId="0" applyFont="1" applyBorder="1" applyAlignment="1">
      <alignment horizontal="center" vertical="center" shrinkToFit="1"/>
    </xf>
    <xf numFmtId="0" fontId="55" fillId="0" borderId="52" xfId="0" applyFont="1" applyFill="1" applyBorder="1" applyAlignment="1">
      <alignment horizontal="center" vertical="center" shrinkToFit="1"/>
    </xf>
    <xf numFmtId="0" fontId="70" fillId="0" borderId="55" xfId="0" applyFont="1" applyBorder="1" applyAlignment="1">
      <alignment horizontal="center" vertical="center" shrinkToFit="1"/>
    </xf>
    <xf numFmtId="0" fontId="70" fillId="0" borderId="62" xfId="0" applyFont="1" applyBorder="1" applyAlignment="1">
      <alignment horizontal="center" vertical="center" shrinkToFit="1"/>
    </xf>
    <xf numFmtId="0" fontId="43" fillId="0" borderId="45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64" fillId="0" borderId="52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56" xfId="0" applyFont="1" applyBorder="1" applyAlignment="1">
      <alignment horizontal="center" vertical="center"/>
    </xf>
    <xf numFmtId="0" fontId="65" fillId="0" borderId="52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65" fillId="0" borderId="56" xfId="0" applyFont="1" applyBorder="1" applyAlignment="1">
      <alignment horizontal="center" vertical="center"/>
    </xf>
    <xf numFmtId="0" fontId="68" fillId="0" borderId="52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69" fillId="0" borderId="51" xfId="0" applyFont="1" applyBorder="1" applyAlignment="1">
      <alignment horizontal="center" vertical="center"/>
    </xf>
    <xf numFmtId="178" fontId="39" fillId="0" borderId="41" xfId="0" applyNumberFormat="1" applyFont="1" applyBorder="1" applyAlignment="1">
      <alignment horizontal="center" vertical="center" wrapText="1"/>
    </xf>
    <xf numFmtId="0" fontId="50" fillId="0" borderId="45" xfId="0" applyFont="1" applyBorder="1" applyAlignment="1">
      <alignment horizontal="center" vertical="center" shrinkToFit="1"/>
    </xf>
    <xf numFmtId="0" fontId="40" fillId="0" borderId="57" xfId="0" applyFont="1" applyBorder="1" applyAlignment="1">
      <alignment horizontal="center" vertical="center" shrinkToFit="1"/>
    </xf>
    <xf numFmtId="0" fontId="67" fillId="0" borderId="52" xfId="0" applyFont="1" applyBorder="1" applyAlignment="1">
      <alignment horizontal="center" vertical="center" shrinkToFit="1"/>
    </xf>
    <xf numFmtId="0" fontId="67" fillId="0" borderId="0" xfId="0" applyFont="1" applyBorder="1" applyAlignment="1">
      <alignment horizontal="center" vertical="center" shrinkToFit="1"/>
    </xf>
    <xf numFmtId="0" fontId="67" fillId="0" borderId="51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/>
    </xf>
    <xf numFmtId="0" fontId="38" fillId="0" borderId="0" xfId="19" applyFont="1" applyBorder="1" applyAlignment="1">
      <alignment horizontal="left"/>
    </xf>
    <xf numFmtId="178" fontId="39" fillId="0" borderId="72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textRotation="180" shrinkToFit="1"/>
    </xf>
    <xf numFmtId="0" fontId="22" fillId="0" borderId="29" xfId="0" applyFont="1" applyFill="1" applyBorder="1" applyAlignment="1">
      <alignment horizontal="center" vertical="center" wrapText="1" shrinkToFit="1"/>
    </xf>
    <xf numFmtId="0" fontId="22" fillId="0" borderId="20" xfId="0" applyFont="1" applyFill="1" applyBorder="1" applyAlignment="1">
      <alignment horizontal="center" vertical="center" wrapText="1" shrinkToFit="1"/>
    </xf>
    <xf numFmtId="0" fontId="22" fillId="0" borderId="25" xfId="0" applyFont="1" applyFill="1" applyBorder="1" applyAlignment="1">
      <alignment horizontal="center" vertical="center" wrapText="1" shrinkToFit="1"/>
    </xf>
    <xf numFmtId="0" fontId="27" fillId="0" borderId="19" xfId="0" applyFont="1" applyBorder="1" applyAlignment="1">
      <alignment horizontal="center" vertical="center" textRotation="255" shrinkToFit="1"/>
    </xf>
    <xf numFmtId="0" fontId="24" fillId="0" borderId="0" xfId="0" applyFont="1" applyBorder="1" applyAlignment="1">
      <alignment horizontal="center" shrinkToFit="1"/>
    </xf>
    <xf numFmtId="0" fontId="20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7" fillId="0" borderId="19" xfId="0" applyFont="1" applyFill="1" applyBorder="1" applyAlignment="1">
      <alignment horizontal="center" vertical="center" textRotation="255" shrinkToFit="1"/>
    </xf>
    <xf numFmtId="0" fontId="21" fillId="0" borderId="44" xfId="0" applyFont="1" applyBorder="1" applyAlignment="1">
      <alignment horizontal="right" vertical="top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FF3399"/>
      <color rgb="FF008000"/>
      <color rgb="FF009999"/>
      <color rgb="FF66FF33"/>
      <color rgb="FF6600FF"/>
      <color rgb="FF00CC00"/>
      <color rgb="FF9999FF"/>
      <color rgb="FFFF9933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gif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112939</xdr:colOff>
      <xdr:row>4</xdr:row>
      <xdr:rowOff>195943</xdr:rowOff>
    </xdr:from>
    <xdr:to>
      <xdr:col>12</xdr:col>
      <xdr:colOff>111033</xdr:colOff>
      <xdr:row>4</xdr:row>
      <xdr:rowOff>400050</xdr:rowOff>
    </xdr:to>
    <xdr:pic>
      <xdr:nvPicPr>
        <xdr:cNvPr id="2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5325019" y="195943"/>
          <a:ext cx="501014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219891</xdr:colOff>
      <xdr:row>4</xdr:row>
      <xdr:rowOff>141514</xdr:rowOff>
    </xdr:from>
    <xdr:to>
      <xdr:col>13</xdr:col>
      <xdr:colOff>370115</xdr:colOff>
      <xdr:row>4</xdr:row>
      <xdr:rowOff>412297</xdr:rowOff>
    </xdr:to>
    <xdr:pic>
      <xdr:nvPicPr>
        <xdr:cNvPr id="3" name="Picture 3" descr="20130916155351187_0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67" t="31967" r="28563" b="62251"/>
        <a:stretch>
          <a:fillRect/>
        </a:stretch>
      </xdr:blipFill>
      <xdr:spPr bwMode="auto">
        <a:xfrm>
          <a:off x="5934891" y="141514"/>
          <a:ext cx="883921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179615</xdr:colOff>
      <xdr:row>4</xdr:row>
      <xdr:rowOff>146958</xdr:rowOff>
    </xdr:from>
    <xdr:to>
      <xdr:col>15</xdr:col>
      <xdr:colOff>255815</xdr:colOff>
      <xdr:row>4</xdr:row>
      <xdr:rowOff>423183</xdr:rowOff>
    </xdr:to>
    <xdr:pic>
      <xdr:nvPicPr>
        <xdr:cNvPr id="4" name="圖片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6900455" y="146958"/>
          <a:ext cx="80772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417739</xdr:colOff>
      <xdr:row>4</xdr:row>
      <xdr:rowOff>0</xdr:rowOff>
    </xdr:from>
    <xdr:to>
      <xdr:col>16</xdr:col>
      <xdr:colOff>713014</xdr:colOff>
      <xdr:row>4</xdr:row>
      <xdr:rowOff>419100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1499" y="0"/>
          <a:ext cx="1028972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408215</xdr:colOff>
      <xdr:row>4</xdr:row>
      <xdr:rowOff>21772</xdr:rowOff>
    </xdr:from>
    <xdr:to>
      <xdr:col>20</xdr:col>
      <xdr:colOff>219892</xdr:colOff>
      <xdr:row>4</xdr:row>
      <xdr:rowOff>393247</xdr:rowOff>
    </xdr:to>
    <xdr:sp macro="" textlink="">
      <xdr:nvSpPr>
        <xdr:cNvPr id="6" name="WordArt 2433"/>
        <xdr:cNvSpPr>
          <a:spLocks noChangeArrowheads="1" noChangeShapeType="1" noTextEdit="1"/>
        </xdr:cNvSpPr>
      </xdr:nvSpPr>
      <xdr:spPr bwMode="auto">
        <a:xfrm>
          <a:off x="8637815" y="21772"/>
          <a:ext cx="1320437" cy="371475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107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2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6</xdr:col>
      <xdr:colOff>457201</xdr:colOff>
      <xdr:row>2</xdr:row>
      <xdr:rowOff>195943</xdr:rowOff>
    </xdr:from>
    <xdr:to>
      <xdr:col>10</xdr:col>
      <xdr:colOff>110219</xdr:colOff>
      <xdr:row>4</xdr:row>
      <xdr:rowOff>285750</xdr:rowOff>
    </xdr:to>
    <xdr:sp macro="" textlink="">
      <xdr:nvSpPr>
        <xdr:cNvPr id="7" name="WordArt 16"/>
        <xdr:cNvSpPr>
          <a:spLocks noChangeArrowheads="1" noChangeShapeType="1" noTextEdit="1"/>
        </xdr:cNvSpPr>
      </xdr:nvSpPr>
      <xdr:spPr bwMode="auto">
        <a:xfrm>
          <a:off x="4288972" y="609600"/>
          <a:ext cx="2570390" cy="503464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>
    <xdr:from>
      <xdr:col>1</xdr:col>
      <xdr:colOff>446314</xdr:colOff>
      <xdr:row>1</xdr:row>
      <xdr:rowOff>141514</xdr:rowOff>
    </xdr:from>
    <xdr:to>
      <xdr:col>5</xdr:col>
      <xdr:colOff>426719</xdr:colOff>
      <xdr:row>4</xdr:row>
      <xdr:rowOff>410938</xdr:rowOff>
    </xdr:to>
    <xdr:sp macro="" textlink="">
      <xdr:nvSpPr>
        <xdr:cNvPr id="8" name="WordArt 17"/>
        <xdr:cNvSpPr>
          <a:spLocks noChangeArrowheads="1" noChangeShapeType="1" noTextEdit="1"/>
        </xdr:cNvSpPr>
      </xdr:nvSpPr>
      <xdr:spPr bwMode="auto">
        <a:xfrm>
          <a:off x="631371" y="348343"/>
          <a:ext cx="2897777" cy="889909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  <xdr:twoCellAnchor editAs="oneCell">
    <xdr:from>
      <xdr:col>1</xdr:col>
      <xdr:colOff>65314</xdr:colOff>
      <xdr:row>5</xdr:row>
      <xdr:rowOff>226785</xdr:rowOff>
    </xdr:from>
    <xdr:to>
      <xdr:col>8</xdr:col>
      <xdr:colOff>674596</xdr:colOff>
      <xdr:row>12</xdr:row>
      <xdr:rowOff>108858</xdr:rowOff>
    </xdr:to>
    <xdr:pic>
      <xdr:nvPicPr>
        <xdr:cNvPr id="10" name="圖片 9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70" t="24851" b="12649"/>
        <a:stretch/>
      </xdr:blipFill>
      <xdr:spPr>
        <a:xfrm>
          <a:off x="250371" y="1500414"/>
          <a:ext cx="5714682" cy="3975101"/>
        </a:xfrm>
        <a:prstGeom prst="rect">
          <a:avLst/>
        </a:prstGeom>
      </xdr:spPr>
    </xdr:pic>
    <xdr:clientData/>
  </xdr:twoCellAnchor>
  <xdr:twoCellAnchor editAs="oneCell">
    <xdr:from>
      <xdr:col>9</xdr:col>
      <xdr:colOff>18144</xdr:colOff>
      <xdr:row>16</xdr:row>
      <xdr:rowOff>127000</xdr:rowOff>
    </xdr:from>
    <xdr:to>
      <xdr:col>12</xdr:col>
      <xdr:colOff>674713</xdr:colOff>
      <xdr:row>22</xdr:row>
      <xdr:rowOff>27618</xdr:rowOff>
    </xdr:to>
    <xdr:pic>
      <xdr:nvPicPr>
        <xdr:cNvPr id="11" name="圖片 10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0" r="12793"/>
        <a:stretch/>
      </xdr:blipFill>
      <xdr:spPr>
        <a:xfrm>
          <a:off x="6150430" y="7030357"/>
          <a:ext cx="2888140" cy="2921404"/>
        </a:xfrm>
        <a:prstGeom prst="rect">
          <a:avLst/>
        </a:prstGeom>
      </xdr:spPr>
    </xdr:pic>
    <xdr:clientData/>
  </xdr:twoCellAnchor>
  <xdr:twoCellAnchor editAs="oneCell">
    <xdr:from>
      <xdr:col>15</xdr:col>
      <xdr:colOff>702128</xdr:colOff>
      <xdr:row>4</xdr:row>
      <xdr:rowOff>420916</xdr:rowOff>
    </xdr:from>
    <xdr:to>
      <xdr:col>17</xdr:col>
      <xdr:colOff>683985</xdr:colOff>
      <xdr:row>7</xdr:row>
      <xdr:rowOff>246744</xdr:rowOff>
    </xdr:to>
    <xdr:pic>
      <xdr:nvPicPr>
        <xdr:cNvPr id="12" name="圖片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7985" y="1248230"/>
          <a:ext cx="1440543" cy="1480457"/>
        </a:xfrm>
        <a:prstGeom prst="rect">
          <a:avLst/>
        </a:prstGeom>
      </xdr:spPr>
    </xdr:pic>
    <xdr:clientData/>
  </xdr:twoCellAnchor>
  <xdr:twoCellAnchor editAs="oneCell">
    <xdr:from>
      <xdr:col>11</xdr:col>
      <xdr:colOff>716642</xdr:colOff>
      <xdr:row>9</xdr:row>
      <xdr:rowOff>467643</xdr:rowOff>
    </xdr:from>
    <xdr:to>
      <xdr:col>13</xdr:col>
      <xdr:colOff>662214</xdr:colOff>
      <xdr:row>11</xdr:row>
      <xdr:rowOff>564242</xdr:rowOff>
    </xdr:to>
    <xdr:pic>
      <xdr:nvPicPr>
        <xdr:cNvPr id="13" name="圖片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6642" y="4123429"/>
          <a:ext cx="1433286" cy="1239599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14</xdr:row>
      <xdr:rowOff>22678</xdr:rowOff>
    </xdr:from>
    <xdr:to>
      <xdr:col>20</xdr:col>
      <xdr:colOff>3630</xdr:colOff>
      <xdr:row>19</xdr:row>
      <xdr:rowOff>24492</xdr:rowOff>
    </xdr:to>
    <xdr:pic>
      <xdr:nvPicPr>
        <xdr:cNvPr id="17" name="圖片 1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7715" y="5719535"/>
          <a:ext cx="5196114" cy="2922814"/>
        </a:xfrm>
        <a:prstGeom prst="rect">
          <a:avLst/>
        </a:prstGeom>
      </xdr:spPr>
    </xdr:pic>
    <xdr:clientData/>
  </xdr:twoCellAnchor>
  <xdr:twoCellAnchor editAs="oneCell">
    <xdr:from>
      <xdr:col>13</xdr:col>
      <xdr:colOff>9073</xdr:colOff>
      <xdr:row>18</xdr:row>
      <xdr:rowOff>290286</xdr:rowOff>
    </xdr:from>
    <xdr:to>
      <xdr:col>16</xdr:col>
      <xdr:colOff>442231</xdr:colOff>
      <xdr:row>22</xdr:row>
      <xdr:rowOff>155575</xdr:rowOff>
    </xdr:to>
    <xdr:pic>
      <xdr:nvPicPr>
        <xdr:cNvPr id="18" name="圖片 1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7" y="8336643"/>
          <a:ext cx="2664730" cy="1743075"/>
        </a:xfrm>
        <a:prstGeom prst="rect">
          <a:avLst/>
        </a:prstGeom>
      </xdr:spPr>
    </xdr:pic>
    <xdr:clientData/>
  </xdr:twoCellAnchor>
  <xdr:oneCellAnchor>
    <xdr:from>
      <xdr:col>12</xdr:col>
      <xdr:colOff>635000</xdr:colOff>
      <xdr:row>17</xdr:row>
      <xdr:rowOff>562429</xdr:rowOff>
    </xdr:from>
    <xdr:ext cx="2031325" cy="692497"/>
    <xdr:sp macro="" textlink="">
      <xdr:nvSpPr>
        <xdr:cNvPr id="20" name="文字方塊 19"/>
        <xdr:cNvSpPr txBox="1"/>
      </xdr:nvSpPr>
      <xdr:spPr>
        <a:xfrm>
          <a:off x="8998857" y="8037286"/>
          <a:ext cx="2031325" cy="69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3600">
              <a:latin typeface="華康行楷體W5" panose="03000509000000000000" pitchFamily="65" charset="-120"/>
              <a:ea typeface="華康行楷體W5" panose="03000509000000000000" pitchFamily="65" charset="-120"/>
            </a:rPr>
            <a:t>台式炒飯</a:t>
          </a:r>
        </a:p>
      </xdr:txBody>
    </xdr:sp>
    <xdr:clientData/>
  </xdr:oneCellAnchor>
  <xdr:twoCellAnchor editAs="oneCell">
    <xdr:from>
      <xdr:col>16</xdr:col>
      <xdr:colOff>453571</xdr:colOff>
      <xdr:row>18</xdr:row>
      <xdr:rowOff>271241</xdr:rowOff>
    </xdr:from>
    <xdr:to>
      <xdr:col>20</xdr:col>
      <xdr:colOff>45357</xdr:colOff>
      <xdr:row>22</xdr:row>
      <xdr:rowOff>154213</xdr:rowOff>
    </xdr:to>
    <xdr:pic>
      <xdr:nvPicPr>
        <xdr:cNvPr id="22" name="圖片 21"/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69" t="14381" r="-2470" b="18052"/>
        <a:stretch/>
      </xdr:blipFill>
      <xdr:spPr>
        <a:xfrm>
          <a:off x="11792857" y="8317598"/>
          <a:ext cx="2567214" cy="1760758"/>
        </a:xfrm>
        <a:prstGeom prst="rect">
          <a:avLst/>
        </a:prstGeom>
      </xdr:spPr>
    </xdr:pic>
    <xdr:clientData/>
  </xdr:twoCellAnchor>
  <xdr:oneCellAnchor>
    <xdr:from>
      <xdr:col>16</xdr:col>
      <xdr:colOff>453571</xdr:colOff>
      <xdr:row>17</xdr:row>
      <xdr:rowOff>498929</xdr:rowOff>
    </xdr:from>
    <xdr:ext cx="1569660" cy="692497"/>
    <xdr:sp macro="" textlink="">
      <xdr:nvSpPr>
        <xdr:cNvPr id="24" name="文字方塊 23"/>
        <xdr:cNvSpPr txBox="1"/>
      </xdr:nvSpPr>
      <xdr:spPr>
        <a:xfrm>
          <a:off x="11792857" y="7973786"/>
          <a:ext cx="1569660" cy="69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3600">
              <a:solidFill>
                <a:schemeClr val="tx1"/>
              </a:solidFill>
              <a:latin typeface="華康行楷體W5" panose="03000509000000000000" pitchFamily="65" charset="-120"/>
              <a:ea typeface="華康行楷體W5" panose="03000509000000000000" pitchFamily="65" charset="-120"/>
            </a:rPr>
            <a:t>泰式蛋</a:t>
          </a:r>
        </a:p>
      </xdr:txBody>
    </xdr:sp>
    <xdr:clientData/>
  </xdr:oneCellAnchor>
  <xdr:twoCellAnchor>
    <xdr:from>
      <xdr:col>19</xdr:col>
      <xdr:colOff>444498</xdr:colOff>
      <xdr:row>14</xdr:row>
      <xdr:rowOff>127000</xdr:rowOff>
    </xdr:from>
    <xdr:to>
      <xdr:col>20</xdr:col>
      <xdr:colOff>607786</xdr:colOff>
      <xdr:row>23</xdr:row>
      <xdr:rowOff>43541</xdr:rowOff>
    </xdr:to>
    <xdr:sp macro="" textlink="">
      <xdr:nvSpPr>
        <xdr:cNvPr id="27" name="圓角矩形 26"/>
        <xdr:cNvSpPr/>
      </xdr:nvSpPr>
      <xdr:spPr>
        <a:xfrm>
          <a:off x="13757727" y="5820229"/>
          <a:ext cx="892630" cy="4336141"/>
        </a:xfrm>
        <a:prstGeom prst="roundRect">
          <a:avLst>
            <a:gd name="adj" fmla="val 12893"/>
          </a:avLst>
        </a:prstGeom>
        <a:ln>
          <a:noFill/>
        </a:ln>
        <a:effectLst>
          <a:outerShdw blurRad="184150" dist="241300" dir="11520000" sx="110000" sy="110000" algn="ctr">
            <a:srgbClr val="000000">
              <a:alpha val="18000"/>
            </a:srgbClr>
          </a:outerShdw>
        </a:effectLst>
        <a:scene3d>
          <a:camera prst="perspectiveFront" fov="5100000">
            <a:rot lat="0" lon="2100000" rev="0"/>
          </a:camera>
          <a:lightRig rig="flood" dir="t">
            <a:rot lat="0" lon="0" rev="13800000"/>
          </a:lightRig>
        </a:scene3d>
        <a:sp3d extrusionH="107950" prstMaterial="plastic">
          <a:bevelT w="82550" h="63500" prst="divot"/>
          <a:bevelB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zh-TW" altLang="en-US" sz="3100">
              <a:latin typeface="華康POP2體W9(P)" panose="040B0900000000000000" pitchFamily="82" charset="-120"/>
              <a:ea typeface="華康POP2體W9(P)" panose="040B0900000000000000" pitchFamily="82" charset="-120"/>
            </a:rPr>
            <a:t>美味午餐</a:t>
          </a:r>
          <a:r>
            <a:rPr lang="zh-TW" altLang="en-US" sz="3100" baseline="0">
              <a:latin typeface="華康POP2體W9(P)" panose="040B0900000000000000" pitchFamily="82" charset="-120"/>
              <a:ea typeface="華康POP2體W9(P)" panose="040B0900000000000000" pitchFamily="82" charset="-120"/>
            </a:rPr>
            <a:t> 盡在承富</a:t>
          </a:r>
          <a:endParaRPr lang="zh-TW" altLang="en-US" sz="3100">
            <a:latin typeface="華康POP2體W9(P)" panose="040B0900000000000000" pitchFamily="82" charset="-120"/>
            <a:ea typeface="華康POP2體W9(P)" panose="040B0900000000000000" pitchFamily="82" charset="-120"/>
          </a:endParaRPr>
        </a:p>
      </xdr:txBody>
    </xdr:sp>
    <xdr:clientData/>
  </xdr:twoCellAnchor>
  <xdr:twoCellAnchor editAs="oneCell">
    <xdr:from>
      <xdr:col>18</xdr:col>
      <xdr:colOff>0</xdr:colOff>
      <xdr:row>14</xdr:row>
      <xdr:rowOff>62547</xdr:rowOff>
    </xdr:from>
    <xdr:to>
      <xdr:col>19</xdr:col>
      <xdr:colOff>435428</xdr:colOff>
      <xdr:row>14</xdr:row>
      <xdr:rowOff>575537</xdr:rowOff>
    </xdr:to>
    <xdr:pic>
      <xdr:nvPicPr>
        <xdr:cNvPr id="25" name="圖片 2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7000" y="5759404"/>
          <a:ext cx="1179285" cy="512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U23"/>
  <sheetViews>
    <sheetView tabSelected="1" zoomScale="70" zoomScaleNormal="70" workbookViewId="0">
      <selection activeCell="B18" sqref="B18:E18"/>
    </sheetView>
  </sheetViews>
  <sheetFormatPr defaultColWidth="9" defaultRowHeight="16.5" x14ac:dyDescent="0.25"/>
  <cols>
    <col min="1" max="1" width="2.625" style="93" customWidth="1"/>
    <col min="2" max="21" width="10.625" style="95" customWidth="1"/>
    <col min="22" max="16384" width="9" style="93"/>
  </cols>
  <sheetData>
    <row r="5" spans="2:21" ht="34.9" customHeight="1" thickBot="1" x14ac:dyDescent="0.35">
      <c r="B5" s="261"/>
      <c r="C5" s="261"/>
      <c r="D5" s="261"/>
      <c r="E5" s="261"/>
      <c r="F5" s="261"/>
      <c r="J5" s="262"/>
      <c r="K5" s="262"/>
      <c r="L5" s="262"/>
      <c r="M5" s="262"/>
      <c r="N5" s="262"/>
      <c r="O5" s="262"/>
      <c r="P5" s="262"/>
      <c r="Q5" s="120"/>
      <c r="R5" s="120"/>
      <c r="S5" s="120"/>
      <c r="T5" s="120"/>
      <c r="U5" s="103"/>
    </row>
    <row r="6" spans="2:21" s="150" customFormat="1" ht="49.9" customHeight="1" x14ac:dyDescent="0.4">
      <c r="B6" s="263"/>
      <c r="C6" s="215"/>
      <c r="D6" s="215"/>
      <c r="E6" s="215"/>
      <c r="F6" s="215"/>
      <c r="G6" s="215"/>
      <c r="H6" s="215"/>
      <c r="I6" s="215"/>
      <c r="J6" s="212" t="s">
        <v>49</v>
      </c>
      <c r="K6" s="212"/>
      <c r="L6" s="212"/>
      <c r="M6" s="212"/>
      <c r="N6" s="212" t="s">
        <v>50</v>
      </c>
      <c r="O6" s="212"/>
      <c r="P6" s="212"/>
      <c r="Q6" s="213"/>
      <c r="R6" s="212" t="s">
        <v>51</v>
      </c>
      <c r="S6" s="212"/>
      <c r="T6" s="212"/>
      <c r="U6" s="255"/>
    </row>
    <row r="7" spans="2:21" s="148" customFormat="1" ht="45" customHeight="1" x14ac:dyDescent="0.15">
      <c r="B7" s="256"/>
      <c r="C7" s="206"/>
      <c r="D7" s="206"/>
      <c r="E7" s="206"/>
      <c r="F7" s="205"/>
      <c r="G7" s="205"/>
      <c r="H7" s="205"/>
      <c r="I7" s="205"/>
      <c r="J7" s="199" t="s">
        <v>47</v>
      </c>
      <c r="K7" s="203"/>
      <c r="L7" s="203"/>
      <c r="M7" s="257"/>
      <c r="N7" s="180" t="s">
        <v>121</v>
      </c>
      <c r="O7" s="181"/>
      <c r="P7" s="181"/>
      <c r="Q7" s="181"/>
      <c r="R7" s="258" t="s">
        <v>62</v>
      </c>
      <c r="S7" s="259"/>
      <c r="T7" s="259"/>
      <c r="U7" s="260"/>
    </row>
    <row r="8" spans="2:21" s="145" customFormat="1" ht="45" customHeight="1" x14ac:dyDescent="0.3">
      <c r="B8" s="243"/>
      <c r="C8" s="244"/>
      <c r="D8" s="244"/>
      <c r="E8" s="244"/>
      <c r="F8" s="245"/>
      <c r="G8" s="245"/>
      <c r="H8" s="245"/>
      <c r="I8" s="245"/>
      <c r="J8" s="246" t="s">
        <v>130</v>
      </c>
      <c r="K8" s="247"/>
      <c r="L8" s="247"/>
      <c r="M8" s="248"/>
      <c r="N8" s="249" t="s">
        <v>60</v>
      </c>
      <c r="O8" s="250"/>
      <c r="P8" s="250"/>
      <c r="Q8" s="251"/>
      <c r="R8" s="252" t="s">
        <v>63</v>
      </c>
      <c r="S8" s="253"/>
      <c r="T8" s="253"/>
      <c r="U8" s="254"/>
    </row>
    <row r="9" spans="2:21" s="145" customFormat="1" ht="45" customHeight="1" x14ac:dyDescent="0.3">
      <c r="B9" s="236"/>
      <c r="C9" s="173"/>
      <c r="D9" s="173"/>
      <c r="E9" s="173"/>
      <c r="F9" s="237"/>
      <c r="G9" s="237"/>
      <c r="H9" s="237"/>
      <c r="I9" s="237"/>
      <c r="J9" s="166" t="s">
        <v>105</v>
      </c>
      <c r="K9" s="238"/>
      <c r="L9" s="238"/>
      <c r="M9" s="239"/>
      <c r="N9" s="240" t="s">
        <v>107</v>
      </c>
      <c r="O9" s="176"/>
      <c r="P9" s="176"/>
      <c r="Q9" s="176"/>
      <c r="R9" s="241" t="s">
        <v>65</v>
      </c>
      <c r="S9" s="241"/>
      <c r="T9" s="241"/>
      <c r="U9" s="242"/>
    </row>
    <row r="10" spans="2:21" s="145" customFormat="1" ht="45" customHeight="1" x14ac:dyDescent="0.3">
      <c r="B10" s="225"/>
      <c r="C10" s="226"/>
      <c r="D10" s="226"/>
      <c r="E10" s="226"/>
      <c r="F10" s="227"/>
      <c r="G10" s="227"/>
      <c r="H10" s="227"/>
      <c r="I10" s="227"/>
      <c r="J10" s="228" t="s">
        <v>115</v>
      </c>
      <c r="K10" s="229"/>
      <c r="L10" s="229"/>
      <c r="M10" s="230"/>
      <c r="N10" s="178" t="s">
        <v>124</v>
      </c>
      <c r="O10" s="231"/>
      <c r="P10" s="231"/>
      <c r="Q10" s="232"/>
      <c r="R10" s="233" t="s">
        <v>131</v>
      </c>
      <c r="S10" s="234"/>
      <c r="T10" s="234"/>
      <c r="U10" s="235"/>
    </row>
    <row r="11" spans="2:21" s="104" customFormat="1" ht="45" customHeight="1" x14ac:dyDescent="0.25">
      <c r="B11" s="220"/>
      <c r="C11" s="162"/>
      <c r="D11" s="162"/>
      <c r="E11" s="162"/>
      <c r="F11" s="162"/>
      <c r="G11" s="162"/>
      <c r="H11" s="162"/>
      <c r="I11" s="162"/>
      <c r="J11" s="221" t="s">
        <v>46</v>
      </c>
      <c r="K11" s="221"/>
      <c r="L11" s="221"/>
      <c r="M11" s="221"/>
      <c r="N11" s="221" t="s">
        <v>61</v>
      </c>
      <c r="O11" s="221"/>
      <c r="P11" s="221"/>
      <c r="Q11" s="222"/>
      <c r="R11" s="222" t="s">
        <v>64</v>
      </c>
      <c r="S11" s="223"/>
      <c r="T11" s="223"/>
      <c r="U11" s="224"/>
    </row>
    <row r="12" spans="2:21" s="146" customFormat="1" ht="45" customHeight="1" x14ac:dyDescent="0.3">
      <c r="B12" s="217"/>
      <c r="C12" s="156"/>
      <c r="D12" s="156"/>
      <c r="E12" s="156"/>
      <c r="F12" s="156"/>
      <c r="G12" s="156"/>
      <c r="H12" s="156"/>
      <c r="I12" s="156"/>
      <c r="J12" s="153" t="s">
        <v>106</v>
      </c>
      <c r="K12" s="153"/>
      <c r="L12" s="153"/>
      <c r="M12" s="153"/>
      <c r="N12" s="154" t="s">
        <v>101</v>
      </c>
      <c r="O12" s="218"/>
      <c r="P12" s="218"/>
      <c r="Q12" s="218"/>
      <c r="R12" s="154" t="s">
        <v>102</v>
      </c>
      <c r="S12" s="218"/>
      <c r="T12" s="218"/>
      <c r="U12" s="219"/>
    </row>
    <row r="13" spans="2:21" s="104" customFormat="1" ht="12.95" customHeight="1" x14ac:dyDescent="0.25">
      <c r="B13" s="124"/>
      <c r="C13" s="122"/>
      <c r="D13" s="121"/>
      <c r="E13" s="123"/>
      <c r="F13" s="121"/>
      <c r="G13" s="122"/>
      <c r="H13" s="121"/>
      <c r="I13" s="123"/>
      <c r="J13" s="107" t="s">
        <v>42</v>
      </c>
      <c r="K13" s="106">
        <f>'2月第一週(2.21-23)'!W28</f>
        <v>721.4</v>
      </c>
      <c r="L13" s="107" t="s">
        <v>9</v>
      </c>
      <c r="M13" s="108">
        <f>'2月第一週(2.21-23)'!W24</f>
        <v>25</v>
      </c>
      <c r="N13" s="107" t="s">
        <v>42</v>
      </c>
      <c r="O13" s="106">
        <f>'2月第一週(2.21-23)'!W36</f>
        <v>737.4</v>
      </c>
      <c r="P13" s="107" t="s">
        <v>9</v>
      </c>
      <c r="Q13" s="113">
        <f>'2月第一週(2.21-23)'!W32</f>
        <v>23</v>
      </c>
      <c r="R13" s="107" t="s">
        <v>42</v>
      </c>
      <c r="S13" s="106">
        <f>'2月第一週(2.21-23)'!W44</f>
        <v>754</v>
      </c>
      <c r="T13" s="107" t="s">
        <v>9</v>
      </c>
      <c r="U13" s="109">
        <f>'2月第一週(2.21-23)'!W40</f>
        <v>26</v>
      </c>
    </row>
    <row r="14" spans="2:21" s="104" customFormat="1" ht="12.95" customHeight="1" thickBot="1" x14ac:dyDescent="0.3">
      <c r="B14" s="125"/>
      <c r="C14" s="126"/>
      <c r="D14" s="127"/>
      <c r="E14" s="126"/>
      <c r="F14" s="127"/>
      <c r="G14" s="126"/>
      <c r="H14" s="127"/>
      <c r="I14" s="126"/>
      <c r="J14" s="112" t="s">
        <v>7</v>
      </c>
      <c r="K14" s="111">
        <f>'2月第一週(2.21-23)'!W22</f>
        <v>98</v>
      </c>
      <c r="L14" s="112" t="s">
        <v>11</v>
      </c>
      <c r="M14" s="111">
        <f>'2月第一週(2.21-23)'!W26</f>
        <v>26.1</v>
      </c>
      <c r="N14" s="131" t="s">
        <v>7</v>
      </c>
      <c r="O14" s="132">
        <f>'2月第一週(2.21-23)'!W30</f>
        <v>106.5</v>
      </c>
      <c r="P14" s="131" t="s">
        <v>11</v>
      </c>
      <c r="Q14" s="133">
        <f>'2月第一週(2.21-23)'!W34</f>
        <v>26.1</v>
      </c>
      <c r="R14" s="131" t="s">
        <v>7</v>
      </c>
      <c r="S14" s="132">
        <f>'2月第一週(2.21-23)'!W38</f>
        <v>103.5</v>
      </c>
      <c r="T14" s="131" t="s">
        <v>11</v>
      </c>
      <c r="U14" s="134">
        <f>'2月第一週(2.21-23)'!W42</f>
        <v>26.5</v>
      </c>
    </row>
    <row r="15" spans="2:21" s="150" customFormat="1" ht="49.9" customHeight="1" x14ac:dyDescent="0.4">
      <c r="B15" s="208" t="s">
        <v>52</v>
      </c>
      <c r="C15" s="209"/>
      <c r="D15" s="209"/>
      <c r="E15" s="210"/>
      <c r="F15" s="209" t="s">
        <v>53</v>
      </c>
      <c r="G15" s="209"/>
      <c r="H15" s="209"/>
      <c r="I15" s="209"/>
      <c r="J15" s="211" t="s">
        <v>54</v>
      </c>
      <c r="K15" s="212"/>
      <c r="L15" s="212"/>
      <c r="M15" s="213"/>
      <c r="N15" s="214"/>
      <c r="O15" s="215"/>
      <c r="P15" s="215"/>
      <c r="Q15" s="215"/>
      <c r="R15" s="215"/>
      <c r="S15" s="215"/>
      <c r="T15" s="215"/>
      <c r="U15" s="216"/>
    </row>
    <row r="16" spans="2:21" s="148" customFormat="1" ht="45" customHeight="1" x14ac:dyDescent="0.15">
      <c r="B16" s="197" t="s">
        <v>47</v>
      </c>
      <c r="C16" s="198"/>
      <c r="D16" s="198"/>
      <c r="E16" s="199"/>
      <c r="F16" s="200" t="s">
        <v>48</v>
      </c>
      <c r="G16" s="201"/>
      <c r="H16" s="201"/>
      <c r="I16" s="202"/>
      <c r="J16" s="199" t="s">
        <v>59</v>
      </c>
      <c r="K16" s="203"/>
      <c r="L16" s="203"/>
      <c r="M16" s="203"/>
      <c r="N16" s="204"/>
      <c r="O16" s="205"/>
      <c r="P16" s="205"/>
      <c r="Q16" s="205"/>
      <c r="R16" s="206"/>
      <c r="S16" s="206"/>
      <c r="T16" s="206"/>
      <c r="U16" s="207"/>
    </row>
    <row r="17" spans="2:21" s="145" customFormat="1" ht="45" customHeight="1" x14ac:dyDescent="0.3">
      <c r="B17" s="186" t="s">
        <v>137</v>
      </c>
      <c r="C17" s="187"/>
      <c r="D17" s="187"/>
      <c r="E17" s="187"/>
      <c r="F17" s="188" t="s">
        <v>109</v>
      </c>
      <c r="G17" s="189"/>
      <c r="H17" s="189"/>
      <c r="I17" s="190"/>
      <c r="J17" s="191"/>
      <c r="K17" s="192"/>
      <c r="L17" s="192"/>
      <c r="M17" s="192"/>
      <c r="N17" s="193"/>
      <c r="O17" s="194"/>
      <c r="P17" s="194"/>
      <c r="Q17" s="194"/>
      <c r="R17" s="195"/>
      <c r="S17" s="195"/>
      <c r="T17" s="195"/>
      <c r="U17" s="196"/>
    </row>
    <row r="18" spans="2:21" s="145" customFormat="1" ht="45" customHeight="1" x14ac:dyDescent="0.3">
      <c r="B18" s="175" t="s">
        <v>108</v>
      </c>
      <c r="C18" s="176"/>
      <c r="D18" s="176"/>
      <c r="E18" s="177"/>
      <c r="F18" s="178" t="s">
        <v>91</v>
      </c>
      <c r="G18" s="179"/>
      <c r="H18" s="179"/>
      <c r="I18" s="179"/>
      <c r="J18" s="180"/>
      <c r="K18" s="181"/>
      <c r="L18" s="181"/>
      <c r="M18" s="181"/>
      <c r="N18" s="182"/>
      <c r="O18" s="183"/>
      <c r="P18" s="183"/>
      <c r="Q18" s="183"/>
      <c r="R18" s="184"/>
      <c r="S18" s="184"/>
      <c r="T18" s="184"/>
      <c r="U18" s="185"/>
    </row>
    <row r="19" spans="2:21" s="145" customFormat="1" ht="45" customHeight="1" x14ac:dyDescent="0.3">
      <c r="B19" s="164" t="s">
        <v>103</v>
      </c>
      <c r="C19" s="165"/>
      <c r="D19" s="165"/>
      <c r="E19" s="166"/>
      <c r="F19" s="167" t="s">
        <v>123</v>
      </c>
      <c r="G19" s="168"/>
      <c r="H19" s="168"/>
      <c r="I19" s="168"/>
      <c r="J19" s="169"/>
      <c r="K19" s="170"/>
      <c r="L19" s="170"/>
      <c r="M19" s="170"/>
      <c r="N19" s="171"/>
      <c r="O19" s="172"/>
      <c r="P19" s="172"/>
      <c r="Q19" s="172"/>
      <c r="R19" s="173"/>
      <c r="S19" s="173"/>
      <c r="T19" s="173"/>
      <c r="U19" s="174"/>
    </row>
    <row r="20" spans="2:21" s="104" customFormat="1" ht="45" customHeight="1" x14ac:dyDescent="0.25">
      <c r="B20" s="158" t="s">
        <v>114</v>
      </c>
      <c r="C20" s="159"/>
      <c r="D20" s="159"/>
      <c r="E20" s="160"/>
      <c r="F20" s="159" t="s">
        <v>113</v>
      </c>
      <c r="G20" s="159"/>
      <c r="H20" s="159"/>
      <c r="I20" s="159"/>
      <c r="J20" s="159"/>
      <c r="K20" s="159"/>
      <c r="L20" s="159"/>
      <c r="M20" s="160"/>
      <c r="N20" s="161"/>
      <c r="O20" s="162"/>
      <c r="P20" s="162"/>
      <c r="Q20" s="162"/>
      <c r="R20" s="162"/>
      <c r="S20" s="162"/>
      <c r="T20" s="162"/>
      <c r="U20" s="163"/>
    </row>
    <row r="21" spans="2:21" s="146" customFormat="1" ht="45" customHeight="1" x14ac:dyDescent="0.3">
      <c r="B21" s="152" t="s">
        <v>90</v>
      </c>
      <c r="C21" s="153"/>
      <c r="D21" s="153"/>
      <c r="E21" s="154"/>
      <c r="F21" s="153" t="s">
        <v>92</v>
      </c>
      <c r="G21" s="153"/>
      <c r="H21" s="153"/>
      <c r="I21" s="153"/>
      <c r="J21" s="153"/>
      <c r="K21" s="153"/>
      <c r="L21" s="153"/>
      <c r="M21" s="154"/>
      <c r="N21" s="155"/>
      <c r="O21" s="156"/>
      <c r="P21" s="156"/>
      <c r="Q21" s="156"/>
      <c r="R21" s="156"/>
      <c r="S21" s="156"/>
      <c r="T21" s="156"/>
      <c r="U21" s="157"/>
    </row>
    <row r="22" spans="2:21" s="104" customFormat="1" ht="12.95" customHeight="1" x14ac:dyDescent="0.25">
      <c r="B22" s="105" t="s">
        <v>42</v>
      </c>
      <c r="C22" s="106">
        <f>'2月第二週(2.26-27)'!W12</f>
        <v>724.6</v>
      </c>
      <c r="D22" s="107" t="s">
        <v>9</v>
      </c>
      <c r="E22" s="108">
        <f>'2月第二週(2.26-27)'!W8</f>
        <v>25</v>
      </c>
      <c r="F22" s="107" t="s">
        <v>42</v>
      </c>
      <c r="G22" s="106">
        <f>'2月第二週(2.26-27)'!W20</f>
        <v>732.6</v>
      </c>
      <c r="H22" s="107" t="s">
        <v>9</v>
      </c>
      <c r="I22" s="108">
        <f>'2月第二週(2.26-27)'!W16</f>
        <v>25</v>
      </c>
      <c r="J22" s="107"/>
      <c r="K22" s="106"/>
      <c r="L22" s="107"/>
      <c r="M22" s="113"/>
      <c r="N22" s="144"/>
      <c r="O22" s="122"/>
      <c r="P22" s="121"/>
      <c r="Q22" s="123"/>
      <c r="R22" s="121"/>
      <c r="S22" s="122"/>
      <c r="T22" s="121"/>
      <c r="U22" s="129"/>
    </row>
    <row r="23" spans="2:21" s="104" customFormat="1" ht="12.95" customHeight="1" thickBot="1" x14ac:dyDescent="0.3">
      <c r="B23" s="110" t="s">
        <v>7</v>
      </c>
      <c r="C23" s="111">
        <f>'2月第二週(2.26-27)'!W6</f>
        <v>99</v>
      </c>
      <c r="D23" s="112" t="s">
        <v>11</v>
      </c>
      <c r="E23" s="111">
        <f>'2月第二週(2.26-27)'!W10</f>
        <v>25.9</v>
      </c>
      <c r="F23" s="112" t="s">
        <v>7</v>
      </c>
      <c r="G23" s="111">
        <f>'2月第二週(2.26-27)'!W14</f>
        <v>102</v>
      </c>
      <c r="H23" s="112" t="s">
        <v>44</v>
      </c>
      <c r="I23" s="111">
        <f>'2月第二週(2.26-27)'!W18</f>
        <v>24.9</v>
      </c>
      <c r="J23" s="112"/>
      <c r="K23" s="111"/>
      <c r="L23" s="112"/>
      <c r="M23" s="114"/>
      <c r="N23" s="128"/>
      <c r="O23" s="126"/>
      <c r="P23" s="127"/>
      <c r="Q23" s="126"/>
      <c r="R23" s="127"/>
      <c r="S23" s="126"/>
      <c r="T23" s="127"/>
      <c r="U23" s="130"/>
    </row>
  </sheetData>
  <mergeCells count="73">
    <mergeCell ref="B5:F5"/>
    <mergeCell ref="J5:M5"/>
    <mergeCell ref="N5:P5"/>
    <mergeCell ref="B6:E6"/>
    <mergeCell ref="F6:I6"/>
    <mergeCell ref="J6:M6"/>
    <mergeCell ref="N6:Q6"/>
    <mergeCell ref="R6:U6"/>
    <mergeCell ref="B7:E7"/>
    <mergeCell ref="F7:I7"/>
    <mergeCell ref="J7:M7"/>
    <mergeCell ref="N7:Q7"/>
    <mergeCell ref="R7:U7"/>
    <mergeCell ref="B8:E8"/>
    <mergeCell ref="F8:I8"/>
    <mergeCell ref="J8:M8"/>
    <mergeCell ref="N8:Q8"/>
    <mergeCell ref="R8:U8"/>
    <mergeCell ref="B9:E9"/>
    <mergeCell ref="F9:I9"/>
    <mergeCell ref="J9:M9"/>
    <mergeCell ref="N9:Q9"/>
    <mergeCell ref="R9:U9"/>
    <mergeCell ref="B10:E10"/>
    <mergeCell ref="F10:I10"/>
    <mergeCell ref="J10:M10"/>
    <mergeCell ref="N10:Q10"/>
    <mergeCell ref="R10:U10"/>
    <mergeCell ref="B11:E11"/>
    <mergeCell ref="F11:I11"/>
    <mergeCell ref="J11:M11"/>
    <mergeCell ref="N11:Q11"/>
    <mergeCell ref="R11:U11"/>
    <mergeCell ref="B12:E12"/>
    <mergeCell ref="F12:I12"/>
    <mergeCell ref="J12:M12"/>
    <mergeCell ref="N12:Q12"/>
    <mergeCell ref="R12:U12"/>
    <mergeCell ref="B15:E15"/>
    <mergeCell ref="F15:I15"/>
    <mergeCell ref="J15:M15"/>
    <mergeCell ref="N15:Q15"/>
    <mergeCell ref="R15:U15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17:U17"/>
    <mergeCell ref="B18:E18"/>
    <mergeCell ref="F18:I18"/>
    <mergeCell ref="J18:M18"/>
    <mergeCell ref="N18:Q18"/>
    <mergeCell ref="R18:U18"/>
    <mergeCell ref="B19:E19"/>
    <mergeCell ref="F19:I19"/>
    <mergeCell ref="J19:M19"/>
    <mergeCell ref="N19:Q19"/>
    <mergeCell ref="R19:U19"/>
    <mergeCell ref="B20:E20"/>
    <mergeCell ref="F20:I20"/>
    <mergeCell ref="J20:M20"/>
    <mergeCell ref="N20:Q20"/>
    <mergeCell ref="R20:U20"/>
    <mergeCell ref="B21:E21"/>
    <mergeCell ref="F21:I21"/>
    <mergeCell ref="J21:M21"/>
    <mergeCell ref="N21:Q21"/>
    <mergeCell ref="R21:U21"/>
  </mergeCells>
  <phoneticPr fontId="19" type="noConversion"/>
  <pageMargins left="0.19685039370078741" right="0.19685039370078741" top="0.19685039370078741" bottom="0.19685039370078741" header="0.19685039370078741" footer="0.19685039370078741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2"/>
  <sheetViews>
    <sheetView topLeftCell="B16" zoomScale="60" workbookViewId="0">
      <selection activeCell="W43" sqref="W43"/>
    </sheetView>
  </sheetViews>
  <sheetFormatPr defaultColWidth="9" defaultRowHeight="20.25" x14ac:dyDescent="0.25"/>
  <cols>
    <col min="1" max="1" width="1.875" style="43" customWidth="1"/>
    <col min="2" max="2" width="4.875" style="79" customWidth="1"/>
    <col min="3" max="3" width="0" style="43" hidden="1" customWidth="1"/>
    <col min="4" max="4" width="18.625" style="43" customWidth="1"/>
    <col min="5" max="5" width="5.625" style="80" customWidth="1"/>
    <col min="6" max="6" width="9.625" style="43" customWidth="1"/>
    <col min="7" max="7" width="18.625" style="43" customWidth="1"/>
    <col min="8" max="8" width="5.625" style="80" customWidth="1"/>
    <col min="9" max="9" width="9.625" style="43" customWidth="1"/>
    <col min="10" max="10" width="18.625" style="43" customWidth="1"/>
    <col min="11" max="11" width="5.625" style="80" customWidth="1"/>
    <col min="12" max="12" width="9.625" style="43" customWidth="1"/>
    <col min="13" max="13" width="18.625" style="43" customWidth="1"/>
    <col min="14" max="14" width="5.625" style="80" customWidth="1"/>
    <col min="15" max="15" width="9.625" style="43" customWidth="1"/>
    <col min="16" max="16" width="18.625" style="43" customWidth="1"/>
    <col min="17" max="17" width="5.625" style="80" customWidth="1"/>
    <col min="18" max="18" width="9.625" style="43" customWidth="1"/>
    <col min="19" max="19" width="18.625" style="43" customWidth="1"/>
    <col min="20" max="20" width="5.625" style="80" customWidth="1"/>
    <col min="21" max="21" width="9.625" style="43" customWidth="1"/>
    <col min="22" max="22" width="5.25" style="88" customWidth="1"/>
    <col min="23" max="23" width="11.75" style="85" customWidth="1"/>
    <col min="24" max="24" width="11.25" style="86" customWidth="1"/>
    <col min="25" max="25" width="6.625" style="89" customWidth="1"/>
    <col min="26" max="26" width="6.625" style="43" customWidth="1"/>
    <col min="27" max="27" width="6" style="17" hidden="1" customWidth="1"/>
    <col min="28" max="28" width="5.5" style="18" hidden="1" customWidth="1"/>
    <col min="29" max="29" width="7.75" style="17" hidden="1" customWidth="1"/>
    <col min="30" max="30" width="8" style="17" hidden="1" customWidth="1"/>
    <col min="31" max="31" width="7.875" style="17" hidden="1" customWidth="1"/>
    <col min="32" max="32" width="7.5" style="17" hidden="1" customWidth="1"/>
    <col min="33" max="33" width="9" style="17"/>
    <col min="34" max="16384" width="9" style="43"/>
  </cols>
  <sheetData>
    <row r="1" spans="2:33" s="5" customFormat="1" ht="38.25" x14ac:dyDescent="0.55000000000000004">
      <c r="B1" s="269" t="s">
        <v>119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4"/>
      <c r="AB1" s="6"/>
    </row>
    <row r="2" spans="2:33" s="5" customFormat="1" ht="13.5" customHeight="1" x14ac:dyDescent="0.45">
      <c r="B2" s="270"/>
      <c r="C2" s="271"/>
      <c r="D2" s="271"/>
      <c r="E2" s="271"/>
      <c r="F2" s="271"/>
      <c r="G2" s="271"/>
      <c r="H2" s="147"/>
      <c r="I2" s="4"/>
      <c r="J2" s="4"/>
      <c r="K2" s="147"/>
      <c r="L2" s="4"/>
      <c r="M2" s="4"/>
      <c r="N2" s="147"/>
      <c r="O2" s="4"/>
      <c r="P2" s="4"/>
      <c r="Q2" s="147"/>
      <c r="R2" s="4"/>
      <c r="S2" s="4"/>
      <c r="T2" s="147"/>
      <c r="U2" s="4"/>
      <c r="V2" s="7"/>
      <c r="W2" s="8"/>
      <c r="X2" s="9"/>
      <c r="Y2" s="8"/>
      <c r="Z2" s="4"/>
      <c r="AB2" s="6"/>
    </row>
    <row r="3" spans="2:33" s="17" customFormat="1" ht="32.25" customHeight="1" thickBot="1" x14ac:dyDescent="0.45">
      <c r="B3" s="92" t="s">
        <v>40</v>
      </c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5"/>
      <c r="T3" s="11"/>
      <c r="U3" s="11"/>
      <c r="V3" s="12"/>
      <c r="W3" s="13"/>
      <c r="X3" s="14"/>
      <c r="Y3" s="15"/>
      <c r="Z3" s="16"/>
      <c r="AB3" s="18"/>
    </row>
    <row r="4" spans="2:33" s="32" customFormat="1" ht="99" x14ac:dyDescent="0.25">
      <c r="B4" s="19" t="s">
        <v>0</v>
      </c>
      <c r="C4" s="20" t="s">
        <v>1</v>
      </c>
      <c r="D4" s="21" t="s">
        <v>2</v>
      </c>
      <c r="E4" s="22" t="s">
        <v>38</v>
      </c>
      <c r="F4" s="21"/>
      <c r="G4" s="21" t="s">
        <v>3</v>
      </c>
      <c r="H4" s="22" t="s">
        <v>38</v>
      </c>
      <c r="I4" s="21"/>
      <c r="J4" s="21" t="s">
        <v>4</v>
      </c>
      <c r="K4" s="22" t="s">
        <v>38</v>
      </c>
      <c r="L4" s="23"/>
      <c r="M4" s="21" t="s">
        <v>4</v>
      </c>
      <c r="N4" s="22" t="s">
        <v>38</v>
      </c>
      <c r="O4" s="21"/>
      <c r="P4" s="21" t="s">
        <v>4</v>
      </c>
      <c r="Q4" s="22" t="s">
        <v>38</v>
      </c>
      <c r="R4" s="21"/>
      <c r="S4" s="24" t="s">
        <v>5</v>
      </c>
      <c r="T4" s="22" t="s">
        <v>38</v>
      </c>
      <c r="U4" s="21"/>
      <c r="V4" s="94" t="s">
        <v>45</v>
      </c>
      <c r="W4" s="25" t="s">
        <v>6</v>
      </c>
      <c r="X4" s="26" t="s">
        <v>13</v>
      </c>
      <c r="Y4" s="27" t="s">
        <v>14</v>
      </c>
      <c r="Z4" s="28"/>
      <c r="AA4" s="29"/>
      <c r="AB4" s="30"/>
      <c r="AC4" s="31"/>
      <c r="AD4" s="31"/>
      <c r="AE4" s="31"/>
      <c r="AF4" s="31"/>
      <c r="AG4" s="99"/>
    </row>
    <row r="5" spans="2:33" s="38" customFormat="1" ht="65.099999999999994" customHeight="1" x14ac:dyDescent="0.3">
      <c r="B5" s="33"/>
      <c r="C5" s="264"/>
      <c r="D5" s="34"/>
      <c r="E5" s="34"/>
      <c r="F5" s="1"/>
      <c r="G5" s="34"/>
      <c r="H5" s="34"/>
      <c r="I5" s="1"/>
      <c r="J5" s="34"/>
      <c r="K5" s="34"/>
      <c r="L5" s="1"/>
      <c r="M5" s="34"/>
      <c r="N5" s="34"/>
      <c r="O5" s="1"/>
      <c r="P5" s="34"/>
      <c r="Q5" s="34"/>
      <c r="R5" s="1"/>
      <c r="S5" s="34"/>
      <c r="T5" s="34"/>
      <c r="U5" s="1"/>
      <c r="V5" s="265"/>
      <c r="W5" s="35"/>
      <c r="X5" s="36"/>
      <c r="Y5" s="37"/>
      <c r="Z5" s="17"/>
      <c r="AA5" s="17"/>
      <c r="AB5" s="18"/>
      <c r="AC5" s="17" t="s">
        <v>20</v>
      </c>
      <c r="AD5" s="17" t="s">
        <v>21</v>
      </c>
      <c r="AE5" s="17" t="s">
        <v>22</v>
      </c>
      <c r="AF5" s="17" t="s">
        <v>23</v>
      </c>
      <c r="AG5" s="100"/>
    </row>
    <row r="6" spans="2:33" ht="27.95" customHeight="1" x14ac:dyDescent="0.3">
      <c r="B6" s="39"/>
      <c r="C6" s="264"/>
      <c r="D6" s="2"/>
      <c r="E6" s="3"/>
      <c r="F6" s="2"/>
      <c r="G6" s="2"/>
      <c r="H6" s="2"/>
      <c r="I6" s="2"/>
      <c r="J6" s="2"/>
      <c r="K6" s="3"/>
      <c r="L6" s="2"/>
      <c r="M6" s="2"/>
      <c r="N6" s="135"/>
      <c r="O6" s="2"/>
      <c r="P6" s="2"/>
      <c r="Q6" s="2"/>
      <c r="R6" s="2"/>
      <c r="S6" s="3"/>
      <c r="T6" s="2"/>
      <c r="U6" s="2"/>
      <c r="V6" s="266"/>
      <c r="W6" s="101"/>
      <c r="X6" s="40"/>
      <c r="Y6" s="41"/>
      <c r="Z6" s="16"/>
      <c r="AA6" s="42" t="s">
        <v>26</v>
      </c>
      <c r="AB6" s="18">
        <v>6</v>
      </c>
      <c r="AC6" s="18">
        <f>AB6*2</f>
        <v>12</v>
      </c>
      <c r="AD6" s="18"/>
      <c r="AE6" s="18">
        <f>AB6*15</f>
        <v>90</v>
      </c>
      <c r="AF6" s="18">
        <f>AC6*4+AE6*4</f>
        <v>408</v>
      </c>
      <c r="AG6" s="101"/>
    </row>
    <row r="7" spans="2:33" ht="27.95" customHeight="1" x14ac:dyDescent="0.3">
      <c r="B7" s="39"/>
      <c r="C7" s="264"/>
      <c r="D7" s="2"/>
      <c r="E7" s="3"/>
      <c r="F7" s="2"/>
      <c r="G7" s="2"/>
      <c r="H7" s="2"/>
      <c r="I7" s="2"/>
      <c r="J7" s="2"/>
      <c r="K7" s="2"/>
      <c r="L7" s="2"/>
      <c r="M7" s="2"/>
      <c r="N7" s="115"/>
      <c r="O7" s="2"/>
      <c r="P7" s="2"/>
      <c r="Q7" s="2"/>
      <c r="R7" s="2"/>
      <c r="S7" s="3"/>
      <c r="T7" s="2"/>
      <c r="U7" s="2"/>
      <c r="V7" s="266"/>
      <c r="W7" s="44"/>
      <c r="X7" s="45"/>
      <c r="Y7" s="41"/>
      <c r="Z7" s="17"/>
      <c r="AA7" s="46" t="s">
        <v>28</v>
      </c>
      <c r="AB7" s="18">
        <v>2</v>
      </c>
      <c r="AC7" s="47">
        <f>AB7*7</f>
        <v>14</v>
      </c>
      <c r="AD7" s="18">
        <f>AB7*5</f>
        <v>10</v>
      </c>
      <c r="AE7" s="18" t="s">
        <v>29</v>
      </c>
      <c r="AF7" s="48">
        <f>AC7*4+AD7*9</f>
        <v>146</v>
      </c>
      <c r="AG7" s="100"/>
    </row>
    <row r="8" spans="2:33" ht="27.95" customHeight="1" x14ac:dyDescent="0.3">
      <c r="B8" s="39"/>
      <c r="C8" s="264"/>
      <c r="D8" s="2"/>
      <c r="E8" s="3"/>
      <c r="F8" s="2"/>
      <c r="G8" s="2"/>
      <c r="H8" s="49"/>
      <c r="I8" s="2"/>
      <c r="J8" s="2"/>
      <c r="K8" s="49"/>
      <c r="L8" s="2"/>
      <c r="M8" s="2"/>
      <c r="N8" s="116"/>
      <c r="O8" s="2"/>
      <c r="P8" s="2"/>
      <c r="Q8" s="49"/>
      <c r="R8" s="2"/>
      <c r="S8" s="2"/>
      <c r="T8" s="3"/>
      <c r="U8" s="2"/>
      <c r="V8" s="266"/>
      <c r="W8" s="97"/>
      <c r="X8" s="45"/>
      <c r="Y8" s="41"/>
      <c r="Z8" s="16"/>
      <c r="AA8" s="17" t="s">
        <v>31</v>
      </c>
      <c r="AB8" s="18">
        <v>1.5</v>
      </c>
      <c r="AC8" s="18">
        <f>AB8*1</f>
        <v>1.5</v>
      </c>
      <c r="AD8" s="18" t="s">
        <v>29</v>
      </c>
      <c r="AE8" s="18">
        <f>AB8*5</f>
        <v>7.5</v>
      </c>
      <c r="AF8" s="18">
        <f>AC8*4+AE8*4</f>
        <v>36</v>
      </c>
      <c r="AG8" s="101"/>
    </row>
    <row r="9" spans="2:33" ht="27.95" customHeight="1" x14ac:dyDescent="0.25">
      <c r="B9" s="268"/>
      <c r="C9" s="264"/>
      <c r="D9" s="3"/>
      <c r="E9" s="3"/>
      <c r="F9" s="3"/>
      <c r="G9" s="2"/>
      <c r="H9" s="49"/>
      <c r="I9" s="2"/>
      <c r="J9" s="2"/>
      <c r="K9" s="49"/>
      <c r="L9" s="2"/>
      <c r="M9" s="3"/>
      <c r="N9" s="49"/>
      <c r="O9" s="2"/>
      <c r="P9" s="2"/>
      <c r="Q9" s="49"/>
      <c r="R9" s="2"/>
      <c r="S9" s="3"/>
      <c r="T9" s="3"/>
      <c r="U9" s="3"/>
      <c r="V9" s="266"/>
      <c r="W9" s="44"/>
      <c r="X9" s="45"/>
      <c r="Y9" s="41"/>
      <c r="Z9" s="17"/>
      <c r="AA9" s="17" t="s">
        <v>33</v>
      </c>
      <c r="AB9" s="18">
        <v>2.5</v>
      </c>
      <c r="AC9" s="18"/>
      <c r="AD9" s="18">
        <f>AB9*5</f>
        <v>12.5</v>
      </c>
      <c r="AE9" s="18" t="s">
        <v>29</v>
      </c>
      <c r="AF9" s="18">
        <f>AD9*9</f>
        <v>112.5</v>
      </c>
      <c r="AG9" s="100"/>
    </row>
    <row r="10" spans="2:33" ht="27.95" customHeight="1" x14ac:dyDescent="0.3">
      <c r="B10" s="268"/>
      <c r="C10" s="264"/>
      <c r="D10" s="3"/>
      <c r="E10" s="3"/>
      <c r="F10" s="3"/>
      <c r="G10" s="2"/>
      <c r="H10" s="49"/>
      <c r="I10" s="2"/>
      <c r="J10" s="2"/>
      <c r="K10" s="49"/>
      <c r="L10" s="2"/>
      <c r="M10" s="2"/>
      <c r="N10" s="49"/>
      <c r="O10" s="2"/>
      <c r="P10" s="2"/>
      <c r="Q10" s="49"/>
      <c r="R10" s="2"/>
      <c r="S10" s="3"/>
      <c r="T10" s="96"/>
      <c r="U10" s="2"/>
      <c r="V10" s="266"/>
      <c r="W10" s="97"/>
      <c r="X10" s="91"/>
      <c r="Y10" s="50"/>
      <c r="Z10" s="16"/>
      <c r="AA10" s="17" t="s">
        <v>34</v>
      </c>
      <c r="AE10" s="17">
        <f>AB10*15</f>
        <v>0</v>
      </c>
      <c r="AG10" s="101"/>
    </row>
    <row r="11" spans="2:33" ht="27.95" customHeight="1" x14ac:dyDescent="0.25">
      <c r="B11" s="51"/>
      <c r="C11" s="52"/>
      <c r="D11" s="3"/>
      <c r="E11" s="49"/>
      <c r="F11" s="3"/>
      <c r="G11" s="2"/>
      <c r="H11" s="49"/>
      <c r="I11" s="2"/>
      <c r="J11" s="2"/>
      <c r="K11" s="49"/>
      <c r="L11" s="2"/>
      <c r="M11" s="2"/>
      <c r="N11" s="49"/>
      <c r="O11" s="2"/>
      <c r="P11" s="2"/>
      <c r="Q11" s="49"/>
      <c r="R11" s="2"/>
      <c r="S11" s="2"/>
      <c r="T11" s="49"/>
      <c r="U11" s="2"/>
      <c r="V11" s="266"/>
      <c r="W11" s="44"/>
      <c r="X11" s="53"/>
      <c r="Y11" s="41"/>
      <c r="Z11" s="17"/>
      <c r="AC11" s="17">
        <f>SUM(AC6:AC10)</f>
        <v>27.5</v>
      </c>
      <c r="AD11" s="17">
        <f>SUM(AD6:AD10)</f>
        <v>22.5</v>
      </c>
      <c r="AE11" s="17">
        <f>SUM(AE6:AE10)</f>
        <v>97.5</v>
      </c>
      <c r="AF11" s="17">
        <f>AC11*4+AD11*9+AE11*4</f>
        <v>702.5</v>
      </c>
      <c r="AG11" s="100"/>
    </row>
    <row r="12" spans="2:33" ht="27.95" customHeight="1" x14ac:dyDescent="0.3">
      <c r="B12" s="54"/>
      <c r="C12" s="55"/>
      <c r="D12" s="49"/>
      <c r="E12" s="49"/>
      <c r="F12" s="2"/>
      <c r="G12" s="2"/>
      <c r="H12" s="49"/>
      <c r="I12" s="2"/>
      <c r="J12" s="2"/>
      <c r="K12" s="49"/>
      <c r="L12" s="2"/>
      <c r="M12" s="2"/>
      <c r="N12" s="49"/>
      <c r="O12" s="2"/>
      <c r="P12" s="2"/>
      <c r="Q12" s="49"/>
      <c r="R12" s="2"/>
      <c r="S12" s="2"/>
      <c r="T12" s="49"/>
      <c r="U12" s="2"/>
      <c r="V12" s="267"/>
      <c r="W12" s="98"/>
      <c r="X12" s="57"/>
      <c r="Y12" s="58"/>
      <c r="Z12" s="16"/>
      <c r="AC12" s="56">
        <f>AC11*4/AF11</f>
        <v>0.15658362989323843</v>
      </c>
      <c r="AD12" s="56">
        <f>AD11*9/AF11</f>
        <v>0.28825622775800713</v>
      </c>
      <c r="AE12" s="56">
        <f>AE11*4/AF11</f>
        <v>0.55516014234875444</v>
      </c>
      <c r="AG12" s="102"/>
    </row>
    <row r="13" spans="2:33" s="38" customFormat="1" ht="27.95" customHeight="1" x14ac:dyDescent="0.3">
      <c r="B13" s="33"/>
      <c r="C13" s="26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265"/>
      <c r="W13" s="35"/>
      <c r="X13" s="36"/>
      <c r="Y13" s="37"/>
      <c r="Z13" s="17"/>
      <c r="AA13" s="17"/>
      <c r="AB13" s="18"/>
      <c r="AC13" s="17" t="s">
        <v>20</v>
      </c>
      <c r="AD13" s="17" t="s">
        <v>21</v>
      </c>
      <c r="AE13" s="17" t="s">
        <v>22</v>
      </c>
      <c r="AF13" s="17" t="s">
        <v>23</v>
      </c>
      <c r="AG13" s="100"/>
    </row>
    <row r="14" spans="2:33" ht="27.95" customHeight="1" x14ac:dyDescent="0.3">
      <c r="B14" s="39"/>
      <c r="C14" s="264"/>
      <c r="D14" s="2"/>
      <c r="E14" s="2"/>
      <c r="F14" s="2"/>
      <c r="G14" s="2"/>
      <c r="H14" s="2"/>
      <c r="I14" s="2"/>
      <c r="J14" s="2"/>
      <c r="K14" s="3"/>
      <c r="L14" s="2"/>
      <c r="M14" s="115"/>
      <c r="N14" s="115"/>
      <c r="O14" s="115"/>
      <c r="P14" s="2"/>
      <c r="Q14" s="2"/>
      <c r="R14" s="2"/>
      <c r="S14" s="3"/>
      <c r="T14" s="2"/>
      <c r="U14" s="2"/>
      <c r="V14" s="266"/>
      <c r="W14" s="101"/>
      <c r="X14" s="40"/>
      <c r="Y14" s="41"/>
      <c r="Z14" s="16"/>
      <c r="AA14" s="42" t="s">
        <v>26</v>
      </c>
      <c r="AB14" s="18">
        <v>6.2</v>
      </c>
      <c r="AC14" s="18">
        <f>AB14*2</f>
        <v>12.4</v>
      </c>
      <c r="AD14" s="18"/>
      <c r="AE14" s="18">
        <f>AB14*15</f>
        <v>93</v>
      </c>
      <c r="AF14" s="18">
        <f>AC14*4+AE14*4</f>
        <v>421.6</v>
      </c>
      <c r="AG14" s="101"/>
    </row>
    <row r="15" spans="2:33" ht="27.95" customHeight="1" x14ac:dyDescent="0.3">
      <c r="B15" s="39"/>
      <c r="C15" s="264"/>
      <c r="D15" s="2"/>
      <c r="E15" s="2"/>
      <c r="F15" s="2"/>
      <c r="G15" s="2"/>
      <c r="H15" s="2"/>
      <c r="I15" s="2"/>
      <c r="J15" s="2"/>
      <c r="K15" s="2"/>
      <c r="L15" s="2"/>
      <c r="M15" s="115"/>
      <c r="N15" s="115"/>
      <c r="O15" s="115"/>
      <c r="P15" s="2"/>
      <c r="Q15" s="2"/>
      <c r="R15" s="2"/>
      <c r="S15" s="3"/>
      <c r="T15" s="2"/>
      <c r="U15" s="2"/>
      <c r="V15" s="266"/>
      <c r="W15" s="44"/>
      <c r="X15" s="45"/>
      <c r="Y15" s="41"/>
      <c r="Z15" s="17"/>
      <c r="AA15" s="46" t="s">
        <v>28</v>
      </c>
      <c r="AB15" s="18">
        <v>2</v>
      </c>
      <c r="AC15" s="47">
        <f>AB15*7</f>
        <v>14</v>
      </c>
      <c r="AD15" s="18">
        <f>AB15*5</f>
        <v>10</v>
      </c>
      <c r="AE15" s="18" t="s">
        <v>29</v>
      </c>
      <c r="AF15" s="48">
        <f>AC15*4+AD15*9</f>
        <v>146</v>
      </c>
      <c r="AG15" s="100"/>
    </row>
    <row r="16" spans="2:33" ht="27.95" customHeight="1" x14ac:dyDescent="0.3">
      <c r="B16" s="39"/>
      <c r="C16" s="264"/>
      <c r="D16" s="49"/>
      <c r="E16" s="49"/>
      <c r="F16" s="2"/>
      <c r="G16" s="2"/>
      <c r="H16" s="49"/>
      <c r="I16" s="2"/>
      <c r="J16" s="2"/>
      <c r="K16" s="49"/>
      <c r="L16" s="2"/>
      <c r="M16" s="115"/>
      <c r="N16" s="116"/>
      <c r="O16" s="115"/>
      <c r="P16" s="2"/>
      <c r="Q16" s="49"/>
      <c r="R16" s="2"/>
      <c r="S16" s="2"/>
      <c r="T16" s="3"/>
      <c r="U16" s="2"/>
      <c r="V16" s="266"/>
      <c r="W16" s="97"/>
      <c r="X16" s="45"/>
      <c r="Y16" s="41"/>
      <c r="Z16" s="16"/>
      <c r="AA16" s="17" t="s">
        <v>31</v>
      </c>
      <c r="AB16" s="18">
        <v>1.7</v>
      </c>
      <c r="AC16" s="18">
        <f>AB16*1</f>
        <v>1.7</v>
      </c>
      <c r="AD16" s="18" t="s">
        <v>29</v>
      </c>
      <c r="AE16" s="18">
        <f>AB16*5</f>
        <v>8.5</v>
      </c>
      <c r="AF16" s="18">
        <f>AC16*4+AE16*4</f>
        <v>40.799999999999997</v>
      </c>
      <c r="AG16" s="101"/>
    </row>
    <row r="17" spans="2:33" ht="27.95" customHeight="1" x14ac:dyDescent="0.25">
      <c r="B17" s="268"/>
      <c r="C17" s="264"/>
      <c r="D17" s="49"/>
      <c r="E17" s="49"/>
      <c r="F17" s="2"/>
      <c r="G17" s="2"/>
      <c r="H17" s="49"/>
      <c r="I17" s="2"/>
      <c r="J17" s="2"/>
      <c r="K17" s="49"/>
      <c r="L17" s="2"/>
      <c r="M17" s="3"/>
      <c r="N17" s="49"/>
      <c r="O17" s="2"/>
      <c r="P17" s="2"/>
      <c r="Q17" s="49"/>
      <c r="R17" s="2"/>
      <c r="S17" s="3"/>
      <c r="T17" s="3"/>
      <c r="U17" s="3"/>
      <c r="V17" s="266"/>
      <c r="W17" s="44"/>
      <c r="X17" s="45"/>
      <c r="Y17" s="41"/>
      <c r="Z17" s="17"/>
      <c r="AA17" s="17" t="s">
        <v>33</v>
      </c>
      <c r="AB17" s="18">
        <v>2.5</v>
      </c>
      <c r="AC17" s="18"/>
      <c r="AD17" s="18">
        <f>AB17*5</f>
        <v>12.5</v>
      </c>
      <c r="AE17" s="18" t="s">
        <v>29</v>
      </c>
      <c r="AF17" s="18">
        <f>AD17*9</f>
        <v>112.5</v>
      </c>
      <c r="AG17" s="100"/>
    </row>
    <row r="18" spans="2:33" ht="27.95" customHeight="1" x14ac:dyDescent="0.3">
      <c r="B18" s="268"/>
      <c r="C18" s="264"/>
      <c r="D18" s="49"/>
      <c r="E18" s="49"/>
      <c r="F18" s="2"/>
      <c r="G18" s="2"/>
      <c r="H18" s="49"/>
      <c r="I18" s="2"/>
      <c r="J18" s="2"/>
      <c r="K18" s="49"/>
      <c r="L18" s="2"/>
      <c r="M18" s="3"/>
      <c r="N18" s="49"/>
      <c r="O18" s="2"/>
      <c r="P18" s="2"/>
      <c r="Q18" s="49"/>
      <c r="R18" s="2"/>
      <c r="S18" s="119"/>
      <c r="T18" s="119"/>
      <c r="U18" s="119"/>
      <c r="V18" s="266"/>
      <c r="W18" s="97"/>
      <c r="X18" s="91"/>
      <c r="Y18" s="50"/>
      <c r="Z18" s="16"/>
      <c r="AA18" s="17" t="s">
        <v>34</v>
      </c>
      <c r="AB18" s="18">
        <v>1</v>
      </c>
      <c r="AE18" s="17">
        <f>AB18*15</f>
        <v>15</v>
      </c>
      <c r="AG18" s="101"/>
    </row>
    <row r="19" spans="2:33" ht="27.95" customHeight="1" x14ac:dyDescent="0.25">
      <c r="B19" s="51"/>
      <c r="C19" s="52"/>
      <c r="D19" s="49"/>
      <c r="E19" s="49"/>
      <c r="F19" s="2"/>
      <c r="G19" s="2"/>
      <c r="H19" s="49"/>
      <c r="I19" s="2"/>
      <c r="J19" s="2"/>
      <c r="K19" s="49"/>
      <c r="L19" s="2"/>
      <c r="M19" s="2"/>
      <c r="N19" s="49"/>
      <c r="O19" s="2"/>
      <c r="P19" s="2"/>
      <c r="Q19" s="49"/>
      <c r="R19" s="2"/>
      <c r="S19" s="3"/>
      <c r="T19" s="90"/>
      <c r="U19" s="90"/>
      <c r="V19" s="266"/>
      <c r="W19" s="44"/>
      <c r="X19" s="53"/>
      <c r="Y19" s="41"/>
      <c r="Z19" s="17"/>
      <c r="AC19" s="17">
        <f>SUM(AC14:AC18)</f>
        <v>28.099999999999998</v>
      </c>
      <c r="AD19" s="17">
        <f>SUM(AD14:AD18)</f>
        <v>22.5</v>
      </c>
      <c r="AE19" s="17">
        <f>SUM(AE14:AE18)</f>
        <v>116.5</v>
      </c>
      <c r="AF19" s="17">
        <f>AC19*4+AD19*9+AE19*4</f>
        <v>780.9</v>
      </c>
      <c r="AG19" s="100"/>
    </row>
    <row r="20" spans="2:33" ht="27.95" customHeight="1" x14ac:dyDescent="0.3">
      <c r="B20" s="54"/>
      <c r="C20" s="55"/>
      <c r="D20" s="49"/>
      <c r="E20" s="49"/>
      <c r="F20" s="2"/>
      <c r="G20" s="2"/>
      <c r="H20" s="49"/>
      <c r="I20" s="2"/>
      <c r="J20" s="2"/>
      <c r="K20" s="49"/>
      <c r="L20" s="2"/>
      <c r="M20" s="2"/>
      <c r="N20" s="49"/>
      <c r="O20" s="2"/>
      <c r="P20" s="2"/>
      <c r="Q20" s="49"/>
      <c r="R20" s="2"/>
      <c r="S20" s="2"/>
      <c r="T20" s="49"/>
      <c r="U20" s="2"/>
      <c r="V20" s="267"/>
      <c r="W20" s="98"/>
      <c r="X20" s="57"/>
      <c r="Y20" s="58"/>
      <c r="Z20" s="16"/>
      <c r="AC20" s="56">
        <f>AC19*4/AF19</f>
        <v>0.14393648354462799</v>
      </c>
      <c r="AD20" s="56">
        <f>AD19*9/AF19</f>
        <v>0.25931617364579335</v>
      </c>
      <c r="AE20" s="56">
        <f>AE19*4/AF19</f>
        <v>0.59674734280957875</v>
      </c>
      <c r="AG20" s="102"/>
    </row>
    <row r="21" spans="2:33" s="38" customFormat="1" ht="27.95" customHeight="1" x14ac:dyDescent="0.3">
      <c r="B21" s="59">
        <v>2</v>
      </c>
      <c r="C21" s="264"/>
      <c r="D21" s="34" t="str">
        <f>'107.2月菜單'!J7</f>
        <v>香Q米飯</v>
      </c>
      <c r="E21" s="34" t="s">
        <v>15</v>
      </c>
      <c r="F21" s="34"/>
      <c r="G21" s="34" t="str">
        <f>'107.2月菜單'!J8</f>
        <v>古早味大排</v>
      </c>
      <c r="H21" s="34" t="s">
        <v>99</v>
      </c>
      <c r="I21" s="34"/>
      <c r="J21" s="34" t="str">
        <f>'107.2月菜單'!J9</f>
        <v>茶碗蒸</v>
      </c>
      <c r="K21" s="34" t="s">
        <v>110</v>
      </c>
      <c r="L21" s="34"/>
      <c r="M21" s="34" t="str">
        <f>'107.2月菜單'!J10</f>
        <v>甜不辣片(加)</v>
      </c>
      <c r="N21" s="34" t="s">
        <v>99</v>
      </c>
      <c r="O21" s="34"/>
      <c r="P21" s="34" t="str">
        <f>'107.2月菜單'!J11</f>
        <v>深色蔬菜</v>
      </c>
      <c r="Q21" s="34" t="s">
        <v>18</v>
      </c>
      <c r="R21" s="34"/>
      <c r="S21" s="34" t="str">
        <f>'107.2月菜單'!J12</f>
        <v>蘿蔔湯</v>
      </c>
      <c r="T21" s="34" t="s">
        <v>17</v>
      </c>
      <c r="U21" s="34"/>
      <c r="V21" s="265"/>
      <c r="W21" s="35" t="s">
        <v>41</v>
      </c>
      <c r="X21" s="36" t="s">
        <v>19</v>
      </c>
      <c r="Y21" s="37">
        <v>5</v>
      </c>
      <c r="Z21" s="17"/>
      <c r="AA21" s="17"/>
      <c r="AB21" s="18"/>
      <c r="AC21" s="17" t="s">
        <v>20</v>
      </c>
      <c r="AD21" s="17" t="s">
        <v>21</v>
      </c>
      <c r="AE21" s="17" t="s">
        <v>22</v>
      </c>
      <c r="AF21" s="17" t="s">
        <v>23</v>
      </c>
      <c r="AG21" s="100"/>
    </row>
    <row r="22" spans="2:33" s="64" customFormat="1" ht="27.75" customHeight="1" x14ac:dyDescent="0.4">
      <c r="B22" s="60" t="s">
        <v>8</v>
      </c>
      <c r="C22" s="264"/>
      <c r="D22" s="2" t="s">
        <v>24</v>
      </c>
      <c r="E22" s="3"/>
      <c r="F22" s="2">
        <v>100</v>
      </c>
      <c r="G22" s="2" t="s">
        <v>132</v>
      </c>
      <c r="H22" s="2"/>
      <c r="I22" s="2">
        <v>60</v>
      </c>
      <c r="J22" s="2" t="s">
        <v>111</v>
      </c>
      <c r="K22" s="2"/>
      <c r="L22" s="2">
        <v>55</v>
      </c>
      <c r="M22" s="2" t="s">
        <v>117</v>
      </c>
      <c r="N22" s="3" t="s">
        <v>116</v>
      </c>
      <c r="O22" s="2">
        <v>30</v>
      </c>
      <c r="P22" s="2" t="s">
        <v>67</v>
      </c>
      <c r="Q22" s="2"/>
      <c r="R22" s="2">
        <v>100</v>
      </c>
      <c r="S22" s="3" t="s">
        <v>112</v>
      </c>
      <c r="T22" s="2"/>
      <c r="U22" s="2">
        <v>40</v>
      </c>
      <c r="V22" s="266"/>
      <c r="W22" s="101">
        <v>98</v>
      </c>
      <c r="X22" s="40" t="s">
        <v>25</v>
      </c>
      <c r="Y22" s="41">
        <v>2.5</v>
      </c>
      <c r="Z22" s="61"/>
      <c r="AA22" s="62" t="s">
        <v>26</v>
      </c>
      <c r="AB22" s="63">
        <v>6.2</v>
      </c>
      <c r="AC22" s="63">
        <f>AB22*2</f>
        <v>12.4</v>
      </c>
      <c r="AD22" s="63"/>
      <c r="AE22" s="63">
        <f>AB22*15</f>
        <v>93</v>
      </c>
      <c r="AF22" s="63">
        <f>AC22*4+AE22*4</f>
        <v>421.6</v>
      </c>
      <c r="AG22" s="101"/>
    </row>
    <row r="23" spans="2:33" s="64" customFormat="1" ht="27.95" customHeight="1" x14ac:dyDescent="0.3">
      <c r="B23" s="60">
        <v>21</v>
      </c>
      <c r="C23" s="264"/>
      <c r="D23" s="2"/>
      <c r="E23" s="3"/>
      <c r="F23" s="2"/>
      <c r="G23" s="2"/>
      <c r="H23" s="2"/>
      <c r="I23" s="2"/>
      <c r="J23" s="2"/>
      <c r="K23" s="2"/>
      <c r="L23" s="2"/>
      <c r="M23" s="2" t="s">
        <v>118</v>
      </c>
      <c r="N23" s="49"/>
      <c r="O23" s="2">
        <v>20</v>
      </c>
      <c r="P23" s="2"/>
      <c r="Q23" s="2"/>
      <c r="R23" s="2"/>
      <c r="S23" s="2"/>
      <c r="T23" s="49"/>
      <c r="U23" s="2"/>
      <c r="V23" s="266"/>
      <c r="W23" s="44" t="s">
        <v>43</v>
      </c>
      <c r="X23" s="45" t="s">
        <v>27</v>
      </c>
      <c r="Y23" s="41">
        <v>1.6</v>
      </c>
      <c r="Z23" s="65"/>
      <c r="AA23" s="66" t="s">
        <v>28</v>
      </c>
      <c r="AB23" s="63">
        <v>2.1</v>
      </c>
      <c r="AC23" s="67">
        <f>AB23*7</f>
        <v>14.700000000000001</v>
      </c>
      <c r="AD23" s="63">
        <f>AB23*5</f>
        <v>10.5</v>
      </c>
      <c r="AE23" s="63" t="s">
        <v>29</v>
      </c>
      <c r="AF23" s="68">
        <f>AC23*4+AD23*9</f>
        <v>153.30000000000001</v>
      </c>
      <c r="AG23" s="100"/>
    </row>
    <row r="24" spans="2:33" s="64" customFormat="1" ht="27.95" customHeight="1" x14ac:dyDescent="0.4">
      <c r="B24" s="60" t="s">
        <v>10</v>
      </c>
      <c r="C24" s="264"/>
      <c r="D24" s="3"/>
      <c r="E24" s="3"/>
      <c r="F24" s="3"/>
      <c r="G24" s="2"/>
      <c r="H24" s="49"/>
      <c r="I24" s="2"/>
      <c r="J24" s="2"/>
      <c r="K24" s="2"/>
      <c r="L24" s="2"/>
      <c r="M24" s="2"/>
      <c r="N24" s="49"/>
      <c r="O24" s="2"/>
      <c r="P24" s="2"/>
      <c r="Q24" s="49"/>
      <c r="R24" s="2"/>
      <c r="S24" s="3"/>
      <c r="T24" s="2"/>
      <c r="U24" s="2"/>
      <c r="V24" s="266"/>
      <c r="W24" s="97">
        <v>25</v>
      </c>
      <c r="X24" s="45" t="s">
        <v>30</v>
      </c>
      <c r="Y24" s="41">
        <v>2.5</v>
      </c>
      <c r="Z24" s="61"/>
      <c r="AA24" s="69" t="s">
        <v>31</v>
      </c>
      <c r="AB24" s="63">
        <v>1.6</v>
      </c>
      <c r="AC24" s="63">
        <f>AB24*1</f>
        <v>1.6</v>
      </c>
      <c r="AD24" s="63" t="s">
        <v>29</v>
      </c>
      <c r="AE24" s="63">
        <f>AB24*5</f>
        <v>8</v>
      </c>
      <c r="AF24" s="63">
        <f>AC24*4+AE24*4</f>
        <v>38.4</v>
      </c>
      <c r="AG24" s="101"/>
    </row>
    <row r="25" spans="2:33" s="64" customFormat="1" ht="27.95" customHeight="1" x14ac:dyDescent="0.25">
      <c r="B25" s="272" t="s">
        <v>37</v>
      </c>
      <c r="C25" s="264"/>
      <c r="D25" s="3"/>
      <c r="E25" s="3"/>
      <c r="F25" s="3"/>
      <c r="G25" s="2"/>
      <c r="H25" s="49"/>
      <c r="I25" s="2"/>
      <c r="J25" s="2"/>
      <c r="K25" s="2"/>
      <c r="L25" s="2"/>
      <c r="M25" s="2"/>
      <c r="N25" s="49"/>
      <c r="O25" s="2"/>
      <c r="P25" s="2"/>
      <c r="Q25" s="49"/>
      <c r="R25" s="2"/>
      <c r="S25" s="2"/>
      <c r="T25" s="49"/>
      <c r="U25" s="2"/>
      <c r="V25" s="266"/>
      <c r="W25" s="44" t="s">
        <v>44</v>
      </c>
      <c r="X25" s="45" t="s">
        <v>32</v>
      </c>
      <c r="Y25" s="41">
        <v>0</v>
      </c>
      <c r="Z25" s="65"/>
      <c r="AA25" s="69" t="s">
        <v>33</v>
      </c>
      <c r="AB25" s="63">
        <v>2.5</v>
      </c>
      <c r="AC25" s="63"/>
      <c r="AD25" s="63">
        <f>AB25*5</f>
        <v>12.5</v>
      </c>
      <c r="AE25" s="63" t="s">
        <v>29</v>
      </c>
      <c r="AF25" s="63">
        <f>AD25*9</f>
        <v>112.5</v>
      </c>
      <c r="AG25" s="100"/>
    </row>
    <row r="26" spans="2:33" s="64" customFormat="1" ht="27.95" customHeight="1" x14ac:dyDescent="0.4">
      <c r="B26" s="272"/>
      <c r="C26" s="264"/>
      <c r="D26" s="3"/>
      <c r="E26" s="3"/>
      <c r="F26" s="3"/>
      <c r="G26" s="70"/>
      <c r="H26" s="49"/>
      <c r="I26" s="2"/>
      <c r="J26" s="2"/>
      <c r="K26" s="49"/>
      <c r="L26" s="2"/>
      <c r="M26" s="2"/>
      <c r="N26" s="49"/>
      <c r="O26" s="2"/>
      <c r="P26" s="2"/>
      <c r="Q26" s="49"/>
      <c r="R26" s="2"/>
      <c r="S26" s="2"/>
      <c r="T26" s="96"/>
      <c r="U26" s="2"/>
      <c r="V26" s="266"/>
      <c r="W26" s="97">
        <v>26.1</v>
      </c>
      <c r="X26" s="91" t="s">
        <v>39</v>
      </c>
      <c r="Y26" s="50">
        <v>0</v>
      </c>
      <c r="Z26" s="61"/>
      <c r="AA26" s="69" t="s">
        <v>34</v>
      </c>
      <c r="AB26" s="63"/>
      <c r="AC26" s="69"/>
      <c r="AD26" s="69"/>
      <c r="AE26" s="69">
        <f>AB26*15</f>
        <v>0</v>
      </c>
      <c r="AF26" s="69"/>
      <c r="AG26" s="101"/>
    </row>
    <row r="27" spans="2:33" s="64" customFormat="1" ht="27.95" customHeight="1" x14ac:dyDescent="0.25">
      <c r="B27" s="71" t="s">
        <v>35</v>
      </c>
      <c r="C27" s="72"/>
      <c r="D27" s="3"/>
      <c r="E27" s="49"/>
      <c r="F27" s="3"/>
      <c r="G27" s="2"/>
      <c r="H27" s="49"/>
      <c r="I27" s="2"/>
      <c r="J27" s="2"/>
      <c r="K27" s="49"/>
      <c r="L27" s="2"/>
      <c r="M27" s="2"/>
      <c r="N27" s="49"/>
      <c r="O27" s="2"/>
      <c r="P27" s="2"/>
      <c r="Q27" s="49"/>
      <c r="R27" s="2"/>
      <c r="S27" s="2"/>
      <c r="T27" s="49"/>
      <c r="U27" s="2"/>
      <c r="V27" s="266"/>
      <c r="W27" s="44" t="s">
        <v>12</v>
      </c>
      <c r="X27" s="53"/>
      <c r="Y27" s="41"/>
      <c r="Z27" s="65"/>
      <c r="AA27" s="69"/>
      <c r="AB27" s="63"/>
      <c r="AC27" s="69">
        <f>SUM(AC22:AC26)</f>
        <v>28.700000000000003</v>
      </c>
      <c r="AD27" s="69">
        <f>SUM(AD22:AD26)</f>
        <v>23</v>
      </c>
      <c r="AE27" s="69">
        <f>SUM(AE22:AE26)</f>
        <v>101</v>
      </c>
      <c r="AF27" s="69">
        <f>AC27*4+AD27*9+AE27*4</f>
        <v>725.8</v>
      </c>
      <c r="AG27" s="100"/>
    </row>
    <row r="28" spans="2:33" s="64" customFormat="1" ht="27.95" customHeight="1" thickBot="1" x14ac:dyDescent="0.45">
      <c r="B28" s="73"/>
      <c r="C28" s="74"/>
      <c r="D28" s="49"/>
      <c r="E28" s="49"/>
      <c r="F28" s="2"/>
      <c r="G28" s="2"/>
      <c r="H28" s="49"/>
      <c r="I28" s="2"/>
      <c r="J28" s="2"/>
      <c r="K28" s="49"/>
      <c r="L28" s="2"/>
      <c r="M28" s="2"/>
      <c r="N28" s="49"/>
      <c r="O28" s="2"/>
      <c r="P28" s="2"/>
      <c r="Q28" s="49"/>
      <c r="R28" s="2"/>
      <c r="S28" s="2"/>
      <c r="T28" s="49"/>
      <c r="U28" s="2"/>
      <c r="V28" s="267"/>
      <c r="W28" s="98">
        <f>W22*4+W26*4+W24*9</f>
        <v>721.4</v>
      </c>
      <c r="X28" s="57"/>
      <c r="Y28" s="58"/>
      <c r="Z28" s="61"/>
      <c r="AA28" s="65"/>
      <c r="AB28" s="75"/>
      <c r="AC28" s="76">
        <f>AC27*4/AF27</f>
        <v>0.15817029484706532</v>
      </c>
      <c r="AD28" s="76">
        <f>AD27*9/AF27</f>
        <v>0.28520253513364563</v>
      </c>
      <c r="AE28" s="76">
        <f>AE27*4/AF27</f>
        <v>0.55662717001928907</v>
      </c>
      <c r="AF28" s="65"/>
      <c r="AG28" s="102"/>
    </row>
    <row r="29" spans="2:33" s="38" customFormat="1" ht="27.95" customHeight="1" x14ac:dyDescent="0.3">
      <c r="B29" s="59">
        <v>2</v>
      </c>
      <c r="C29" s="264"/>
      <c r="D29" s="34" t="str">
        <f>'107.2月菜單'!N7</f>
        <v>地瓜飯</v>
      </c>
      <c r="E29" s="34" t="s">
        <v>78</v>
      </c>
      <c r="F29" s="34"/>
      <c r="G29" s="34" t="str">
        <f>'107.2月菜單'!N8</f>
        <v>無骨腿排肉</v>
      </c>
      <c r="H29" s="34" t="s">
        <v>79</v>
      </c>
      <c r="I29" s="34"/>
      <c r="J29" s="34" t="str">
        <f>'107.2月菜單'!N9</f>
        <v>古早味肉燥(醃)</v>
      </c>
      <c r="K29" s="34" t="s">
        <v>80</v>
      </c>
      <c r="L29" s="34"/>
      <c r="M29" s="34" t="str">
        <f>'107.2月菜單'!N10</f>
        <v>焗烤玉米</v>
      </c>
      <c r="N29" s="34" t="s">
        <v>17</v>
      </c>
      <c r="O29" s="34"/>
      <c r="P29" s="34" t="str">
        <f>'107.2月菜單'!N11</f>
        <v>淺色蔬菜</v>
      </c>
      <c r="Q29" s="34" t="s">
        <v>81</v>
      </c>
      <c r="R29" s="34"/>
      <c r="S29" s="34" t="str">
        <f>'107.2月菜單'!N12</f>
        <v>麵線糊湯(芡)</v>
      </c>
      <c r="T29" s="34" t="s">
        <v>80</v>
      </c>
      <c r="U29" s="34"/>
      <c r="V29" s="265"/>
      <c r="W29" s="35" t="s">
        <v>41</v>
      </c>
      <c r="X29" s="36" t="s">
        <v>19</v>
      </c>
      <c r="Y29" s="37">
        <v>5.6</v>
      </c>
      <c r="Z29" s="17"/>
      <c r="AA29" s="17"/>
      <c r="AB29" s="18"/>
      <c r="AC29" s="17" t="s">
        <v>20</v>
      </c>
      <c r="AD29" s="17" t="s">
        <v>21</v>
      </c>
      <c r="AE29" s="17" t="s">
        <v>22</v>
      </c>
      <c r="AF29" s="17" t="s">
        <v>23</v>
      </c>
    </row>
    <row r="30" spans="2:33" ht="27.95" customHeight="1" x14ac:dyDescent="0.3">
      <c r="B30" s="60" t="s">
        <v>8</v>
      </c>
      <c r="C30" s="264"/>
      <c r="D30" s="2" t="s">
        <v>122</v>
      </c>
      <c r="E30" s="2"/>
      <c r="F30" s="2">
        <v>50</v>
      </c>
      <c r="G30" s="2" t="s">
        <v>71</v>
      </c>
      <c r="H30" s="2"/>
      <c r="I30" s="2">
        <v>80</v>
      </c>
      <c r="J30" s="2" t="s">
        <v>72</v>
      </c>
      <c r="K30" s="2" t="s">
        <v>73</v>
      </c>
      <c r="L30" s="2">
        <v>20</v>
      </c>
      <c r="M30" s="2" t="s">
        <v>125</v>
      </c>
      <c r="N30" s="3"/>
      <c r="O30" s="2">
        <v>30</v>
      </c>
      <c r="P30" s="2" t="s">
        <v>67</v>
      </c>
      <c r="Q30" s="2"/>
      <c r="R30" s="2">
        <v>100</v>
      </c>
      <c r="S30" s="2" t="s">
        <v>74</v>
      </c>
      <c r="T30" s="2"/>
      <c r="U30" s="2">
        <v>30</v>
      </c>
      <c r="V30" s="266"/>
      <c r="W30" s="101">
        <v>106.5</v>
      </c>
      <c r="X30" s="40" t="s">
        <v>25</v>
      </c>
      <c r="Y30" s="41">
        <v>2.2000000000000002</v>
      </c>
      <c r="Z30" s="16"/>
      <c r="AA30" s="42" t="s">
        <v>26</v>
      </c>
      <c r="AB30" s="18">
        <v>6</v>
      </c>
      <c r="AC30" s="18">
        <f>AB30*2</f>
        <v>12</v>
      </c>
      <c r="AD30" s="18"/>
      <c r="AE30" s="18">
        <f>AB30*15</f>
        <v>90</v>
      </c>
      <c r="AF30" s="18">
        <f>AC30*4+AE30*4</f>
        <v>408</v>
      </c>
    </row>
    <row r="31" spans="2:33" ht="27.95" customHeight="1" x14ac:dyDescent="0.3">
      <c r="B31" s="60">
        <v>22</v>
      </c>
      <c r="C31" s="264"/>
      <c r="D31" s="2" t="s">
        <v>75</v>
      </c>
      <c r="E31" s="2"/>
      <c r="F31" s="2">
        <v>100</v>
      </c>
      <c r="G31" s="2"/>
      <c r="H31" s="2"/>
      <c r="I31" s="2"/>
      <c r="J31" s="2" t="s">
        <v>69</v>
      </c>
      <c r="K31" s="2"/>
      <c r="L31" s="2">
        <v>30</v>
      </c>
      <c r="M31" s="2" t="s">
        <v>126</v>
      </c>
      <c r="N31" s="3"/>
      <c r="O31" s="2">
        <v>5</v>
      </c>
      <c r="P31" s="2"/>
      <c r="Q31" s="2"/>
      <c r="R31" s="2"/>
      <c r="S31" s="2" t="s">
        <v>76</v>
      </c>
      <c r="T31" s="49"/>
      <c r="U31" s="2">
        <v>8</v>
      </c>
      <c r="V31" s="266"/>
      <c r="W31" s="44" t="s">
        <v>43</v>
      </c>
      <c r="X31" s="45" t="s">
        <v>27</v>
      </c>
      <c r="Y31" s="41">
        <v>1.5</v>
      </c>
      <c r="Z31" s="17"/>
      <c r="AA31" s="46" t="s">
        <v>28</v>
      </c>
      <c r="AB31" s="18">
        <v>2</v>
      </c>
      <c r="AC31" s="47">
        <f>AB31*7</f>
        <v>14</v>
      </c>
      <c r="AD31" s="18">
        <f>AB31*5</f>
        <v>10</v>
      </c>
      <c r="AE31" s="18" t="s">
        <v>29</v>
      </c>
      <c r="AF31" s="48">
        <f>AC31*4+AD31*9</f>
        <v>146</v>
      </c>
    </row>
    <row r="32" spans="2:33" ht="27.95" customHeight="1" x14ac:dyDescent="0.3">
      <c r="B32" s="60" t="s">
        <v>10</v>
      </c>
      <c r="C32" s="264"/>
      <c r="D32" s="49"/>
      <c r="E32" s="49"/>
      <c r="F32" s="2"/>
      <c r="G32" s="2"/>
      <c r="H32" s="49"/>
      <c r="I32" s="2"/>
      <c r="J32" s="2"/>
      <c r="K32" s="49"/>
      <c r="L32" s="2"/>
      <c r="M32" s="2" t="s">
        <v>127</v>
      </c>
      <c r="N32" s="3"/>
      <c r="O32" s="2">
        <v>5</v>
      </c>
      <c r="P32" s="2"/>
      <c r="Q32" s="49"/>
      <c r="R32" s="2"/>
      <c r="S32" s="2" t="s">
        <v>77</v>
      </c>
      <c r="T32" s="49"/>
      <c r="U32" s="2">
        <v>2</v>
      </c>
      <c r="V32" s="266"/>
      <c r="W32" s="97">
        <v>23</v>
      </c>
      <c r="X32" s="45" t="s">
        <v>30</v>
      </c>
      <c r="Y32" s="41">
        <v>2</v>
      </c>
      <c r="Z32" s="16"/>
      <c r="AA32" s="17" t="s">
        <v>31</v>
      </c>
      <c r="AB32" s="18">
        <v>1.8</v>
      </c>
      <c r="AC32" s="18">
        <f>AB32*1</f>
        <v>1.8</v>
      </c>
      <c r="AD32" s="18" t="s">
        <v>29</v>
      </c>
      <c r="AE32" s="18">
        <f>AB32*5</f>
        <v>9</v>
      </c>
      <c r="AF32" s="18">
        <f>AC32*4+AE32*4</f>
        <v>43.2</v>
      </c>
    </row>
    <row r="33" spans="2:36" ht="27.95" customHeight="1" x14ac:dyDescent="0.25">
      <c r="B33" s="272" t="s">
        <v>55</v>
      </c>
      <c r="C33" s="264"/>
      <c r="D33" s="49"/>
      <c r="E33" s="49"/>
      <c r="F33" s="2"/>
      <c r="G33" s="2"/>
      <c r="H33" s="49"/>
      <c r="I33" s="2"/>
      <c r="J33" s="2"/>
      <c r="K33" s="49"/>
      <c r="L33" s="2"/>
      <c r="M33" s="2" t="s">
        <v>128</v>
      </c>
      <c r="N33" s="3"/>
      <c r="O33" s="2">
        <v>5</v>
      </c>
      <c r="P33" s="2"/>
      <c r="Q33" s="49"/>
      <c r="R33" s="2"/>
      <c r="S33" s="2" t="s">
        <v>68</v>
      </c>
      <c r="T33" s="49"/>
      <c r="U33" s="2">
        <v>3</v>
      </c>
      <c r="V33" s="266"/>
      <c r="W33" s="44" t="s">
        <v>44</v>
      </c>
      <c r="X33" s="45" t="s">
        <v>32</v>
      </c>
      <c r="Y33" s="41">
        <v>0</v>
      </c>
      <c r="Z33" s="17"/>
      <c r="AA33" s="17" t="s">
        <v>33</v>
      </c>
      <c r="AB33" s="18">
        <v>2.5</v>
      </c>
      <c r="AC33" s="18"/>
      <c r="AD33" s="18">
        <f>AB33*5</f>
        <v>12.5</v>
      </c>
      <c r="AE33" s="18" t="s">
        <v>29</v>
      </c>
      <c r="AF33" s="18">
        <f>AD33*9</f>
        <v>112.5</v>
      </c>
      <c r="AJ33" s="17"/>
    </row>
    <row r="34" spans="2:36" ht="27.95" customHeight="1" x14ac:dyDescent="0.3">
      <c r="B34" s="272"/>
      <c r="C34" s="264"/>
      <c r="D34" s="49"/>
      <c r="E34" s="49"/>
      <c r="F34" s="2"/>
      <c r="G34" s="2"/>
      <c r="H34" s="49"/>
      <c r="I34" s="2"/>
      <c r="J34" s="3"/>
      <c r="K34" s="49"/>
      <c r="L34" s="3"/>
      <c r="M34" s="3"/>
      <c r="N34" s="49"/>
      <c r="O34" s="2"/>
      <c r="P34" s="2"/>
      <c r="Q34" s="49"/>
      <c r="R34" s="2"/>
      <c r="S34" s="3"/>
      <c r="T34" s="49"/>
      <c r="U34" s="2"/>
      <c r="V34" s="266"/>
      <c r="W34" s="97">
        <v>26.1</v>
      </c>
      <c r="X34" s="91" t="s">
        <v>39</v>
      </c>
      <c r="Y34" s="50">
        <v>0</v>
      </c>
      <c r="Z34" s="16"/>
      <c r="AA34" s="17" t="s">
        <v>34</v>
      </c>
      <c r="AB34" s="18">
        <v>1</v>
      </c>
      <c r="AE34" s="17">
        <f>AB34*15</f>
        <v>15</v>
      </c>
    </row>
    <row r="35" spans="2:36" ht="27.95" customHeight="1" x14ac:dyDescent="0.25">
      <c r="B35" s="71" t="s">
        <v>35</v>
      </c>
      <c r="C35" s="52"/>
      <c r="D35" s="49"/>
      <c r="E35" s="49"/>
      <c r="F35" s="2"/>
      <c r="G35" s="2"/>
      <c r="H35" s="49"/>
      <c r="I35" s="2"/>
      <c r="J35" s="2"/>
      <c r="K35" s="49"/>
      <c r="L35" s="2"/>
      <c r="M35" s="2"/>
      <c r="N35" s="49"/>
      <c r="O35" s="2"/>
      <c r="P35" s="2"/>
      <c r="Q35" s="49"/>
      <c r="R35" s="2"/>
      <c r="S35" s="2"/>
      <c r="T35" s="49"/>
      <c r="U35" s="2"/>
      <c r="V35" s="266"/>
      <c r="W35" s="44" t="s">
        <v>12</v>
      </c>
      <c r="X35" s="53"/>
      <c r="Y35" s="41"/>
      <c r="Z35" s="17"/>
      <c r="AC35" s="17">
        <f>SUM(AC30:AC34)</f>
        <v>27.8</v>
      </c>
      <c r="AD35" s="17">
        <f>SUM(AD30:AD34)</f>
        <v>22.5</v>
      </c>
      <c r="AE35" s="17">
        <f>SUM(AE30:AE34)</f>
        <v>114</v>
      </c>
      <c r="AF35" s="17">
        <f>AC35*4+AD35*9+AE35*4</f>
        <v>769.7</v>
      </c>
      <c r="AG35" s="100"/>
    </row>
    <row r="36" spans="2:36" ht="27.95" customHeight="1" x14ac:dyDescent="0.3">
      <c r="B36" s="73"/>
      <c r="C36" s="55"/>
      <c r="D36" s="49"/>
      <c r="E36" s="49"/>
      <c r="F36" s="2"/>
      <c r="G36" s="2"/>
      <c r="H36" s="49"/>
      <c r="I36" s="2"/>
      <c r="J36" s="2"/>
      <c r="K36" s="49"/>
      <c r="L36" s="2"/>
      <c r="M36" s="2"/>
      <c r="N36" s="49"/>
      <c r="O36" s="2"/>
      <c r="P36" s="2"/>
      <c r="Q36" s="49"/>
      <c r="R36" s="2"/>
      <c r="S36" s="2"/>
      <c r="T36" s="49"/>
      <c r="U36" s="2"/>
      <c r="V36" s="267"/>
      <c r="W36" s="98">
        <f>W30*4+W34*4+W32*9</f>
        <v>737.4</v>
      </c>
      <c r="X36" s="57"/>
      <c r="Y36" s="58"/>
      <c r="Z36" s="16"/>
      <c r="AC36" s="56">
        <f>AC35*4/AF35</f>
        <v>0.14447187215798363</v>
      </c>
      <c r="AD36" s="56">
        <f>AD35*9/AF35</f>
        <v>0.26308951539560865</v>
      </c>
      <c r="AE36" s="56">
        <f>AE35*4/AF35</f>
        <v>0.59243861244640761</v>
      </c>
      <c r="AG36" s="102"/>
    </row>
    <row r="37" spans="2:36" s="38" customFormat="1" ht="27.95" customHeight="1" x14ac:dyDescent="0.3">
      <c r="B37" s="59">
        <v>2</v>
      </c>
      <c r="C37" s="264"/>
      <c r="D37" s="34" t="str">
        <f>'107.2月菜單'!R7</f>
        <v>台式炒飯</v>
      </c>
      <c r="E37" s="34" t="s">
        <v>80</v>
      </c>
      <c r="F37" s="34"/>
      <c r="G37" s="34" t="str">
        <f>'107.2月菜單'!R8</f>
        <v>蒜泥肉片</v>
      </c>
      <c r="H37" s="34" t="s">
        <v>80</v>
      </c>
      <c r="I37" s="34"/>
      <c r="J37" s="34" t="str">
        <f>'107.2月菜單'!R9</f>
        <v>咖哩雞丁</v>
      </c>
      <c r="K37" s="34" t="s">
        <v>80</v>
      </c>
      <c r="L37" s="34"/>
      <c r="M37" s="34" t="str">
        <f>'107.2月菜單'!R10</f>
        <v>炸洋蔥魷魚圈(海)(炸)</v>
      </c>
      <c r="N37" s="34" t="s">
        <v>70</v>
      </c>
      <c r="O37" s="34"/>
      <c r="P37" s="34" t="str">
        <f>'107.2月菜單'!R11</f>
        <v>深色蔬菜</v>
      </c>
      <c r="Q37" s="34" t="s">
        <v>81</v>
      </c>
      <c r="R37" s="34"/>
      <c r="S37" s="34" t="str">
        <f>'107.2月菜單'!R12</f>
        <v>味噌豆腐湯(豆)</v>
      </c>
      <c r="T37" s="34" t="s">
        <v>80</v>
      </c>
      <c r="U37" s="34"/>
      <c r="V37" s="265"/>
      <c r="W37" s="35" t="s">
        <v>41</v>
      </c>
      <c r="X37" s="36" t="s">
        <v>19</v>
      </c>
      <c r="Y37" s="37">
        <v>5.3</v>
      </c>
      <c r="Z37" s="17"/>
      <c r="AA37" s="17"/>
      <c r="AB37" s="18"/>
      <c r="AC37" s="17" t="s">
        <v>20</v>
      </c>
      <c r="AD37" s="17" t="s">
        <v>21</v>
      </c>
      <c r="AE37" s="17" t="s">
        <v>22</v>
      </c>
      <c r="AF37" s="17" t="s">
        <v>23</v>
      </c>
      <c r="AG37" s="100"/>
    </row>
    <row r="38" spans="2:36" ht="27.95" customHeight="1" x14ac:dyDescent="0.3">
      <c r="B38" s="60" t="s">
        <v>8</v>
      </c>
      <c r="C38" s="264"/>
      <c r="D38" s="2" t="s">
        <v>82</v>
      </c>
      <c r="E38" s="3"/>
      <c r="F38" s="2">
        <v>20</v>
      </c>
      <c r="G38" s="2" t="s">
        <v>69</v>
      </c>
      <c r="H38" s="3"/>
      <c r="I38" s="2">
        <v>60</v>
      </c>
      <c r="J38" s="117" t="s">
        <v>84</v>
      </c>
      <c r="K38" s="117"/>
      <c r="L38" s="117">
        <v>30</v>
      </c>
      <c r="M38" s="64" t="s">
        <v>133</v>
      </c>
      <c r="N38" s="151"/>
      <c r="O38" s="138">
        <v>40</v>
      </c>
      <c r="P38" s="2" t="s">
        <v>67</v>
      </c>
      <c r="Q38" s="3"/>
      <c r="R38" s="2">
        <v>100</v>
      </c>
      <c r="S38" s="2" t="s">
        <v>85</v>
      </c>
      <c r="T38" s="2"/>
      <c r="U38" s="2">
        <v>1</v>
      </c>
      <c r="V38" s="266"/>
      <c r="W38" s="101">
        <v>103.5</v>
      </c>
      <c r="X38" s="40" t="s">
        <v>25</v>
      </c>
      <c r="Y38" s="41">
        <v>2.2999999999999998</v>
      </c>
      <c r="Z38" s="16"/>
      <c r="AA38" s="42" t="s">
        <v>26</v>
      </c>
      <c r="AB38" s="18">
        <v>6</v>
      </c>
      <c r="AC38" s="18">
        <f>AB38*2</f>
        <v>12</v>
      </c>
      <c r="AD38" s="18"/>
      <c r="AE38" s="18">
        <f>AB38*15</f>
        <v>90</v>
      </c>
      <c r="AF38" s="18">
        <f>AC38*4+AE38*4</f>
        <v>408</v>
      </c>
      <c r="AG38" s="101"/>
    </row>
    <row r="39" spans="2:36" ht="27.95" customHeight="1" x14ac:dyDescent="0.3">
      <c r="B39" s="60">
        <v>23</v>
      </c>
      <c r="C39" s="264"/>
      <c r="D39" s="2" t="s">
        <v>75</v>
      </c>
      <c r="E39" s="3"/>
      <c r="F39" s="2">
        <v>80</v>
      </c>
      <c r="G39" s="2"/>
      <c r="H39" s="3"/>
      <c r="I39" s="2"/>
      <c r="J39" s="117" t="s">
        <v>66</v>
      </c>
      <c r="K39" s="117"/>
      <c r="L39" s="117">
        <v>10</v>
      </c>
      <c r="M39" s="64" t="s">
        <v>134</v>
      </c>
      <c r="N39" s="143" t="s">
        <v>136</v>
      </c>
      <c r="O39" s="139">
        <v>40</v>
      </c>
      <c r="P39" s="2"/>
      <c r="Q39" s="3"/>
      <c r="R39" s="2"/>
      <c r="S39" s="2" t="s">
        <v>86</v>
      </c>
      <c r="T39" s="2" t="s">
        <v>87</v>
      </c>
      <c r="U39" s="2">
        <v>20</v>
      </c>
      <c r="V39" s="266"/>
      <c r="W39" s="44" t="s">
        <v>43</v>
      </c>
      <c r="X39" s="45" t="s">
        <v>27</v>
      </c>
      <c r="Y39" s="41">
        <v>1.8</v>
      </c>
      <c r="Z39" s="17"/>
      <c r="AA39" s="46" t="s">
        <v>28</v>
      </c>
      <c r="AB39" s="18">
        <v>2.2999999999999998</v>
      </c>
      <c r="AC39" s="47">
        <f>AB39*7</f>
        <v>16.099999999999998</v>
      </c>
      <c r="AD39" s="18">
        <f>AB39*5</f>
        <v>11.5</v>
      </c>
      <c r="AE39" s="18" t="s">
        <v>29</v>
      </c>
      <c r="AF39" s="48">
        <f>AC39*4+AD39*9</f>
        <v>167.89999999999998</v>
      </c>
      <c r="AG39" s="100"/>
    </row>
    <row r="40" spans="2:36" ht="27.95" customHeight="1" x14ac:dyDescent="0.3">
      <c r="B40" s="60" t="s">
        <v>10</v>
      </c>
      <c r="C40" s="264"/>
      <c r="D40" s="3" t="s">
        <v>83</v>
      </c>
      <c r="E40" s="3"/>
      <c r="F40" s="3">
        <v>10</v>
      </c>
      <c r="G40" s="2"/>
      <c r="H40" s="3"/>
      <c r="I40" s="2"/>
      <c r="J40" s="2" t="s">
        <v>88</v>
      </c>
      <c r="K40" s="135"/>
      <c r="L40" s="117">
        <v>5</v>
      </c>
      <c r="M40" s="64" t="s">
        <v>135</v>
      </c>
      <c r="N40" s="140"/>
      <c r="O40" s="139">
        <v>30</v>
      </c>
      <c r="P40" s="2"/>
      <c r="Q40" s="3"/>
      <c r="R40" s="2"/>
      <c r="S40" s="2"/>
      <c r="T40" s="3"/>
      <c r="U40" s="2"/>
      <c r="V40" s="266"/>
      <c r="W40" s="97">
        <v>26</v>
      </c>
      <c r="X40" s="45" t="s">
        <v>30</v>
      </c>
      <c r="Y40" s="41">
        <v>2.5</v>
      </c>
      <c r="Z40" s="16"/>
      <c r="AA40" s="17" t="s">
        <v>31</v>
      </c>
      <c r="AB40" s="18">
        <v>1.6</v>
      </c>
      <c r="AC40" s="18">
        <f>AB40*1</f>
        <v>1.6</v>
      </c>
      <c r="AD40" s="18" t="s">
        <v>29</v>
      </c>
      <c r="AE40" s="18">
        <f>AB40*5</f>
        <v>8</v>
      </c>
      <c r="AF40" s="18">
        <f>AC40*4+AE40*4</f>
        <v>38.4</v>
      </c>
      <c r="AG40" s="101"/>
    </row>
    <row r="41" spans="2:36" ht="27.95" customHeight="1" x14ac:dyDescent="0.25">
      <c r="B41" s="272" t="s">
        <v>56</v>
      </c>
      <c r="C41" s="264"/>
      <c r="D41" s="3"/>
      <c r="E41" s="3"/>
      <c r="F41" s="2"/>
      <c r="G41" s="2"/>
      <c r="H41" s="3"/>
      <c r="I41" s="2"/>
      <c r="J41" s="3" t="s">
        <v>77</v>
      </c>
      <c r="K41" s="49"/>
      <c r="L41" s="3">
        <v>20</v>
      </c>
      <c r="M41" s="2"/>
      <c r="N41" s="49"/>
      <c r="O41" s="2"/>
      <c r="P41" s="2"/>
      <c r="Q41" s="3"/>
      <c r="R41" s="2"/>
      <c r="S41" s="3"/>
      <c r="T41" s="3"/>
      <c r="U41" s="3"/>
      <c r="V41" s="266"/>
      <c r="W41" s="44" t="s">
        <v>44</v>
      </c>
      <c r="X41" s="45" t="s">
        <v>32</v>
      </c>
      <c r="Y41" s="41">
        <v>0</v>
      </c>
      <c r="Z41" s="17"/>
      <c r="AA41" s="17" t="s">
        <v>33</v>
      </c>
      <c r="AB41" s="18">
        <v>2.5</v>
      </c>
      <c r="AC41" s="18"/>
      <c r="AD41" s="18">
        <f>AB41*5</f>
        <v>12.5</v>
      </c>
      <c r="AE41" s="18" t="s">
        <v>29</v>
      </c>
      <c r="AF41" s="18">
        <f>AD41*9</f>
        <v>112.5</v>
      </c>
      <c r="AG41" s="100"/>
    </row>
    <row r="42" spans="2:36" ht="27.95" customHeight="1" x14ac:dyDescent="0.3">
      <c r="B42" s="272"/>
      <c r="C42" s="264"/>
      <c r="D42" s="49"/>
      <c r="E42" s="49"/>
      <c r="F42" s="2"/>
      <c r="G42" s="2"/>
      <c r="H42" s="49"/>
      <c r="I42" s="2"/>
      <c r="J42" s="3"/>
      <c r="K42" s="2"/>
      <c r="L42" s="3"/>
      <c r="M42" s="2"/>
      <c r="N42" s="49"/>
      <c r="O42" s="2"/>
      <c r="P42" s="2"/>
      <c r="Q42" s="49"/>
      <c r="R42" s="2"/>
      <c r="S42" s="3"/>
      <c r="T42" s="49"/>
      <c r="U42" s="3"/>
      <c r="V42" s="266"/>
      <c r="W42" s="97">
        <v>26.5</v>
      </c>
      <c r="X42" s="91" t="s">
        <v>39</v>
      </c>
      <c r="Y42" s="50">
        <v>0</v>
      </c>
      <c r="Z42" s="16"/>
      <c r="AA42" s="17" t="s">
        <v>34</v>
      </c>
      <c r="AE42" s="17">
        <f>AB42*15</f>
        <v>0</v>
      </c>
      <c r="AG42" s="101"/>
    </row>
    <row r="43" spans="2:36" ht="27.95" customHeight="1" x14ac:dyDescent="0.25">
      <c r="B43" s="71" t="s">
        <v>35</v>
      </c>
      <c r="C43" s="52"/>
      <c r="D43" s="49"/>
      <c r="E43" s="49"/>
      <c r="F43" s="2"/>
      <c r="G43" s="2"/>
      <c r="H43" s="49"/>
      <c r="I43" s="2"/>
      <c r="J43" s="3"/>
      <c r="K43" s="49"/>
      <c r="L43" s="3"/>
      <c r="M43" s="118"/>
      <c r="N43" s="137"/>
      <c r="O43" s="2"/>
      <c r="P43" s="2"/>
      <c r="Q43" s="49"/>
      <c r="R43" s="2"/>
      <c r="S43" s="3"/>
      <c r="T43" s="49"/>
      <c r="U43" s="3"/>
      <c r="V43" s="266"/>
      <c r="W43" s="44" t="s">
        <v>12</v>
      </c>
      <c r="X43" s="53"/>
      <c r="Y43" s="41"/>
      <c r="Z43" s="17"/>
      <c r="AC43" s="17">
        <f>SUM(AC38:AC42)</f>
        <v>29.7</v>
      </c>
      <c r="AD43" s="17">
        <f>SUM(AD38:AD42)</f>
        <v>24</v>
      </c>
      <c r="AE43" s="17">
        <f>SUM(AE38:AE42)</f>
        <v>98</v>
      </c>
      <c r="AF43" s="17">
        <f>AC43*4+AD43*9+AE43*4</f>
        <v>726.8</v>
      </c>
      <c r="AG43" s="100"/>
    </row>
    <row r="44" spans="2:36" ht="27.95" customHeight="1" thickBot="1" x14ac:dyDescent="0.35">
      <c r="B44" s="149"/>
      <c r="C44" s="55"/>
      <c r="D44" s="77"/>
      <c r="E44" s="77"/>
      <c r="F44" s="78"/>
      <c r="G44" s="78"/>
      <c r="H44" s="77"/>
      <c r="I44" s="78"/>
      <c r="J44" s="78"/>
      <c r="K44" s="77"/>
      <c r="L44" s="78"/>
      <c r="M44" s="78"/>
      <c r="N44" s="77"/>
      <c r="O44" s="78"/>
      <c r="P44" s="78"/>
      <c r="Q44" s="77"/>
      <c r="R44" s="78"/>
      <c r="S44" s="78"/>
      <c r="T44" s="77"/>
      <c r="U44" s="78"/>
      <c r="V44" s="267"/>
      <c r="W44" s="98">
        <f>W38*4+W42*4+W40*9</f>
        <v>754</v>
      </c>
      <c r="X44" s="57"/>
      <c r="Y44" s="58"/>
      <c r="Z44" s="16"/>
      <c r="AC44" s="56">
        <f>AC43*4/AF43</f>
        <v>0.16345624656026417</v>
      </c>
      <c r="AD44" s="56">
        <f>AD43*9/AF43</f>
        <v>0.29719317556411667</v>
      </c>
      <c r="AE44" s="56">
        <f>AE43*4/AF43</f>
        <v>0.53935057787561924</v>
      </c>
      <c r="AG44" s="102"/>
    </row>
    <row r="45" spans="2:36" s="82" customFormat="1" ht="21.75" customHeight="1" x14ac:dyDescent="0.25">
      <c r="B45" s="79"/>
      <c r="C45" s="17"/>
      <c r="D45" s="43"/>
      <c r="E45" s="80"/>
      <c r="F45" s="43"/>
      <c r="G45" s="43"/>
      <c r="H45" s="80"/>
      <c r="I45" s="4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81"/>
      <c r="AA45" s="69"/>
      <c r="AB45" s="63"/>
      <c r="AC45" s="69"/>
      <c r="AD45" s="69"/>
      <c r="AE45" s="69"/>
      <c r="AF45" s="69"/>
      <c r="AG45" s="69"/>
    </row>
    <row r="46" spans="2:36" ht="27.75" x14ac:dyDescent="0.25">
      <c r="B46" s="63"/>
      <c r="C46" s="82"/>
      <c r="D46" s="274"/>
      <c r="E46" s="274"/>
      <c r="F46" s="275"/>
      <c r="G46" s="275"/>
      <c r="H46" s="83"/>
      <c r="I46" s="17"/>
      <c r="J46" s="17"/>
      <c r="K46" s="83"/>
      <c r="L46" s="17"/>
      <c r="M46" s="141"/>
      <c r="N46" s="142"/>
      <c r="O46" s="142"/>
      <c r="P46" s="17"/>
      <c r="Q46" s="83"/>
      <c r="R46" s="17"/>
      <c r="T46" s="83"/>
      <c r="U46" s="17"/>
      <c r="V46" s="84"/>
      <c r="Y46" s="87"/>
    </row>
    <row r="47" spans="2:36" ht="27.75" x14ac:dyDescent="0.25">
      <c r="L47" s="17"/>
      <c r="M47" s="141"/>
      <c r="N47" s="142"/>
      <c r="O47" s="142"/>
      <c r="P47" s="17"/>
      <c r="Y47" s="87"/>
    </row>
    <row r="48" spans="2:36" x14ac:dyDescent="0.25">
      <c r="Y48" s="87"/>
    </row>
    <row r="49" spans="25:25" x14ac:dyDescent="0.25">
      <c r="Y49" s="87"/>
    </row>
    <row r="50" spans="25:25" x14ac:dyDescent="0.25">
      <c r="Y50" s="87"/>
    </row>
    <row r="51" spans="25:25" x14ac:dyDescent="0.25">
      <c r="Y51" s="87"/>
    </row>
    <row r="52" spans="25:25" x14ac:dyDescent="0.25">
      <c r="Y52" s="87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2"/>
  <sheetViews>
    <sheetView topLeftCell="B4" zoomScale="60" workbookViewId="0">
      <selection activeCell="G7" sqref="G7"/>
    </sheetView>
  </sheetViews>
  <sheetFormatPr defaultColWidth="9" defaultRowHeight="20.25" x14ac:dyDescent="0.25"/>
  <cols>
    <col min="1" max="1" width="1.875" style="43" customWidth="1"/>
    <col min="2" max="2" width="4.875" style="79" customWidth="1"/>
    <col min="3" max="3" width="0" style="43" hidden="1" customWidth="1"/>
    <col min="4" max="4" width="18.625" style="43" customWidth="1"/>
    <col min="5" max="5" width="5.625" style="80" customWidth="1"/>
    <col min="6" max="6" width="9.625" style="43" customWidth="1"/>
    <col min="7" max="7" width="18.625" style="43" customWidth="1"/>
    <col min="8" max="8" width="5.625" style="80" customWidth="1"/>
    <col min="9" max="9" width="9.625" style="43" customWidth="1"/>
    <col min="10" max="10" width="18.625" style="43" customWidth="1"/>
    <col min="11" max="11" width="5.625" style="80" customWidth="1"/>
    <col min="12" max="12" width="9.625" style="43" customWidth="1"/>
    <col min="13" max="13" width="18.625" style="43" customWidth="1"/>
    <col min="14" max="14" width="5.625" style="80" customWidth="1"/>
    <col min="15" max="15" width="9.625" style="43" customWidth="1"/>
    <col min="16" max="16" width="18.625" style="43" customWidth="1"/>
    <col min="17" max="17" width="5.625" style="80" customWidth="1"/>
    <col min="18" max="18" width="9.625" style="43" customWidth="1"/>
    <col min="19" max="19" width="18.625" style="43" customWidth="1"/>
    <col min="20" max="20" width="5.625" style="80" customWidth="1"/>
    <col min="21" max="21" width="9.625" style="43" customWidth="1"/>
    <col min="22" max="22" width="5.25" style="88" customWidth="1"/>
    <col min="23" max="23" width="11.75" style="85" customWidth="1"/>
    <col min="24" max="24" width="11.25" style="86" customWidth="1"/>
    <col min="25" max="25" width="6.625" style="89" customWidth="1"/>
    <col min="26" max="26" width="6.625" style="43" customWidth="1"/>
    <col min="27" max="27" width="6" style="17" hidden="1" customWidth="1"/>
    <col min="28" max="28" width="5.5" style="18" hidden="1" customWidth="1"/>
    <col min="29" max="29" width="7.75" style="17" hidden="1" customWidth="1"/>
    <col min="30" max="30" width="8" style="17" hidden="1" customWidth="1"/>
    <col min="31" max="31" width="7.875" style="17" hidden="1" customWidth="1"/>
    <col min="32" max="32" width="7.5" style="17" hidden="1" customWidth="1"/>
    <col min="33" max="33" width="9" style="17"/>
    <col min="34" max="16384" width="9" style="43"/>
  </cols>
  <sheetData>
    <row r="1" spans="2:33" s="5" customFormat="1" ht="38.25" x14ac:dyDescent="0.55000000000000004">
      <c r="B1" s="269" t="s">
        <v>120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4"/>
      <c r="AB1" s="6"/>
    </row>
    <row r="2" spans="2:33" s="5" customFormat="1" ht="13.5" customHeight="1" x14ac:dyDescent="0.45">
      <c r="B2" s="270"/>
      <c r="C2" s="271"/>
      <c r="D2" s="271"/>
      <c r="E2" s="271"/>
      <c r="F2" s="271"/>
      <c r="G2" s="271"/>
      <c r="H2" s="147"/>
      <c r="I2" s="4"/>
      <c r="J2" s="4"/>
      <c r="K2" s="147"/>
      <c r="L2" s="4"/>
      <c r="M2" s="4"/>
      <c r="N2" s="147"/>
      <c r="O2" s="4"/>
      <c r="P2" s="4"/>
      <c r="Q2" s="147"/>
      <c r="R2" s="4"/>
      <c r="S2" s="4"/>
      <c r="T2" s="147"/>
      <c r="U2" s="4"/>
      <c r="V2" s="7"/>
      <c r="W2" s="8"/>
      <c r="X2" s="9"/>
      <c r="Y2" s="8"/>
      <c r="Z2" s="4"/>
      <c r="AB2" s="6"/>
    </row>
    <row r="3" spans="2:33" s="17" customFormat="1" ht="32.25" customHeight="1" thickBot="1" x14ac:dyDescent="0.45">
      <c r="B3" s="92" t="s">
        <v>40</v>
      </c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5"/>
      <c r="T3" s="11"/>
      <c r="U3" s="11"/>
      <c r="V3" s="12"/>
      <c r="W3" s="13"/>
      <c r="X3" s="14"/>
      <c r="Y3" s="15"/>
      <c r="Z3" s="16"/>
      <c r="AB3" s="18"/>
    </row>
    <row r="4" spans="2:33" s="32" customFormat="1" ht="99" x14ac:dyDescent="0.25">
      <c r="B4" s="19" t="s">
        <v>0</v>
      </c>
      <c r="C4" s="20" t="s">
        <v>1</v>
      </c>
      <c r="D4" s="21" t="s">
        <v>2</v>
      </c>
      <c r="E4" s="22" t="s">
        <v>38</v>
      </c>
      <c r="F4" s="21"/>
      <c r="G4" s="21" t="s">
        <v>3</v>
      </c>
      <c r="H4" s="22" t="s">
        <v>38</v>
      </c>
      <c r="I4" s="21"/>
      <c r="J4" s="21" t="s">
        <v>4</v>
      </c>
      <c r="K4" s="22" t="s">
        <v>38</v>
      </c>
      <c r="L4" s="23"/>
      <c r="M4" s="21" t="s">
        <v>4</v>
      </c>
      <c r="N4" s="22" t="s">
        <v>38</v>
      </c>
      <c r="O4" s="21"/>
      <c r="P4" s="21" t="s">
        <v>4</v>
      </c>
      <c r="Q4" s="22" t="s">
        <v>38</v>
      </c>
      <c r="R4" s="21"/>
      <c r="S4" s="24" t="s">
        <v>5</v>
      </c>
      <c r="T4" s="22" t="s">
        <v>38</v>
      </c>
      <c r="U4" s="21"/>
      <c r="V4" s="94" t="s">
        <v>45</v>
      </c>
      <c r="W4" s="25" t="s">
        <v>6</v>
      </c>
      <c r="X4" s="26" t="s">
        <v>13</v>
      </c>
      <c r="Y4" s="27" t="s">
        <v>14</v>
      </c>
      <c r="Z4" s="28"/>
      <c r="AA4" s="29"/>
      <c r="AB4" s="30"/>
      <c r="AC4" s="31"/>
      <c r="AD4" s="31"/>
      <c r="AE4" s="31"/>
      <c r="AF4" s="31"/>
      <c r="AG4" s="99"/>
    </row>
    <row r="5" spans="2:33" s="38" customFormat="1" ht="65.099999999999994" customHeight="1" x14ac:dyDescent="0.3">
      <c r="B5" s="33">
        <v>2</v>
      </c>
      <c r="C5" s="264"/>
      <c r="D5" s="34" t="str">
        <f>'107.2月菜單'!B16</f>
        <v>香Q米飯</v>
      </c>
      <c r="E5" s="34" t="s">
        <v>78</v>
      </c>
      <c r="F5" s="1" t="s">
        <v>16</v>
      </c>
      <c r="G5" s="34" t="str">
        <f>'107.2月菜單'!B17</f>
        <v>香雞排</v>
      </c>
      <c r="H5" s="34" t="s">
        <v>138</v>
      </c>
      <c r="I5" s="1" t="s">
        <v>94</v>
      </c>
      <c r="J5" s="34" t="str">
        <f>'107.2月菜單'!B18</f>
        <v>清蒸肉丸子(醃)</v>
      </c>
      <c r="K5" s="34" t="s">
        <v>78</v>
      </c>
      <c r="L5" s="1" t="s">
        <v>16</v>
      </c>
      <c r="M5" s="34" t="str">
        <f>'107.2月菜單'!B19</f>
        <v>蔬菜冬粉</v>
      </c>
      <c r="N5" s="34" t="s">
        <v>80</v>
      </c>
      <c r="O5" s="1" t="s">
        <v>16</v>
      </c>
      <c r="P5" s="34" t="str">
        <f>'107.2月菜單'!B20</f>
        <v>深色蔬菜</v>
      </c>
      <c r="Q5" s="34" t="s">
        <v>81</v>
      </c>
      <c r="R5" s="1" t="s">
        <v>16</v>
      </c>
      <c r="S5" s="34" t="str">
        <f>'107.2月菜單'!B21</f>
        <v>海芽蛋花湯</v>
      </c>
      <c r="T5" s="34" t="s">
        <v>80</v>
      </c>
      <c r="U5" s="1" t="s">
        <v>16</v>
      </c>
      <c r="V5" s="265"/>
      <c r="W5" s="35" t="s">
        <v>41</v>
      </c>
      <c r="X5" s="36" t="s">
        <v>19</v>
      </c>
      <c r="Y5" s="37">
        <v>5</v>
      </c>
      <c r="Z5" s="17"/>
      <c r="AA5" s="17"/>
      <c r="AB5" s="18"/>
      <c r="AC5" s="17" t="s">
        <v>20</v>
      </c>
      <c r="AD5" s="17" t="s">
        <v>21</v>
      </c>
      <c r="AE5" s="17" t="s">
        <v>22</v>
      </c>
      <c r="AF5" s="17" t="s">
        <v>23</v>
      </c>
      <c r="AG5" s="100"/>
    </row>
    <row r="6" spans="2:33" ht="27.95" customHeight="1" x14ac:dyDescent="0.3">
      <c r="B6" s="39" t="s">
        <v>8</v>
      </c>
      <c r="C6" s="264"/>
      <c r="D6" s="2" t="s">
        <v>75</v>
      </c>
      <c r="E6" s="3"/>
      <c r="F6" s="2">
        <v>90</v>
      </c>
      <c r="G6" s="2" t="s">
        <v>139</v>
      </c>
      <c r="H6" s="2"/>
      <c r="I6" s="2">
        <v>60</v>
      </c>
      <c r="J6" s="2" t="s">
        <v>72</v>
      </c>
      <c r="K6" s="3" t="s">
        <v>93</v>
      </c>
      <c r="L6" s="2">
        <v>10</v>
      </c>
      <c r="M6" s="2" t="s">
        <v>67</v>
      </c>
      <c r="N6" s="135"/>
      <c r="O6" s="2">
        <v>50</v>
      </c>
      <c r="P6" s="2" t="s">
        <v>67</v>
      </c>
      <c r="Q6" s="2"/>
      <c r="R6" s="2">
        <v>100</v>
      </c>
      <c r="S6" s="3" t="s">
        <v>89</v>
      </c>
      <c r="T6" s="2"/>
      <c r="U6" s="2">
        <v>20</v>
      </c>
      <c r="V6" s="266"/>
      <c r="W6" s="101">
        <v>99</v>
      </c>
      <c r="X6" s="40" t="s">
        <v>25</v>
      </c>
      <c r="Y6" s="41">
        <v>2.2999999999999998</v>
      </c>
      <c r="Z6" s="16"/>
      <c r="AA6" s="42" t="s">
        <v>26</v>
      </c>
      <c r="AB6" s="18">
        <v>6</v>
      </c>
      <c r="AC6" s="18">
        <f>AB6*2</f>
        <v>12</v>
      </c>
      <c r="AD6" s="18"/>
      <c r="AE6" s="18">
        <f>AB6*15</f>
        <v>90</v>
      </c>
      <c r="AF6" s="18">
        <f>AC6*4+AE6*4</f>
        <v>408</v>
      </c>
      <c r="AG6" s="101"/>
    </row>
    <row r="7" spans="2:33" ht="27.95" customHeight="1" x14ac:dyDescent="0.3">
      <c r="B7" s="39">
        <v>26</v>
      </c>
      <c r="C7" s="264"/>
      <c r="D7" s="2"/>
      <c r="E7" s="3"/>
      <c r="F7" s="2"/>
      <c r="G7" s="2"/>
      <c r="H7" s="2"/>
      <c r="I7" s="2"/>
      <c r="J7" s="2" t="s">
        <v>69</v>
      </c>
      <c r="K7" s="2"/>
      <c r="L7" s="2">
        <v>30</v>
      </c>
      <c r="M7" s="2" t="s">
        <v>104</v>
      </c>
      <c r="N7" s="115"/>
      <c r="O7" s="2">
        <v>8</v>
      </c>
      <c r="P7" s="2"/>
      <c r="Q7" s="2"/>
      <c r="R7" s="2"/>
      <c r="S7" s="3" t="s">
        <v>68</v>
      </c>
      <c r="T7" s="2"/>
      <c r="U7" s="2">
        <v>10</v>
      </c>
      <c r="V7" s="266"/>
      <c r="W7" s="44" t="s">
        <v>43</v>
      </c>
      <c r="X7" s="45" t="s">
        <v>27</v>
      </c>
      <c r="Y7" s="41">
        <v>1.8</v>
      </c>
      <c r="Z7" s="17"/>
      <c r="AA7" s="46" t="s">
        <v>28</v>
      </c>
      <c r="AB7" s="18">
        <v>2</v>
      </c>
      <c r="AC7" s="47">
        <f>AB7*7</f>
        <v>14</v>
      </c>
      <c r="AD7" s="18">
        <f>AB7*5</f>
        <v>10</v>
      </c>
      <c r="AE7" s="18" t="s">
        <v>29</v>
      </c>
      <c r="AF7" s="48">
        <f>AC7*4+AD7*9</f>
        <v>146</v>
      </c>
      <c r="AG7" s="100"/>
    </row>
    <row r="8" spans="2:33" ht="27.95" customHeight="1" x14ac:dyDescent="0.3">
      <c r="B8" s="39" t="s">
        <v>10</v>
      </c>
      <c r="C8" s="264"/>
      <c r="D8" s="2"/>
      <c r="E8" s="3"/>
      <c r="F8" s="2"/>
      <c r="G8" s="2"/>
      <c r="H8" s="49"/>
      <c r="I8" s="2"/>
      <c r="J8" s="2"/>
      <c r="K8" s="49"/>
      <c r="L8" s="2"/>
      <c r="M8" s="2"/>
      <c r="N8" s="116"/>
      <c r="O8" s="2"/>
      <c r="P8" s="2"/>
      <c r="Q8" s="49"/>
      <c r="R8" s="2"/>
      <c r="S8" s="2"/>
      <c r="T8" s="3"/>
      <c r="U8" s="2"/>
      <c r="V8" s="266"/>
      <c r="W8" s="97">
        <v>25</v>
      </c>
      <c r="X8" s="45" t="s">
        <v>30</v>
      </c>
      <c r="Y8" s="41">
        <v>2.5</v>
      </c>
      <c r="Z8" s="16"/>
      <c r="AA8" s="17" t="s">
        <v>31</v>
      </c>
      <c r="AB8" s="18">
        <v>1.5</v>
      </c>
      <c r="AC8" s="18">
        <f>AB8*1</f>
        <v>1.5</v>
      </c>
      <c r="AD8" s="18" t="s">
        <v>29</v>
      </c>
      <c r="AE8" s="18">
        <f>AB8*5</f>
        <v>7.5</v>
      </c>
      <c r="AF8" s="18">
        <f>AC8*4+AE8*4</f>
        <v>36</v>
      </c>
      <c r="AG8" s="101"/>
    </row>
    <row r="9" spans="2:33" ht="27.95" customHeight="1" x14ac:dyDescent="0.25">
      <c r="B9" s="268" t="s">
        <v>36</v>
      </c>
      <c r="C9" s="264"/>
      <c r="D9" s="3"/>
      <c r="E9" s="3"/>
      <c r="F9" s="3"/>
      <c r="G9" s="2"/>
      <c r="H9" s="49"/>
      <c r="I9" s="2"/>
      <c r="J9" s="2"/>
      <c r="K9" s="49"/>
      <c r="L9" s="2"/>
      <c r="M9" s="3"/>
      <c r="N9" s="49"/>
      <c r="O9" s="2"/>
      <c r="P9" s="2"/>
      <c r="Q9" s="49"/>
      <c r="R9" s="2"/>
      <c r="S9" s="3"/>
      <c r="T9" s="3"/>
      <c r="U9" s="3"/>
      <c r="V9" s="266"/>
      <c r="W9" s="44" t="s">
        <v>44</v>
      </c>
      <c r="X9" s="45" t="s">
        <v>32</v>
      </c>
      <c r="Y9" s="41">
        <v>0</v>
      </c>
      <c r="Z9" s="17"/>
      <c r="AA9" s="17" t="s">
        <v>33</v>
      </c>
      <c r="AB9" s="18">
        <v>2.5</v>
      </c>
      <c r="AC9" s="18"/>
      <c r="AD9" s="18">
        <f>AB9*5</f>
        <v>12.5</v>
      </c>
      <c r="AE9" s="18" t="s">
        <v>29</v>
      </c>
      <c r="AF9" s="18">
        <f>AD9*9</f>
        <v>112.5</v>
      </c>
      <c r="AG9" s="100"/>
    </row>
    <row r="10" spans="2:33" ht="27.95" customHeight="1" x14ac:dyDescent="0.3">
      <c r="B10" s="268"/>
      <c r="C10" s="264"/>
      <c r="D10" s="3"/>
      <c r="E10" s="3"/>
      <c r="F10" s="3"/>
      <c r="G10" s="2"/>
      <c r="H10" s="49"/>
      <c r="I10" s="2"/>
      <c r="J10" s="2"/>
      <c r="K10" s="49"/>
      <c r="L10" s="2"/>
      <c r="M10" s="2"/>
      <c r="N10" s="49"/>
      <c r="O10" s="2"/>
      <c r="P10" s="2"/>
      <c r="Q10" s="49"/>
      <c r="R10" s="2"/>
      <c r="S10" s="3"/>
      <c r="T10" s="96"/>
      <c r="U10" s="2"/>
      <c r="V10" s="266"/>
      <c r="W10" s="97">
        <v>25.9</v>
      </c>
      <c r="X10" s="91" t="s">
        <v>39</v>
      </c>
      <c r="Y10" s="50">
        <v>0</v>
      </c>
      <c r="Z10" s="16"/>
      <c r="AA10" s="17" t="s">
        <v>34</v>
      </c>
      <c r="AE10" s="17">
        <f>AB10*15</f>
        <v>0</v>
      </c>
      <c r="AG10" s="101"/>
    </row>
    <row r="11" spans="2:33" ht="27.95" customHeight="1" x14ac:dyDescent="0.25">
      <c r="B11" s="51" t="s">
        <v>35</v>
      </c>
      <c r="C11" s="52"/>
      <c r="D11" s="3"/>
      <c r="E11" s="49"/>
      <c r="F11" s="3"/>
      <c r="G11" s="2"/>
      <c r="H11" s="49"/>
      <c r="I11" s="2"/>
      <c r="J11" s="2"/>
      <c r="K11" s="49"/>
      <c r="L11" s="2"/>
      <c r="M11" s="2"/>
      <c r="N11" s="49"/>
      <c r="O11" s="2"/>
      <c r="P11" s="2"/>
      <c r="Q11" s="49"/>
      <c r="R11" s="2"/>
      <c r="S11" s="2"/>
      <c r="T11" s="49"/>
      <c r="U11" s="2"/>
      <c r="V11" s="266"/>
      <c r="W11" s="44" t="s">
        <v>12</v>
      </c>
      <c r="X11" s="53"/>
      <c r="Y11" s="41"/>
      <c r="Z11" s="17"/>
      <c r="AC11" s="17">
        <f>SUM(AC6:AC10)</f>
        <v>27.5</v>
      </c>
      <c r="AD11" s="17">
        <f>SUM(AD6:AD10)</f>
        <v>22.5</v>
      </c>
      <c r="AE11" s="17">
        <f>SUM(AE6:AE10)</f>
        <v>97.5</v>
      </c>
      <c r="AF11" s="17">
        <f>AC11*4+AD11*9+AE11*4</f>
        <v>702.5</v>
      </c>
      <c r="AG11" s="100"/>
    </row>
    <row r="12" spans="2:33" ht="27.95" customHeight="1" x14ac:dyDescent="0.3">
      <c r="B12" s="54"/>
      <c r="C12" s="55"/>
      <c r="D12" s="49"/>
      <c r="E12" s="49"/>
      <c r="F12" s="2"/>
      <c r="G12" s="2"/>
      <c r="H12" s="49"/>
      <c r="I12" s="2"/>
      <c r="J12" s="2"/>
      <c r="K12" s="49"/>
      <c r="L12" s="2"/>
      <c r="M12" s="2"/>
      <c r="N12" s="49"/>
      <c r="O12" s="2"/>
      <c r="P12" s="2"/>
      <c r="Q12" s="49"/>
      <c r="R12" s="2"/>
      <c r="S12" s="2"/>
      <c r="T12" s="49"/>
      <c r="U12" s="2"/>
      <c r="V12" s="267"/>
      <c r="W12" s="98">
        <f>W6*4+W10*4+W8*9</f>
        <v>724.6</v>
      </c>
      <c r="X12" s="57"/>
      <c r="Y12" s="58"/>
      <c r="Z12" s="16"/>
      <c r="AC12" s="56">
        <f>AC11*4/AF11</f>
        <v>0.15658362989323843</v>
      </c>
      <c r="AD12" s="56">
        <f>AD11*9/AF11</f>
        <v>0.28825622775800713</v>
      </c>
      <c r="AE12" s="56">
        <f>AE11*4/AF11</f>
        <v>0.55516014234875444</v>
      </c>
      <c r="AG12" s="102"/>
    </row>
    <row r="13" spans="2:33" s="38" customFormat="1" ht="27.95" customHeight="1" x14ac:dyDescent="0.3">
      <c r="B13" s="33">
        <v>2</v>
      </c>
      <c r="C13" s="264"/>
      <c r="D13" s="34" t="str">
        <f>'107.2月菜單'!F16</f>
        <v>麥片飯</v>
      </c>
      <c r="E13" s="34" t="s">
        <v>78</v>
      </c>
      <c r="F13" s="34"/>
      <c r="G13" s="34" t="str">
        <f>'107.2月菜單'!F17</f>
        <v>豆乾燒肉(豆)</v>
      </c>
      <c r="H13" s="34" t="s">
        <v>80</v>
      </c>
      <c r="I13" s="34"/>
      <c r="J13" s="34" t="str">
        <f>'107.2月菜單'!F18</f>
        <v>泰式蛋</v>
      </c>
      <c r="K13" s="34" t="s">
        <v>99</v>
      </c>
      <c r="L13" s="34"/>
      <c r="M13" s="34" t="str">
        <f>'107.2月菜單'!F19</f>
        <v>青花拌鮮菇</v>
      </c>
      <c r="N13" s="34" t="s">
        <v>100</v>
      </c>
      <c r="O13" s="34"/>
      <c r="P13" s="34" t="str">
        <f>'107.2月菜單'!F20</f>
        <v>淺色蔬菜</v>
      </c>
      <c r="Q13" s="34" t="s">
        <v>81</v>
      </c>
      <c r="R13" s="34"/>
      <c r="S13" s="34" t="str">
        <f>'107.2月菜單'!F21</f>
        <v>吉頭菜湯</v>
      </c>
      <c r="T13" s="34" t="s">
        <v>80</v>
      </c>
      <c r="U13" s="34"/>
      <c r="V13" s="265"/>
      <c r="W13" s="35" t="s">
        <v>41</v>
      </c>
      <c r="X13" s="36" t="s">
        <v>19</v>
      </c>
      <c r="Y13" s="37">
        <v>5.2</v>
      </c>
      <c r="Z13" s="17"/>
      <c r="AA13" s="17"/>
      <c r="AB13" s="18"/>
      <c r="AC13" s="17" t="s">
        <v>20</v>
      </c>
      <c r="AD13" s="17" t="s">
        <v>21</v>
      </c>
      <c r="AE13" s="17" t="s">
        <v>22</v>
      </c>
      <c r="AF13" s="17" t="s">
        <v>23</v>
      </c>
      <c r="AG13" s="100"/>
    </row>
    <row r="14" spans="2:33" ht="27.95" customHeight="1" x14ac:dyDescent="0.3">
      <c r="B14" s="39" t="s">
        <v>8</v>
      </c>
      <c r="C14" s="264"/>
      <c r="D14" s="2" t="s">
        <v>75</v>
      </c>
      <c r="E14" s="2"/>
      <c r="F14" s="2">
        <v>70</v>
      </c>
      <c r="G14" s="2" t="s">
        <v>95</v>
      </c>
      <c r="H14" s="2" t="s">
        <v>87</v>
      </c>
      <c r="I14" s="2">
        <v>20</v>
      </c>
      <c r="J14" s="2" t="s">
        <v>68</v>
      </c>
      <c r="K14" s="3"/>
      <c r="L14" s="2">
        <v>55</v>
      </c>
      <c r="M14" s="115" t="s">
        <v>96</v>
      </c>
      <c r="N14" s="115"/>
      <c r="O14" s="115">
        <v>60</v>
      </c>
      <c r="P14" s="2" t="s">
        <v>67</v>
      </c>
      <c r="Q14" s="2"/>
      <c r="R14" s="2">
        <v>100</v>
      </c>
      <c r="S14" s="3" t="s">
        <v>97</v>
      </c>
      <c r="T14" s="2"/>
      <c r="U14" s="2">
        <v>40</v>
      </c>
      <c r="V14" s="266"/>
      <c r="W14" s="101">
        <v>102</v>
      </c>
      <c r="X14" s="40" t="s">
        <v>25</v>
      </c>
      <c r="Y14" s="41">
        <v>2.1</v>
      </c>
      <c r="Z14" s="16"/>
      <c r="AA14" s="42" t="s">
        <v>26</v>
      </c>
      <c r="AB14" s="18">
        <v>6.2</v>
      </c>
      <c r="AC14" s="18">
        <f>AB14*2</f>
        <v>12.4</v>
      </c>
      <c r="AD14" s="18"/>
      <c r="AE14" s="18">
        <f>AB14*15</f>
        <v>93</v>
      </c>
      <c r="AF14" s="18">
        <f>AC14*4+AE14*4</f>
        <v>421.6</v>
      </c>
      <c r="AG14" s="101"/>
    </row>
    <row r="15" spans="2:33" ht="27.95" customHeight="1" x14ac:dyDescent="0.3">
      <c r="B15" s="39">
        <v>27</v>
      </c>
      <c r="C15" s="264"/>
      <c r="D15" s="2" t="s">
        <v>98</v>
      </c>
      <c r="E15" s="2"/>
      <c r="F15" s="2">
        <v>30</v>
      </c>
      <c r="G15" s="2" t="s">
        <v>69</v>
      </c>
      <c r="H15" s="2"/>
      <c r="I15" s="2">
        <v>40</v>
      </c>
      <c r="J15" s="2"/>
      <c r="K15" s="2"/>
      <c r="L15" s="2"/>
      <c r="M15" s="115" t="s">
        <v>129</v>
      </c>
      <c r="N15" s="115"/>
      <c r="O15" s="115">
        <v>20</v>
      </c>
      <c r="P15" s="2"/>
      <c r="Q15" s="2"/>
      <c r="R15" s="2"/>
      <c r="S15" s="3"/>
      <c r="T15" s="2"/>
      <c r="U15" s="2"/>
      <c r="V15" s="266"/>
      <c r="W15" s="44" t="s">
        <v>43</v>
      </c>
      <c r="X15" s="45" t="s">
        <v>27</v>
      </c>
      <c r="Y15" s="41">
        <v>1.8</v>
      </c>
      <c r="Z15" s="17"/>
      <c r="AA15" s="46" t="s">
        <v>28</v>
      </c>
      <c r="AB15" s="18">
        <v>2</v>
      </c>
      <c r="AC15" s="47">
        <f>AB15*7</f>
        <v>14</v>
      </c>
      <c r="AD15" s="18">
        <f>AB15*5</f>
        <v>10</v>
      </c>
      <c r="AE15" s="18" t="s">
        <v>29</v>
      </c>
      <c r="AF15" s="48">
        <f>AC15*4+AD15*9</f>
        <v>146</v>
      </c>
      <c r="AG15" s="100"/>
    </row>
    <row r="16" spans="2:33" ht="27.95" customHeight="1" x14ac:dyDescent="0.3">
      <c r="B16" s="39" t="s">
        <v>10</v>
      </c>
      <c r="C16" s="264"/>
      <c r="D16" s="49"/>
      <c r="E16" s="49"/>
      <c r="F16" s="2"/>
      <c r="G16" s="2"/>
      <c r="H16" s="49"/>
      <c r="I16" s="2"/>
      <c r="J16" s="2"/>
      <c r="K16" s="49"/>
      <c r="L16" s="2"/>
      <c r="M16" s="115"/>
      <c r="N16" s="116"/>
      <c r="O16" s="115"/>
      <c r="P16" s="2"/>
      <c r="Q16" s="49"/>
      <c r="R16" s="2"/>
      <c r="S16" s="2"/>
      <c r="T16" s="3"/>
      <c r="U16" s="2"/>
      <c r="V16" s="266"/>
      <c r="W16" s="97">
        <v>25</v>
      </c>
      <c r="X16" s="45" t="s">
        <v>30</v>
      </c>
      <c r="Y16" s="41">
        <v>2.5</v>
      </c>
      <c r="Z16" s="16"/>
      <c r="AA16" s="17" t="s">
        <v>31</v>
      </c>
      <c r="AB16" s="18">
        <v>1.7</v>
      </c>
      <c r="AC16" s="18">
        <f>AB16*1</f>
        <v>1.7</v>
      </c>
      <c r="AD16" s="18" t="s">
        <v>29</v>
      </c>
      <c r="AE16" s="18">
        <f>AB16*5</f>
        <v>8.5</v>
      </c>
      <c r="AF16" s="18">
        <f>AC16*4+AE16*4</f>
        <v>40.799999999999997</v>
      </c>
      <c r="AG16" s="101"/>
    </row>
    <row r="17" spans="2:33" ht="27.95" customHeight="1" x14ac:dyDescent="0.25">
      <c r="B17" s="268" t="s">
        <v>57</v>
      </c>
      <c r="C17" s="264"/>
      <c r="D17" s="49"/>
      <c r="E17" s="49"/>
      <c r="F17" s="2"/>
      <c r="G17" s="2"/>
      <c r="H17" s="49"/>
      <c r="I17" s="2"/>
      <c r="J17" s="2"/>
      <c r="K17" s="49"/>
      <c r="L17" s="2"/>
      <c r="M17" s="3"/>
      <c r="N17" s="49"/>
      <c r="O17" s="2"/>
      <c r="P17" s="2"/>
      <c r="Q17" s="49"/>
      <c r="R17" s="2"/>
      <c r="S17" s="3"/>
      <c r="T17" s="3"/>
      <c r="U17" s="3"/>
      <c r="V17" s="266"/>
      <c r="W17" s="44" t="s">
        <v>44</v>
      </c>
      <c r="X17" s="45" t="s">
        <v>32</v>
      </c>
      <c r="Y17" s="41">
        <v>0</v>
      </c>
      <c r="Z17" s="17"/>
      <c r="AA17" s="17" t="s">
        <v>33</v>
      </c>
      <c r="AB17" s="18">
        <v>2.5</v>
      </c>
      <c r="AC17" s="18"/>
      <c r="AD17" s="18">
        <f>AB17*5</f>
        <v>12.5</v>
      </c>
      <c r="AE17" s="18" t="s">
        <v>29</v>
      </c>
      <c r="AF17" s="18">
        <f>AD17*9</f>
        <v>112.5</v>
      </c>
      <c r="AG17" s="100"/>
    </row>
    <row r="18" spans="2:33" ht="27.95" customHeight="1" x14ac:dyDescent="0.3">
      <c r="B18" s="268"/>
      <c r="C18" s="264"/>
      <c r="D18" s="49"/>
      <c r="E18" s="49"/>
      <c r="F18" s="2"/>
      <c r="G18" s="2"/>
      <c r="H18" s="49"/>
      <c r="I18" s="2"/>
      <c r="J18" s="2"/>
      <c r="K18" s="49"/>
      <c r="L18" s="2"/>
      <c r="M18" s="3"/>
      <c r="N18" s="49"/>
      <c r="O18" s="2"/>
      <c r="P18" s="2"/>
      <c r="Q18" s="49"/>
      <c r="R18" s="2"/>
      <c r="S18" s="119"/>
      <c r="T18" s="119"/>
      <c r="U18" s="119"/>
      <c r="V18" s="266"/>
      <c r="W18" s="97">
        <v>24.9</v>
      </c>
      <c r="X18" s="91" t="s">
        <v>39</v>
      </c>
      <c r="Y18" s="50">
        <v>0</v>
      </c>
      <c r="Z18" s="16"/>
      <c r="AA18" s="17" t="s">
        <v>34</v>
      </c>
      <c r="AB18" s="18">
        <v>1</v>
      </c>
      <c r="AE18" s="17">
        <f>AB18*15</f>
        <v>15</v>
      </c>
      <c r="AG18" s="101"/>
    </row>
    <row r="19" spans="2:33" ht="27.95" customHeight="1" x14ac:dyDescent="0.25">
      <c r="B19" s="51" t="s">
        <v>35</v>
      </c>
      <c r="C19" s="52"/>
      <c r="D19" s="49"/>
      <c r="E19" s="49"/>
      <c r="F19" s="2"/>
      <c r="G19" s="2"/>
      <c r="H19" s="49"/>
      <c r="I19" s="2"/>
      <c r="J19" s="2"/>
      <c r="K19" s="49"/>
      <c r="L19" s="2"/>
      <c r="M19" s="2"/>
      <c r="N19" s="49"/>
      <c r="O19" s="2"/>
      <c r="P19" s="2"/>
      <c r="Q19" s="49"/>
      <c r="R19" s="2"/>
      <c r="S19" s="3"/>
      <c r="T19" s="90"/>
      <c r="U19" s="90"/>
      <c r="V19" s="266"/>
      <c r="W19" s="44" t="s">
        <v>12</v>
      </c>
      <c r="X19" s="53"/>
      <c r="Y19" s="41"/>
      <c r="Z19" s="17"/>
      <c r="AC19" s="17">
        <f>SUM(AC14:AC18)</f>
        <v>28.099999999999998</v>
      </c>
      <c r="AD19" s="17">
        <f>SUM(AD14:AD18)</f>
        <v>22.5</v>
      </c>
      <c r="AE19" s="17">
        <f>SUM(AE14:AE18)</f>
        <v>116.5</v>
      </c>
      <c r="AF19" s="17">
        <f>AC19*4+AD19*9+AE19*4</f>
        <v>780.9</v>
      </c>
      <c r="AG19" s="100"/>
    </row>
    <row r="20" spans="2:33" ht="27.95" customHeight="1" x14ac:dyDescent="0.3">
      <c r="B20" s="54"/>
      <c r="C20" s="55"/>
      <c r="D20" s="49"/>
      <c r="E20" s="49"/>
      <c r="F20" s="2"/>
      <c r="G20" s="2"/>
      <c r="H20" s="49"/>
      <c r="I20" s="2"/>
      <c r="J20" s="2"/>
      <c r="K20" s="49"/>
      <c r="L20" s="2"/>
      <c r="M20" s="2"/>
      <c r="N20" s="49"/>
      <c r="O20" s="2"/>
      <c r="P20" s="2"/>
      <c r="Q20" s="49"/>
      <c r="R20" s="2"/>
      <c r="S20" s="2"/>
      <c r="T20" s="49"/>
      <c r="U20" s="2"/>
      <c r="V20" s="267"/>
      <c r="W20" s="98">
        <f>W14*4+W18*4+W16*9</f>
        <v>732.6</v>
      </c>
      <c r="X20" s="57"/>
      <c r="Y20" s="58"/>
      <c r="Z20" s="16"/>
      <c r="AC20" s="56">
        <f>AC19*4/AF19</f>
        <v>0.14393648354462799</v>
      </c>
      <c r="AD20" s="56">
        <f>AD19*9/AF19</f>
        <v>0.25931617364579335</v>
      </c>
      <c r="AE20" s="56">
        <f>AE19*4/AF19</f>
        <v>0.59674734280957875</v>
      </c>
      <c r="AG20" s="102"/>
    </row>
    <row r="21" spans="2:33" s="38" customFormat="1" ht="27.95" customHeight="1" x14ac:dyDescent="0.3">
      <c r="B21" s="33">
        <v>2</v>
      </c>
      <c r="C21" s="264"/>
      <c r="D21" s="34" t="str">
        <f>'107.2月菜單'!J16</f>
        <v>228放假一天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265"/>
      <c r="W21" s="35"/>
      <c r="X21" s="36"/>
      <c r="Y21" s="37"/>
      <c r="Z21" s="17"/>
      <c r="AA21" s="17"/>
      <c r="AB21" s="18"/>
      <c r="AC21" s="17" t="s">
        <v>20</v>
      </c>
      <c r="AD21" s="17" t="s">
        <v>21</v>
      </c>
      <c r="AE21" s="17" t="s">
        <v>22</v>
      </c>
      <c r="AF21" s="17" t="s">
        <v>23</v>
      </c>
      <c r="AG21" s="100"/>
    </row>
    <row r="22" spans="2:33" s="64" customFormat="1" ht="27.75" customHeight="1" x14ac:dyDescent="0.4">
      <c r="B22" s="39" t="s">
        <v>8</v>
      </c>
      <c r="C22" s="264"/>
      <c r="D22" s="2"/>
      <c r="E22" s="3"/>
      <c r="F22" s="2"/>
      <c r="G22" s="2"/>
      <c r="H22" s="2"/>
      <c r="I22" s="2"/>
      <c r="J22" s="2"/>
      <c r="K22" s="2"/>
      <c r="L22" s="2"/>
      <c r="M22" s="2"/>
      <c r="N22" s="3"/>
      <c r="O22" s="2"/>
      <c r="P22" s="2"/>
      <c r="Q22" s="2"/>
      <c r="R22" s="2"/>
      <c r="S22" s="3"/>
      <c r="T22" s="2"/>
      <c r="U22" s="2"/>
      <c r="V22" s="266"/>
      <c r="W22" s="101"/>
      <c r="X22" s="40"/>
      <c r="Y22" s="41"/>
      <c r="Z22" s="61"/>
      <c r="AA22" s="62" t="s">
        <v>26</v>
      </c>
      <c r="AB22" s="63">
        <v>6.2</v>
      </c>
      <c r="AC22" s="63">
        <f>AB22*2</f>
        <v>12.4</v>
      </c>
      <c r="AD22" s="63"/>
      <c r="AE22" s="63">
        <f>AB22*15</f>
        <v>93</v>
      </c>
      <c r="AF22" s="63">
        <f>AC22*4+AE22*4</f>
        <v>421.6</v>
      </c>
      <c r="AG22" s="101"/>
    </row>
    <row r="23" spans="2:33" s="64" customFormat="1" ht="27.95" customHeight="1" x14ac:dyDescent="0.3">
      <c r="B23" s="39">
        <v>28</v>
      </c>
      <c r="C23" s="264"/>
      <c r="D23" s="2"/>
      <c r="E23" s="3"/>
      <c r="F23" s="2"/>
      <c r="G23" s="2"/>
      <c r="H23" s="2"/>
      <c r="I23" s="2"/>
      <c r="J23" s="2"/>
      <c r="K23" s="2"/>
      <c r="L23" s="2"/>
      <c r="M23" s="2"/>
      <c r="N23" s="3"/>
      <c r="O23" s="2"/>
      <c r="P23" s="2"/>
      <c r="Q23" s="2"/>
      <c r="R23" s="2"/>
      <c r="S23" s="2"/>
      <c r="T23" s="49"/>
      <c r="U23" s="2"/>
      <c r="V23" s="266"/>
      <c r="W23" s="44"/>
      <c r="X23" s="45"/>
      <c r="Y23" s="41"/>
      <c r="Z23" s="65"/>
      <c r="AA23" s="66" t="s">
        <v>28</v>
      </c>
      <c r="AB23" s="63">
        <v>2.1</v>
      </c>
      <c r="AC23" s="67">
        <f>AB23*7</f>
        <v>14.700000000000001</v>
      </c>
      <c r="AD23" s="63">
        <f>AB23*5</f>
        <v>10.5</v>
      </c>
      <c r="AE23" s="63" t="s">
        <v>29</v>
      </c>
      <c r="AF23" s="68">
        <f>AC23*4+AD23*9</f>
        <v>153.30000000000001</v>
      </c>
      <c r="AG23" s="100"/>
    </row>
    <row r="24" spans="2:33" s="64" customFormat="1" ht="27.95" customHeight="1" x14ac:dyDescent="0.4">
      <c r="B24" s="39" t="s">
        <v>10</v>
      </c>
      <c r="C24" s="264"/>
      <c r="D24" s="3"/>
      <c r="E24" s="3"/>
      <c r="F24" s="3"/>
      <c r="G24" s="2"/>
      <c r="H24" s="49"/>
      <c r="I24" s="2"/>
      <c r="J24" s="2"/>
      <c r="K24" s="2"/>
      <c r="L24" s="2"/>
      <c r="M24" s="2"/>
      <c r="N24" s="49"/>
      <c r="O24" s="2"/>
      <c r="P24" s="2"/>
      <c r="Q24" s="49"/>
      <c r="R24" s="2"/>
      <c r="S24" s="3"/>
      <c r="T24" s="2"/>
      <c r="U24" s="2"/>
      <c r="V24" s="266"/>
      <c r="W24" s="97"/>
      <c r="X24" s="45"/>
      <c r="Y24" s="41"/>
      <c r="Z24" s="61"/>
      <c r="AA24" s="69" t="s">
        <v>31</v>
      </c>
      <c r="AB24" s="63">
        <v>1.6</v>
      </c>
      <c r="AC24" s="63">
        <f>AB24*1</f>
        <v>1.6</v>
      </c>
      <c r="AD24" s="63" t="s">
        <v>29</v>
      </c>
      <c r="AE24" s="63">
        <f>AB24*5</f>
        <v>8</v>
      </c>
      <c r="AF24" s="63">
        <f>AC24*4+AE24*4</f>
        <v>38.4</v>
      </c>
      <c r="AG24" s="101"/>
    </row>
    <row r="25" spans="2:33" s="64" customFormat="1" ht="27.95" customHeight="1" x14ac:dyDescent="0.25">
      <c r="B25" s="268" t="s">
        <v>58</v>
      </c>
      <c r="C25" s="264"/>
      <c r="D25" s="3"/>
      <c r="E25" s="3"/>
      <c r="F25" s="3"/>
      <c r="G25" s="2"/>
      <c r="H25" s="49"/>
      <c r="I25" s="2"/>
      <c r="J25" s="2"/>
      <c r="K25" s="2"/>
      <c r="L25" s="2"/>
      <c r="M25" s="2"/>
      <c r="N25" s="49"/>
      <c r="O25" s="2"/>
      <c r="P25" s="2"/>
      <c r="Q25" s="49"/>
      <c r="R25" s="2"/>
      <c r="S25" s="2"/>
      <c r="T25" s="49"/>
      <c r="U25" s="2"/>
      <c r="V25" s="266"/>
      <c r="W25" s="44"/>
      <c r="X25" s="45"/>
      <c r="Y25" s="41"/>
      <c r="Z25" s="65"/>
      <c r="AA25" s="69" t="s">
        <v>33</v>
      </c>
      <c r="AB25" s="63">
        <v>2.5</v>
      </c>
      <c r="AC25" s="63"/>
      <c r="AD25" s="63">
        <f>AB25*5</f>
        <v>12.5</v>
      </c>
      <c r="AE25" s="63" t="s">
        <v>29</v>
      </c>
      <c r="AF25" s="63">
        <f>AD25*9</f>
        <v>112.5</v>
      </c>
      <c r="AG25" s="100"/>
    </row>
    <row r="26" spans="2:33" s="64" customFormat="1" ht="27.95" customHeight="1" x14ac:dyDescent="0.4">
      <c r="B26" s="268"/>
      <c r="C26" s="264"/>
      <c r="D26" s="3"/>
      <c r="E26" s="3"/>
      <c r="F26" s="3"/>
      <c r="G26" s="70"/>
      <c r="H26" s="49"/>
      <c r="I26" s="2"/>
      <c r="J26" s="2"/>
      <c r="K26" s="49"/>
      <c r="L26" s="2"/>
      <c r="M26" s="2"/>
      <c r="N26" s="49"/>
      <c r="O26" s="2"/>
      <c r="P26" s="2"/>
      <c r="Q26" s="49"/>
      <c r="R26" s="2"/>
      <c r="S26" s="2"/>
      <c r="T26" s="96"/>
      <c r="U26" s="2"/>
      <c r="V26" s="266"/>
      <c r="W26" s="97"/>
      <c r="X26" s="91"/>
      <c r="Y26" s="50"/>
      <c r="Z26" s="61"/>
      <c r="AA26" s="69" t="s">
        <v>34</v>
      </c>
      <c r="AB26" s="63"/>
      <c r="AC26" s="69"/>
      <c r="AD26" s="69"/>
      <c r="AE26" s="69">
        <f>AB26*15</f>
        <v>0</v>
      </c>
      <c r="AF26" s="69"/>
      <c r="AG26" s="101"/>
    </row>
    <row r="27" spans="2:33" s="64" customFormat="1" ht="27.95" customHeight="1" x14ac:dyDescent="0.25">
      <c r="B27" s="51" t="s">
        <v>35</v>
      </c>
      <c r="C27" s="72"/>
      <c r="D27" s="3"/>
      <c r="E27" s="49"/>
      <c r="F27" s="3"/>
      <c r="G27" s="2"/>
      <c r="H27" s="49"/>
      <c r="I27" s="2"/>
      <c r="J27" s="2"/>
      <c r="K27" s="49"/>
      <c r="L27" s="2"/>
      <c r="M27" s="2"/>
      <c r="N27" s="49"/>
      <c r="O27" s="2"/>
      <c r="P27" s="2"/>
      <c r="Q27" s="49"/>
      <c r="R27" s="2"/>
      <c r="S27" s="2"/>
      <c r="T27" s="49"/>
      <c r="U27" s="2"/>
      <c r="V27" s="266"/>
      <c r="W27" s="44"/>
      <c r="X27" s="53"/>
      <c r="Y27" s="41"/>
      <c r="Z27" s="65"/>
      <c r="AA27" s="69"/>
      <c r="AB27" s="63"/>
      <c r="AC27" s="69">
        <f>SUM(AC22:AC26)</f>
        <v>28.700000000000003</v>
      </c>
      <c r="AD27" s="69">
        <f>SUM(AD22:AD26)</f>
        <v>23</v>
      </c>
      <c r="AE27" s="69">
        <f>SUM(AE22:AE26)</f>
        <v>101</v>
      </c>
      <c r="AF27" s="69">
        <f>AC27*4+AD27*9+AE27*4</f>
        <v>725.8</v>
      </c>
      <c r="AG27" s="100"/>
    </row>
    <row r="28" spans="2:33" s="64" customFormat="1" ht="27.95" customHeight="1" thickBot="1" x14ac:dyDescent="0.45">
      <c r="B28" s="54"/>
      <c r="C28" s="74"/>
      <c r="D28" s="49"/>
      <c r="E28" s="49"/>
      <c r="F28" s="2"/>
      <c r="G28" s="2"/>
      <c r="H28" s="49"/>
      <c r="I28" s="2"/>
      <c r="J28" s="2"/>
      <c r="K28" s="49"/>
      <c r="L28" s="2"/>
      <c r="M28" s="2"/>
      <c r="N28" s="49"/>
      <c r="O28" s="2"/>
      <c r="P28" s="2"/>
      <c r="Q28" s="49"/>
      <c r="R28" s="2"/>
      <c r="S28" s="2"/>
      <c r="T28" s="49"/>
      <c r="U28" s="2"/>
      <c r="V28" s="267"/>
      <c r="W28" s="98"/>
      <c r="X28" s="57"/>
      <c r="Y28" s="58"/>
      <c r="Z28" s="61"/>
      <c r="AA28" s="65"/>
      <c r="AB28" s="75"/>
      <c r="AC28" s="76">
        <f>AC27*4/AF27</f>
        <v>0.15817029484706532</v>
      </c>
      <c r="AD28" s="76">
        <f>AD27*9/AF27</f>
        <v>0.28520253513364563</v>
      </c>
      <c r="AE28" s="76">
        <f>AE27*4/AF27</f>
        <v>0.55662717001928907</v>
      </c>
      <c r="AF28" s="65"/>
      <c r="AG28" s="102"/>
    </row>
    <row r="29" spans="2:33" s="38" customFormat="1" ht="27.95" customHeight="1" x14ac:dyDescent="0.3">
      <c r="B29" s="59"/>
      <c r="C29" s="26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265"/>
      <c r="W29" s="35"/>
      <c r="X29" s="36"/>
      <c r="Y29" s="37"/>
      <c r="Z29" s="17"/>
      <c r="AA29" s="17"/>
      <c r="AB29" s="18"/>
      <c r="AC29" s="17" t="s">
        <v>20</v>
      </c>
      <c r="AD29" s="17" t="s">
        <v>21</v>
      </c>
      <c r="AE29" s="17" t="s">
        <v>22</v>
      </c>
      <c r="AF29" s="17" t="s">
        <v>23</v>
      </c>
    </row>
    <row r="30" spans="2:33" ht="27.95" customHeight="1" x14ac:dyDescent="0.3">
      <c r="B30" s="60"/>
      <c r="C30" s="264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O30" s="2"/>
      <c r="P30" s="2"/>
      <c r="Q30" s="2"/>
      <c r="R30" s="2"/>
      <c r="S30" s="2"/>
      <c r="T30" s="2"/>
      <c r="U30" s="2"/>
      <c r="V30" s="266"/>
      <c r="W30" s="101"/>
      <c r="X30" s="40"/>
      <c r="Y30" s="41"/>
      <c r="Z30" s="16"/>
      <c r="AA30" s="42" t="s">
        <v>26</v>
      </c>
      <c r="AB30" s="18">
        <v>6</v>
      </c>
      <c r="AC30" s="18">
        <f>AB30*2</f>
        <v>12</v>
      </c>
      <c r="AD30" s="18"/>
      <c r="AE30" s="18">
        <f>AB30*15</f>
        <v>90</v>
      </c>
      <c r="AF30" s="18">
        <f>AC30*4+AE30*4</f>
        <v>408</v>
      </c>
    </row>
    <row r="31" spans="2:33" ht="27.95" customHeight="1" x14ac:dyDescent="0.3">
      <c r="B31" s="60"/>
      <c r="C31" s="264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2"/>
      <c r="P31" s="2"/>
      <c r="Q31" s="2"/>
      <c r="R31" s="2"/>
      <c r="S31" s="2"/>
      <c r="T31" s="49"/>
      <c r="U31" s="2"/>
      <c r="V31" s="266"/>
      <c r="W31" s="44"/>
      <c r="X31" s="45"/>
      <c r="Y31" s="41"/>
      <c r="Z31" s="17"/>
      <c r="AA31" s="46" t="s">
        <v>28</v>
      </c>
      <c r="AB31" s="18">
        <v>2</v>
      </c>
      <c r="AC31" s="47">
        <f>AB31*7</f>
        <v>14</v>
      </c>
      <c r="AD31" s="18">
        <f>AB31*5</f>
        <v>10</v>
      </c>
      <c r="AE31" s="18" t="s">
        <v>29</v>
      </c>
      <c r="AF31" s="48">
        <f>AC31*4+AD31*9</f>
        <v>146</v>
      </c>
    </row>
    <row r="32" spans="2:33" ht="27.95" customHeight="1" x14ac:dyDescent="0.3">
      <c r="B32" s="60"/>
      <c r="C32" s="264"/>
      <c r="D32" s="49"/>
      <c r="E32" s="49"/>
      <c r="F32" s="2"/>
      <c r="G32" s="2"/>
      <c r="H32" s="49"/>
      <c r="I32" s="2"/>
      <c r="J32" s="2"/>
      <c r="K32" s="49"/>
      <c r="L32" s="2"/>
      <c r="M32" s="2"/>
      <c r="N32" s="3"/>
      <c r="O32" s="2"/>
      <c r="P32" s="2"/>
      <c r="Q32" s="49"/>
      <c r="R32" s="2"/>
      <c r="S32" s="2"/>
      <c r="T32" s="49"/>
      <c r="U32" s="2"/>
      <c r="V32" s="266"/>
      <c r="W32" s="97"/>
      <c r="X32" s="45"/>
      <c r="Y32" s="41"/>
      <c r="Z32" s="16"/>
      <c r="AA32" s="17" t="s">
        <v>31</v>
      </c>
      <c r="AB32" s="18">
        <v>1.8</v>
      </c>
      <c r="AC32" s="18">
        <f>AB32*1</f>
        <v>1.8</v>
      </c>
      <c r="AD32" s="18" t="s">
        <v>29</v>
      </c>
      <c r="AE32" s="18">
        <f>AB32*5</f>
        <v>9</v>
      </c>
      <c r="AF32" s="18">
        <f>AC32*4+AE32*4</f>
        <v>43.2</v>
      </c>
    </row>
    <row r="33" spans="2:36" ht="27.95" customHeight="1" x14ac:dyDescent="0.25">
      <c r="B33" s="272"/>
      <c r="C33" s="264"/>
      <c r="D33" s="49"/>
      <c r="E33" s="49"/>
      <c r="F33" s="2"/>
      <c r="G33" s="2"/>
      <c r="H33" s="49"/>
      <c r="I33" s="2"/>
      <c r="J33" s="2"/>
      <c r="K33" s="49"/>
      <c r="L33" s="2"/>
      <c r="M33" s="2"/>
      <c r="N33" s="3"/>
      <c r="O33" s="2"/>
      <c r="P33" s="2"/>
      <c r="Q33" s="49"/>
      <c r="R33" s="2"/>
      <c r="S33" s="2"/>
      <c r="T33" s="49"/>
      <c r="U33" s="2"/>
      <c r="V33" s="266"/>
      <c r="W33" s="44"/>
      <c r="X33" s="45"/>
      <c r="Y33" s="41"/>
      <c r="Z33" s="17"/>
      <c r="AA33" s="17" t="s">
        <v>33</v>
      </c>
      <c r="AB33" s="18">
        <v>2.5</v>
      </c>
      <c r="AC33" s="18"/>
      <c r="AD33" s="18">
        <f>AB33*5</f>
        <v>12.5</v>
      </c>
      <c r="AE33" s="18" t="s">
        <v>29</v>
      </c>
      <c r="AF33" s="18">
        <f>AD33*9</f>
        <v>112.5</v>
      </c>
      <c r="AJ33" s="17"/>
    </row>
    <row r="34" spans="2:36" ht="27.95" customHeight="1" x14ac:dyDescent="0.3">
      <c r="B34" s="272"/>
      <c r="C34" s="264"/>
      <c r="D34" s="49"/>
      <c r="E34" s="49"/>
      <c r="F34" s="2"/>
      <c r="G34" s="2"/>
      <c r="H34" s="49"/>
      <c r="I34" s="2"/>
      <c r="J34" s="3"/>
      <c r="K34" s="49"/>
      <c r="L34" s="3"/>
      <c r="M34" s="3"/>
      <c r="N34" s="49"/>
      <c r="O34" s="2"/>
      <c r="P34" s="2"/>
      <c r="Q34" s="49"/>
      <c r="R34" s="2"/>
      <c r="S34" s="3"/>
      <c r="T34" s="49"/>
      <c r="U34" s="2"/>
      <c r="V34" s="266"/>
      <c r="W34" s="97"/>
      <c r="X34" s="91"/>
      <c r="Y34" s="50"/>
      <c r="Z34" s="16"/>
      <c r="AA34" s="17" t="s">
        <v>34</v>
      </c>
      <c r="AB34" s="18">
        <v>1</v>
      </c>
      <c r="AE34" s="17">
        <f>AB34*15</f>
        <v>15</v>
      </c>
    </row>
    <row r="35" spans="2:36" ht="27.95" customHeight="1" x14ac:dyDescent="0.25">
      <c r="B35" s="71"/>
      <c r="C35" s="52"/>
      <c r="D35" s="49"/>
      <c r="E35" s="49"/>
      <c r="F35" s="2"/>
      <c r="G35" s="2"/>
      <c r="H35" s="49"/>
      <c r="I35" s="2"/>
      <c r="J35" s="2"/>
      <c r="K35" s="49"/>
      <c r="L35" s="2"/>
      <c r="M35" s="2"/>
      <c r="N35" s="49"/>
      <c r="O35" s="2"/>
      <c r="P35" s="2"/>
      <c r="Q35" s="49"/>
      <c r="R35" s="2"/>
      <c r="S35" s="2"/>
      <c r="T35" s="49"/>
      <c r="U35" s="2"/>
      <c r="V35" s="266"/>
      <c r="W35" s="44"/>
      <c r="X35" s="53"/>
      <c r="Y35" s="41"/>
      <c r="Z35" s="17"/>
      <c r="AC35" s="17">
        <f>SUM(AC30:AC34)</f>
        <v>27.8</v>
      </c>
      <c r="AD35" s="17">
        <f>SUM(AD30:AD34)</f>
        <v>22.5</v>
      </c>
      <c r="AE35" s="17">
        <f>SUM(AE30:AE34)</f>
        <v>114</v>
      </c>
      <c r="AF35" s="17">
        <f>AC35*4+AD35*9+AE35*4</f>
        <v>769.7</v>
      </c>
      <c r="AG35" s="100"/>
    </row>
    <row r="36" spans="2:36" ht="27.95" customHeight="1" x14ac:dyDescent="0.3">
      <c r="B36" s="73"/>
      <c r="C36" s="55"/>
      <c r="D36" s="49"/>
      <c r="E36" s="49"/>
      <c r="F36" s="2"/>
      <c r="G36" s="2"/>
      <c r="H36" s="49"/>
      <c r="I36" s="2"/>
      <c r="J36" s="2"/>
      <c r="K36" s="49"/>
      <c r="L36" s="2"/>
      <c r="M36" s="2"/>
      <c r="N36" s="49"/>
      <c r="O36" s="2"/>
      <c r="P36" s="2"/>
      <c r="Q36" s="49"/>
      <c r="R36" s="2"/>
      <c r="S36" s="2"/>
      <c r="T36" s="49"/>
      <c r="U36" s="2"/>
      <c r="V36" s="267"/>
      <c r="W36" s="98"/>
      <c r="X36" s="57"/>
      <c r="Y36" s="58"/>
      <c r="Z36" s="16"/>
      <c r="AC36" s="56">
        <f>AC35*4/AF35</f>
        <v>0.14447187215798363</v>
      </c>
      <c r="AD36" s="56">
        <f>AD35*9/AF35</f>
        <v>0.26308951539560865</v>
      </c>
      <c r="AE36" s="56">
        <f>AE35*4/AF35</f>
        <v>0.59243861244640761</v>
      </c>
      <c r="AG36" s="102"/>
    </row>
    <row r="37" spans="2:36" s="38" customFormat="1" ht="27.95" customHeight="1" x14ac:dyDescent="0.3">
      <c r="B37" s="59"/>
      <c r="C37" s="26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265"/>
      <c r="W37" s="35"/>
      <c r="X37" s="36"/>
      <c r="Y37" s="37"/>
      <c r="Z37" s="17"/>
      <c r="AA37" s="17"/>
      <c r="AB37" s="18"/>
      <c r="AC37" s="17" t="s">
        <v>20</v>
      </c>
      <c r="AD37" s="17" t="s">
        <v>21</v>
      </c>
      <c r="AE37" s="17" t="s">
        <v>22</v>
      </c>
      <c r="AF37" s="17" t="s">
        <v>23</v>
      </c>
      <c r="AG37" s="100"/>
    </row>
    <row r="38" spans="2:36" ht="27.95" customHeight="1" x14ac:dyDescent="0.3">
      <c r="B38" s="60"/>
      <c r="C38" s="264"/>
      <c r="D38" s="3"/>
      <c r="E38" s="3"/>
      <c r="F38" s="2"/>
      <c r="G38" s="2"/>
      <c r="H38" s="3"/>
      <c r="I38" s="2"/>
      <c r="J38" s="117"/>
      <c r="K38" s="117"/>
      <c r="L38" s="117"/>
      <c r="M38" s="64"/>
      <c r="N38" s="136"/>
      <c r="O38" s="138"/>
      <c r="P38" s="2"/>
      <c r="Q38" s="3"/>
      <c r="R38" s="2"/>
      <c r="S38" s="2"/>
      <c r="T38" s="2"/>
      <c r="U38" s="2"/>
      <c r="V38" s="266"/>
      <c r="W38" s="101"/>
      <c r="X38" s="40"/>
      <c r="Y38" s="41"/>
      <c r="Z38" s="16"/>
      <c r="AA38" s="42" t="s">
        <v>26</v>
      </c>
      <c r="AB38" s="18">
        <v>6</v>
      </c>
      <c r="AC38" s="18">
        <f>AB38*2</f>
        <v>12</v>
      </c>
      <c r="AD38" s="18"/>
      <c r="AE38" s="18">
        <f>AB38*15</f>
        <v>90</v>
      </c>
      <c r="AF38" s="18">
        <f>AC38*4+AE38*4</f>
        <v>408</v>
      </c>
      <c r="AG38" s="101"/>
    </row>
    <row r="39" spans="2:36" ht="27.95" customHeight="1" x14ac:dyDescent="0.3">
      <c r="B39" s="60"/>
      <c r="C39" s="264"/>
      <c r="D39" s="3"/>
      <c r="E39" s="3"/>
      <c r="F39" s="2"/>
      <c r="G39" s="2"/>
      <c r="H39" s="3"/>
      <c r="I39" s="2"/>
      <c r="J39" s="117"/>
      <c r="K39" s="117"/>
      <c r="L39" s="117"/>
      <c r="M39" s="64"/>
      <c r="N39" s="143"/>
      <c r="O39" s="139"/>
      <c r="P39" s="2"/>
      <c r="Q39" s="3"/>
      <c r="R39" s="2"/>
      <c r="S39" s="2"/>
      <c r="T39" s="2"/>
      <c r="U39" s="2"/>
      <c r="V39" s="266"/>
      <c r="W39" s="44"/>
      <c r="X39" s="45"/>
      <c r="Y39" s="41"/>
      <c r="Z39" s="17"/>
      <c r="AA39" s="46" t="s">
        <v>28</v>
      </c>
      <c r="AB39" s="18">
        <v>2.2999999999999998</v>
      </c>
      <c r="AC39" s="47">
        <f>AB39*7</f>
        <v>16.099999999999998</v>
      </c>
      <c r="AD39" s="18">
        <f>AB39*5</f>
        <v>11.5</v>
      </c>
      <c r="AE39" s="18" t="s">
        <v>29</v>
      </c>
      <c r="AF39" s="48">
        <f>AC39*4+AD39*9</f>
        <v>167.89999999999998</v>
      </c>
      <c r="AG39" s="100"/>
    </row>
    <row r="40" spans="2:36" ht="27.95" customHeight="1" x14ac:dyDescent="0.3">
      <c r="B40" s="60"/>
      <c r="C40" s="264"/>
      <c r="D40" s="3"/>
      <c r="E40" s="3"/>
      <c r="F40" s="2"/>
      <c r="G40" s="2"/>
      <c r="H40" s="3"/>
      <c r="I40" s="2"/>
      <c r="J40" s="2"/>
      <c r="K40" s="135"/>
      <c r="L40" s="117"/>
      <c r="M40" s="64"/>
      <c r="N40" s="140"/>
      <c r="O40" s="139"/>
      <c r="P40" s="2"/>
      <c r="Q40" s="3"/>
      <c r="R40" s="2"/>
      <c r="S40" s="2"/>
      <c r="T40" s="3"/>
      <c r="U40" s="2"/>
      <c r="V40" s="266"/>
      <c r="W40" s="97"/>
      <c r="X40" s="45"/>
      <c r="Y40" s="41"/>
      <c r="Z40" s="16"/>
      <c r="AA40" s="17" t="s">
        <v>31</v>
      </c>
      <c r="AB40" s="18">
        <v>1.6</v>
      </c>
      <c r="AC40" s="18">
        <f>AB40*1</f>
        <v>1.6</v>
      </c>
      <c r="AD40" s="18" t="s">
        <v>29</v>
      </c>
      <c r="AE40" s="18">
        <f>AB40*5</f>
        <v>8</v>
      </c>
      <c r="AF40" s="18">
        <f>AC40*4+AE40*4</f>
        <v>38.4</v>
      </c>
      <c r="AG40" s="101"/>
    </row>
    <row r="41" spans="2:36" ht="27.95" customHeight="1" x14ac:dyDescent="0.25">
      <c r="B41" s="272"/>
      <c r="C41" s="264"/>
      <c r="D41" s="3"/>
      <c r="E41" s="3"/>
      <c r="F41" s="2"/>
      <c r="G41" s="2"/>
      <c r="H41" s="3"/>
      <c r="I41" s="2"/>
      <c r="J41" s="3"/>
      <c r="K41" s="49"/>
      <c r="L41" s="3"/>
      <c r="M41" s="2"/>
      <c r="N41" s="49"/>
      <c r="O41" s="2"/>
      <c r="P41" s="2"/>
      <c r="Q41" s="3"/>
      <c r="R41" s="2"/>
      <c r="S41" s="3"/>
      <c r="T41" s="3"/>
      <c r="U41" s="3"/>
      <c r="V41" s="266"/>
      <c r="W41" s="44"/>
      <c r="X41" s="45"/>
      <c r="Y41" s="41"/>
      <c r="Z41" s="17"/>
      <c r="AA41" s="17" t="s">
        <v>33</v>
      </c>
      <c r="AB41" s="18">
        <v>2.5</v>
      </c>
      <c r="AC41" s="18"/>
      <c r="AD41" s="18">
        <f>AB41*5</f>
        <v>12.5</v>
      </c>
      <c r="AE41" s="18" t="s">
        <v>29</v>
      </c>
      <c r="AF41" s="18">
        <f>AD41*9</f>
        <v>112.5</v>
      </c>
      <c r="AG41" s="100"/>
    </row>
    <row r="42" spans="2:36" ht="27.95" customHeight="1" x14ac:dyDescent="0.3">
      <c r="B42" s="272"/>
      <c r="C42" s="264"/>
      <c r="D42" s="49"/>
      <c r="E42" s="49"/>
      <c r="F42" s="2"/>
      <c r="G42" s="2"/>
      <c r="H42" s="49"/>
      <c r="I42" s="2"/>
      <c r="J42" s="3"/>
      <c r="K42" s="2"/>
      <c r="L42" s="3"/>
      <c r="M42" s="2"/>
      <c r="N42" s="49"/>
      <c r="O42" s="2"/>
      <c r="P42" s="2"/>
      <c r="Q42" s="49"/>
      <c r="R42" s="2"/>
      <c r="S42" s="3"/>
      <c r="T42" s="49"/>
      <c r="U42" s="3"/>
      <c r="V42" s="266"/>
      <c r="W42" s="97"/>
      <c r="X42" s="91"/>
      <c r="Y42" s="50"/>
      <c r="Z42" s="16"/>
      <c r="AA42" s="17" t="s">
        <v>34</v>
      </c>
      <c r="AE42" s="17">
        <f>AB42*15</f>
        <v>0</v>
      </c>
      <c r="AG42" s="101"/>
    </row>
    <row r="43" spans="2:36" ht="27.95" customHeight="1" x14ac:dyDescent="0.25">
      <c r="B43" s="71"/>
      <c r="C43" s="52"/>
      <c r="D43" s="49"/>
      <c r="E43" s="49"/>
      <c r="F43" s="2"/>
      <c r="G43" s="2"/>
      <c r="H43" s="49"/>
      <c r="I43" s="2"/>
      <c r="J43" s="3"/>
      <c r="K43" s="49"/>
      <c r="L43" s="3"/>
      <c r="M43" s="118"/>
      <c r="N43" s="137"/>
      <c r="O43" s="2"/>
      <c r="P43" s="2"/>
      <c r="Q43" s="49"/>
      <c r="R43" s="2"/>
      <c r="S43" s="3"/>
      <c r="T43" s="49"/>
      <c r="U43" s="3"/>
      <c r="V43" s="266"/>
      <c r="W43" s="44"/>
      <c r="X43" s="53"/>
      <c r="Y43" s="41"/>
      <c r="Z43" s="17"/>
      <c r="AC43" s="17">
        <f>SUM(AC38:AC42)</f>
        <v>29.7</v>
      </c>
      <c r="AD43" s="17">
        <f>SUM(AD38:AD42)</f>
        <v>24</v>
      </c>
      <c r="AE43" s="17">
        <f>SUM(AE38:AE42)</f>
        <v>98</v>
      </c>
      <c r="AF43" s="17">
        <f>AC43*4+AD43*9+AE43*4</f>
        <v>726.8</v>
      </c>
      <c r="AG43" s="100"/>
    </row>
    <row r="44" spans="2:36" ht="27.95" customHeight="1" thickBot="1" x14ac:dyDescent="0.35">
      <c r="B44" s="149"/>
      <c r="C44" s="55"/>
      <c r="D44" s="77"/>
      <c r="E44" s="77"/>
      <c r="F44" s="78"/>
      <c r="G44" s="78"/>
      <c r="H44" s="77"/>
      <c r="I44" s="78"/>
      <c r="J44" s="78"/>
      <c r="K44" s="77"/>
      <c r="L44" s="78"/>
      <c r="M44" s="78"/>
      <c r="N44" s="77"/>
      <c r="O44" s="78"/>
      <c r="P44" s="78"/>
      <c r="Q44" s="77"/>
      <c r="R44" s="78"/>
      <c r="S44" s="78"/>
      <c r="T44" s="77"/>
      <c r="U44" s="78"/>
      <c r="V44" s="267"/>
      <c r="W44" s="98"/>
      <c r="X44" s="57"/>
      <c r="Y44" s="58"/>
      <c r="Z44" s="16"/>
      <c r="AC44" s="56">
        <f>AC43*4/AF43</f>
        <v>0.16345624656026417</v>
      </c>
      <c r="AD44" s="56">
        <f>AD43*9/AF43</f>
        <v>0.29719317556411667</v>
      </c>
      <c r="AE44" s="56">
        <f>AE43*4/AF43</f>
        <v>0.53935057787561924</v>
      </c>
      <c r="AG44" s="102"/>
    </row>
    <row r="45" spans="2:36" s="82" customFormat="1" ht="21.75" customHeight="1" x14ac:dyDescent="0.25">
      <c r="B45" s="79"/>
      <c r="C45" s="17"/>
      <c r="D45" s="43"/>
      <c r="E45" s="80"/>
      <c r="F45" s="43"/>
      <c r="G45" s="43"/>
      <c r="H45" s="80"/>
      <c r="I45" s="4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81"/>
      <c r="AA45" s="69"/>
      <c r="AB45" s="63"/>
      <c r="AC45" s="69"/>
      <c r="AD45" s="69"/>
      <c r="AE45" s="69"/>
      <c r="AF45" s="69"/>
      <c r="AG45" s="69"/>
    </row>
    <row r="46" spans="2:36" ht="27.75" x14ac:dyDescent="0.25">
      <c r="B46" s="63"/>
      <c r="C46" s="82"/>
      <c r="D46" s="274"/>
      <c r="E46" s="274"/>
      <c r="F46" s="275"/>
      <c r="G46" s="275"/>
      <c r="H46" s="83"/>
      <c r="I46" s="17"/>
      <c r="J46" s="17"/>
      <c r="K46" s="83"/>
      <c r="L46" s="17"/>
      <c r="M46" s="141"/>
      <c r="N46" s="142"/>
      <c r="O46" s="142"/>
      <c r="P46" s="17"/>
      <c r="Q46" s="83"/>
      <c r="R46" s="17"/>
      <c r="T46" s="83"/>
      <c r="U46" s="17"/>
      <c r="V46" s="84"/>
      <c r="Y46" s="87"/>
    </row>
    <row r="47" spans="2:36" ht="27.75" x14ac:dyDescent="0.25">
      <c r="L47" s="17"/>
      <c r="M47" s="141"/>
      <c r="N47" s="142"/>
      <c r="O47" s="142"/>
      <c r="P47" s="17"/>
      <c r="Y47" s="87"/>
    </row>
    <row r="48" spans="2:36" x14ac:dyDescent="0.25">
      <c r="Y48" s="87"/>
    </row>
    <row r="49" spans="25:25" x14ac:dyDescent="0.25">
      <c r="Y49" s="87"/>
    </row>
    <row r="50" spans="25:25" x14ac:dyDescent="0.25">
      <c r="Y50" s="87"/>
    </row>
    <row r="51" spans="25:25" x14ac:dyDescent="0.25">
      <c r="Y51" s="87"/>
    </row>
    <row r="52" spans="25:25" x14ac:dyDescent="0.25">
      <c r="Y52" s="87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107.2月菜單</vt:lpstr>
      <vt:lpstr>2月第一週(2.21-23)</vt:lpstr>
      <vt:lpstr>2月第二週(2.26-27)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2018-01-15T02:05:26Z</cp:lastPrinted>
  <dcterms:created xsi:type="dcterms:W3CDTF">2013-10-17T10:44:48Z</dcterms:created>
  <dcterms:modified xsi:type="dcterms:W3CDTF">2018-01-15T03:44:22Z</dcterms:modified>
</cp:coreProperties>
</file>