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55" activeTab="4"/>
  </bookViews>
  <sheets>
    <sheet name="4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<sst xmlns="http://schemas.openxmlformats.org/spreadsheetml/2006/main" count="1444" uniqueCount="390">
  <si>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</si>
  <si>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</si>
  <si>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</si>
  <si>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</si>
  <si>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</si>
  <si>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</si>
  <si>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</si>
  <si>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</si>
  <si>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</si>
  <si>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</si>
  <si>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</si>
  <si>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</si>
  <si>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</si>
  <si>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</si>
  <si>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</si>
  <si>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</si>
  <si>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</si>
  <si>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</si>
  <si>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</si>
  <si>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</si>
  <si>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</si>
  <si>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</si>
  <si>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</si>
  <si>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</si>
  <si>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</si>
  <si>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</si>
  <si>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</si>
  <si>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油</t>
  </si>
  <si>
    <t>水果</t>
  </si>
  <si>
    <t>餐數</t>
  </si>
  <si>
    <t>星期一</t>
  </si>
  <si>
    <t>備註</t>
  </si>
  <si>
    <t>食材以可食量標示</t>
  </si>
  <si>
    <t>熱量:</t>
  </si>
  <si>
    <t>水果/乳品</t>
  </si>
  <si>
    <t>蒸</t>
  </si>
  <si>
    <t>菜單設計者:鄒芸玲</t>
  </si>
  <si>
    <t>主食類</t>
  </si>
  <si>
    <t>豆魚肉蛋類</t>
  </si>
  <si>
    <t>蔬菜類</t>
  </si>
  <si>
    <t>油脂類</t>
  </si>
  <si>
    <t>水果類</t>
  </si>
  <si>
    <t>奶類</t>
  </si>
  <si>
    <t>煮</t>
  </si>
  <si>
    <t>煮</t>
  </si>
  <si>
    <t>炒</t>
  </si>
  <si>
    <t xml:space="preserve">煮 </t>
  </si>
  <si>
    <t>蒸</t>
  </si>
  <si>
    <t>炒</t>
  </si>
  <si>
    <t>淺色青菜</t>
  </si>
  <si>
    <t>深色青菜</t>
  </si>
  <si>
    <t>白米</t>
  </si>
  <si>
    <t>雞蛋</t>
  </si>
  <si>
    <t>冬瓜</t>
  </si>
  <si>
    <t>地瓜</t>
  </si>
  <si>
    <t>洋蔥</t>
  </si>
  <si>
    <t>木耳</t>
  </si>
  <si>
    <t>包心菜</t>
  </si>
  <si>
    <t>玉米</t>
  </si>
  <si>
    <t>榨菜</t>
  </si>
  <si>
    <t>五穀米</t>
  </si>
  <si>
    <t>蘿蔔</t>
  </si>
  <si>
    <t>生鮮豬肉</t>
  </si>
  <si>
    <t>星期二</t>
  </si>
  <si>
    <t>餐數</t>
  </si>
  <si>
    <t>星期三</t>
  </si>
  <si>
    <t>星期四</t>
  </si>
  <si>
    <t>星期五</t>
  </si>
  <si>
    <t>星期一</t>
  </si>
  <si>
    <t>餐數</t>
  </si>
  <si>
    <t>星期二</t>
  </si>
  <si>
    <t>星期三</t>
  </si>
  <si>
    <t>星期四</t>
  </si>
  <si>
    <t>星期五</t>
  </si>
  <si>
    <t>金針菇</t>
  </si>
  <si>
    <t>芹菜</t>
  </si>
  <si>
    <t>番茄</t>
  </si>
  <si>
    <t>香菇</t>
  </si>
  <si>
    <t>芋頭</t>
  </si>
  <si>
    <t>豬血</t>
  </si>
  <si>
    <t>蛋</t>
  </si>
  <si>
    <t>冬粉</t>
  </si>
  <si>
    <t>高麗菜</t>
  </si>
  <si>
    <t>生鮮雞丁</t>
  </si>
  <si>
    <t>海芽</t>
  </si>
  <si>
    <t>蛤蠣</t>
  </si>
  <si>
    <t>煮</t>
  </si>
  <si>
    <t>雞蛋</t>
  </si>
  <si>
    <t>炸</t>
  </si>
  <si>
    <t>滷</t>
  </si>
  <si>
    <t>烤</t>
  </si>
  <si>
    <t>蔥</t>
  </si>
  <si>
    <t>蒸</t>
  </si>
  <si>
    <t>炸</t>
  </si>
  <si>
    <t>煮</t>
  </si>
  <si>
    <t>九層塔</t>
  </si>
  <si>
    <t>永靖國小-王子便當廠商菜單</t>
  </si>
  <si>
    <t>生鮮雞丁</t>
  </si>
  <si>
    <t>g</t>
  </si>
  <si>
    <t>生鮮豬肉</t>
  </si>
  <si>
    <t>生鮮豬絞肉</t>
  </si>
  <si>
    <t>甜不辣</t>
  </si>
  <si>
    <t>紅蘿蔔</t>
  </si>
  <si>
    <t>饅頭</t>
  </si>
  <si>
    <t>鱈魚排</t>
  </si>
  <si>
    <t>煮</t>
  </si>
  <si>
    <t>洋芋</t>
  </si>
  <si>
    <t>海帶根</t>
  </si>
  <si>
    <t>生鮮豬肉絲</t>
  </si>
  <si>
    <t>鳥蛋</t>
  </si>
  <si>
    <t>生鮮豬里肌</t>
  </si>
  <si>
    <t>杏鮑菇</t>
  </si>
  <si>
    <t>蒸</t>
  </si>
  <si>
    <t>銀絲卷</t>
  </si>
  <si>
    <t>豆腐</t>
  </si>
  <si>
    <t>蔥</t>
  </si>
  <si>
    <t>四季豆</t>
  </si>
  <si>
    <t>炒</t>
  </si>
  <si>
    <t>蒸</t>
  </si>
  <si>
    <t>衛管人員:張明凱</t>
  </si>
  <si>
    <t>香Q白飯</t>
  </si>
  <si>
    <t>五穀飯</t>
  </si>
  <si>
    <t>香Q白飯</t>
  </si>
  <si>
    <t>地瓜飯</t>
  </si>
  <si>
    <t>五穀飯</t>
  </si>
  <si>
    <t>地瓜飯</t>
  </si>
  <si>
    <t>蝦仁炒飯(海)</t>
  </si>
  <si>
    <t>佛跳牆</t>
  </si>
  <si>
    <t>香Q白飯</t>
  </si>
  <si>
    <t>五穀飯</t>
  </si>
  <si>
    <t>深色青菜</t>
  </si>
  <si>
    <t>淺色青菜</t>
  </si>
  <si>
    <t>地瓜飯</t>
  </si>
  <si>
    <t>京都豬排</t>
  </si>
  <si>
    <t>淺色青菜</t>
  </si>
  <si>
    <t>深色青菜</t>
  </si>
  <si>
    <t>塔香海帶根</t>
  </si>
  <si>
    <t>冬瓜蛤蠣湯(海)</t>
  </si>
  <si>
    <t>香Q白飯</t>
  </si>
  <si>
    <t>蘿蔔燒肉</t>
  </si>
  <si>
    <t>香蔥豆腐湯(豆)</t>
  </si>
  <si>
    <t>五穀飯</t>
  </si>
  <si>
    <t>洋蔥炒蛋</t>
  </si>
  <si>
    <t>深色青菜</t>
  </si>
  <si>
    <t>筍絲肉絲湯</t>
  </si>
  <si>
    <t>芹香黃瓜湯</t>
  </si>
  <si>
    <t>土瓶蒸湯</t>
  </si>
  <si>
    <t>海芽豆腐湯(豆)</t>
  </si>
  <si>
    <t>玉米蛋花湯</t>
  </si>
  <si>
    <t>芹香蘿蔔湯</t>
  </si>
  <si>
    <t>97.3g</t>
  </si>
  <si>
    <t>24.6g</t>
  </si>
  <si>
    <t>24.6g</t>
  </si>
  <si>
    <t>26.8g</t>
  </si>
  <si>
    <t>26.8g</t>
  </si>
  <si>
    <t>717.8K</t>
  </si>
  <si>
    <t>717.8K</t>
  </si>
  <si>
    <t>99.1g</t>
  </si>
  <si>
    <t>24.2g</t>
  </si>
  <si>
    <t>26.5g</t>
  </si>
  <si>
    <t>26.5g</t>
  </si>
  <si>
    <t>720.2K</t>
  </si>
  <si>
    <t>g</t>
  </si>
  <si>
    <t>K</t>
  </si>
  <si>
    <t>99.0g</t>
  </si>
  <si>
    <t>25.9g</t>
  </si>
  <si>
    <t>99.3g</t>
  </si>
  <si>
    <t>99.3g</t>
  </si>
  <si>
    <t>24.3g</t>
  </si>
  <si>
    <t>24.3g</t>
  </si>
  <si>
    <t>25.9g</t>
  </si>
  <si>
    <t>719.5K</t>
  </si>
  <si>
    <t>97.3g</t>
  </si>
  <si>
    <t>24.6g</t>
  </si>
  <si>
    <t>717.8K</t>
  </si>
  <si>
    <t>99.0g</t>
  </si>
  <si>
    <t>24.0g</t>
  </si>
  <si>
    <t>27.0g</t>
  </si>
  <si>
    <t>720.0K</t>
  </si>
  <si>
    <t>720.0K</t>
  </si>
  <si>
    <t>97.8g</t>
  </si>
  <si>
    <t>24.1g</t>
  </si>
  <si>
    <t>27.0g</t>
  </si>
  <si>
    <t>715.0K</t>
  </si>
  <si>
    <t>98.2g</t>
  </si>
  <si>
    <t>713.3K</t>
  </si>
  <si>
    <t>99.1g</t>
  </si>
  <si>
    <t>24.2g</t>
  </si>
  <si>
    <t>24.5g</t>
  </si>
  <si>
    <t>24.5g</t>
  </si>
  <si>
    <t>720.6K</t>
  </si>
  <si>
    <t>720.6K</t>
  </si>
  <si>
    <t>98.3g</t>
  </si>
  <si>
    <t>23.5g</t>
  </si>
  <si>
    <t>711.9K</t>
  </si>
  <si>
    <t>711.9K</t>
  </si>
  <si>
    <t>99.7g</t>
  </si>
  <si>
    <t>26.0g</t>
  </si>
  <si>
    <t>729.6K</t>
  </si>
  <si>
    <t>98.6g</t>
  </si>
  <si>
    <t>24.8g</t>
  </si>
  <si>
    <t>25.9g</t>
  </si>
  <si>
    <t>721.2K</t>
  </si>
  <si>
    <t>古早味肉燥(豆)</t>
  </si>
  <si>
    <t>塔香鹽酥雞(炸)</t>
  </si>
  <si>
    <t>芹香甜不辣(炸)(加)</t>
  </si>
  <si>
    <t>鐵路排骨</t>
  </si>
  <si>
    <t>杏鮑菇燒雞</t>
  </si>
  <si>
    <t>三杯雞</t>
  </si>
  <si>
    <t>什錦鮮菇</t>
  </si>
  <si>
    <t>蘿蔔</t>
  </si>
  <si>
    <t>深色青菜</t>
  </si>
  <si>
    <t>金針菇</t>
  </si>
  <si>
    <t>煮</t>
  </si>
  <si>
    <t>杏鮑菇</t>
  </si>
  <si>
    <t>炒</t>
  </si>
  <si>
    <t>起司</t>
  </si>
  <si>
    <t>非基改豆腐</t>
  </si>
  <si>
    <t>生鮮筍絲</t>
  </si>
  <si>
    <t>炒</t>
  </si>
  <si>
    <t>青豆仁</t>
  </si>
  <si>
    <t>九層塔</t>
  </si>
  <si>
    <t>炒</t>
  </si>
  <si>
    <t>生鮮豬排骨</t>
  </si>
  <si>
    <t>豬肉鐵板燒</t>
  </si>
  <si>
    <t>煮</t>
  </si>
  <si>
    <t>生鮮豬肉</t>
  </si>
  <si>
    <t>大黃瓜</t>
  </si>
  <si>
    <t>滷</t>
  </si>
  <si>
    <t>高麗菜炒冬粉</t>
  </si>
  <si>
    <t>炒</t>
  </si>
  <si>
    <t>生鮮豬排</t>
  </si>
  <si>
    <t>玉米</t>
  </si>
  <si>
    <t>蔥</t>
  </si>
  <si>
    <t>炸</t>
  </si>
  <si>
    <t>非基改百頁豆腐</t>
  </si>
  <si>
    <t>炒</t>
  </si>
  <si>
    <t>炒</t>
  </si>
  <si>
    <t>客家小炒(豆)</t>
  </si>
  <si>
    <t>非基改豆干</t>
  </si>
  <si>
    <t>g</t>
  </si>
  <si>
    <t>26.8g</t>
  </si>
  <si>
    <t>g</t>
  </si>
  <si>
    <t>g</t>
  </si>
  <si>
    <t>蔥</t>
  </si>
  <si>
    <t>燒賣</t>
  </si>
  <si>
    <t>芹菜</t>
  </si>
  <si>
    <t>QQ饅頭(冷)</t>
  </si>
  <si>
    <t>蒜頭</t>
  </si>
  <si>
    <t>煮</t>
  </si>
  <si>
    <t>煮</t>
  </si>
  <si>
    <t>香滷里肌排</t>
  </si>
  <si>
    <t>番茄炒蛋</t>
  </si>
  <si>
    <t>蘿蔔排骨湯</t>
  </si>
  <si>
    <t>榨菜肉絲湯(醃)</t>
  </si>
  <si>
    <t>營養師:鄒芸玲</t>
  </si>
  <si>
    <t>4月2日(一)</t>
  </si>
  <si>
    <t>4月3 日(二)</t>
  </si>
  <si>
    <t>4月 9日(一)</t>
  </si>
  <si>
    <t>4月10 日(二)</t>
  </si>
  <si>
    <t>4月11 日(三)</t>
  </si>
  <si>
    <t>4月12日(四)</t>
  </si>
  <si>
    <t>4月13日(五)</t>
  </si>
  <si>
    <t>4月16 日(一)</t>
  </si>
  <si>
    <t>4月 17日(二)</t>
  </si>
  <si>
    <t>4月18 日(三)</t>
  </si>
  <si>
    <t>4月19 日(四)</t>
  </si>
  <si>
    <t>4月20 日(五)</t>
  </si>
  <si>
    <t>4月 23日(一)</t>
  </si>
  <si>
    <t>4月24 日(二)</t>
  </si>
  <si>
    <t>4月25 日(三)</t>
  </si>
  <si>
    <t>4月 26日(四)</t>
  </si>
  <si>
    <t>4月27 日(五)</t>
  </si>
  <si>
    <t>4月30 日(一)</t>
  </si>
  <si>
    <t>金菇木耳湯</t>
  </si>
  <si>
    <t>冬菜冬粉湯(醃)</t>
  </si>
  <si>
    <t>紫菜吻魚湯(海)</t>
  </si>
  <si>
    <t>三絲湯</t>
  </si>
  <si>
    <t>4月第一週菜單明細(永靖國小-王子便當廠商)</t>
  </si>
  <si>
    <t>4月第二週菜單明細(永靖國小-王子便當廠商)</t>
  </si>
  <si>
    <t>4月第三週菜單明細(永靖國小-王子便當廠商)</t>
  </si>
  <si>
    <t>4月第四週菜單明細(永靖國小-王子便當廠商)</t>
  </si>
  <si>
    <t>4月第五週菜單明細(永靖國小-王子便當廠商)</t>
  </si>
  <si>
    <t>刺瓜肉片湯</t>
  </si>
  <si>
    <t>香酥鱈魚(加)(海)(炸)</t>
  </si>
  <si>
    <t>黃金歐姆蛋</t>
  </si>
  <si>
    <t>焗烤紅醬青花</t>
  </si>
  <si>
    <t>和風照燒豬排</t>
  </si>
  <si>
    <t>四季雞柳</t>
  </si>
  <si>
    <t>茶香滷蛋</t>
  </si>
  <si>
    <t>豆輪燒肉(豆)(加)</t>
  </si>
  <si>
    <t>刺瓜燴菇</t>
  </si>
  <si>
    <t>香烤翅小腿</t>
  </si>
  <si>
    <t>蠔油豬肉炒飯</t>
  </si>
  <si>
    <t>芹香豆干(豆)</t>
  </si>
  <si>
    <t>米血雞丁</t>
  </si>
  <si>
    <t>鮮蔬蒸煮麵</t>
  </si>
  <si>
    <t>蔥花蛋</t>
  </si>
  <si>
    <t>上海燒賣(加)</t>
  </si>
  <si>
    <t>醬爆鴨丁</t>
  </si>
  <si>
    <t>小瓜炒魷魚(海)</t>
  </si>
  <si>
    <t>手工肉丸子</t>
  </si>
  <si>
    <t>焗烤白醬洋芋</t>
  </si>
  <si>
    <t>親子丼飯</t>
  </si>
  <si>
    <t>起司豬排(炸)(加)</t>
  </si>
  <si>
    <t>御膳大排</t>
  </si>
  <si>
    <t>雞塊雙拼(加)(炸)</t>
  </si>
  <si>
    <t>煮</t>
  </si>
  <si>
    <t>川燙</t>
  </si>
  <si>
    <t>非基改玉米</t>
  </si>
  <si>
    <t>非基改豆干</t>
  </si>
  <si>
    <t>青花菜</t>
  </si>
  <si>
    <t>紅蘿蔔</t>
  </si>
  <si>
    <t>薑絲</t>
  </si>
  <si>
    <t>煮</t>
  </si>
  <si>
    <t>生鮮雞柳</t>
  </si>
  <si>
    <t>木耳</t>
  </si>
  <si>
    <t>冬菜</t>
  </si>
  <si>
    <t>冬粉</t>
  </si>
  <si>
    <t>芹菜</t>
  </si>
  <si>
    <t>生鮮雞腿排</t>
  </si>
  <si>
    <t>紫菜</t>
  </si>
  <si>
    <t>吻仔魚</t>
  </si>
  <si>
    <t>薑絲</t>
  </si>
  <si>
    <t>蘿蔔</t>
  </si>
  <si>
    <t>杏鮑菇</t>
  </si>
  <si>
    <t>紅蘿蔔</t>
  </si>
  <si>
    <t>大黃瓜</t>
  </si>
  <si>
    <t>生鮮豬肉</t>
  </si>
  <si>
    <t>生鮮豬肉</t>
  </si>
  <si>
    <t>蔥爆豬肉</t>
  </si>
  <si>
    <t>生鮮豬肉</t>
  </si>
  <si>
    <t>炒</t>
  </si>
  <si>
    <t>蒲瓜</t>
  </si>
  <si>
    <t>魷魚</t>
  </si>
  <si>
    <t>烤</t>
  </si>
  <si>
    <t>生鮮翅小腿</t>
  </si>
  <si>
    <t>非基改玉米粒</t>
  </si>
  <si>
    <t>洋蔥豬柳</t>
  </si>
  <si>
    <t>青花炒雞粒</t>
  </si>
  <si>
    <t>煮</t>
  </si>
  <si>
    <t>九層塔</t>
  </si>
  <si>
    <t>玉米鴿蛋</t>
  </si>
  <si>
    <t>鴿蛋</t>
  </si>
  <si>
    <t>木耳</t>
  </si>
  <si>
    <t>米血</t>
  </si>
  <si>
    <t>柳葉魚</t>
  </si>
  <si>
    <t>生鮮雞肉</t>
  </si>
  <si>
    <t>紅蘿蔔</t>
  </si>
  <si>
    <t>紅蘿蔔</t>
  </si>
  <si>
    <t>蒸煮麵</t>
  </si>
  <si>
    <t>雞蛋</t>
  </si>
  <si>
    <t>金針菇</t>
  </si>
  <si>
    <t>淺色青菜</t>
  </si>
  <si>
    <t>炸杏菇百頁(炸)(豆)</t>
  </si>
  <si>
    <t>冬瓜</t>
  </si>
  <si>
    <t>小黃瓜</t>
  </si>
  <si>
    <t>木耳</t>
  </si>
  <si>
    <t>生鮮鴨肉</t>
  </si>
  <si>
    <t>薑片</t>
  </si>
  <si>
    <t>生鮮豬絞肉</t>
  </si>
  <si>
    <t>生鮮雞排</t>
  </si>
  <si>
    <t>大黃瓜</t>
  </si>
  <si>
    <t>生鮮豬肉</t>
  </si>
  <si>
    <t>生鮮雞肉</t>
  </si>
  <si>
    <t>起司豬排</t>
  </si>
  <si>
    <t>生鮮筍片</t>
  </si>
  <si>
    <t>洋蔥</t>
  </si>
  <si>
    <t>雞塊</t>
  </si>
  <si>
    <t>薯球</t>
  </si>
  <si>
    <t>黃金柳葉魚(加)(炸)(海)</t>
  </si>
  <si>
    <t>蒲瓜炒魷魚(海)</t>
  </si>
  <si>
    <t>香榭烤腿排</t>
  </si>
  <si>
    <t>普羅旺斯烤雞胸</t>
  </si>
  <si>
    <t>滷</t>
  </si>
  <si>
    <t>生鮮雞胸肉</t>
  </si>
  <si>
    <t>生鮮魷魚</t>
  </si>
  <si>
    <t>蜜香滷雞排</t>
  </si>
  <si>
    <t>東坡燉肉</t>
  </si>
  <si>
    <t>酸辣湯(豆)(芡)</t>
  </si>
  <si>
    <t>玉米濃湯(芡)</t>
  </si>
  <si>
    <t>非基改豆輪</t>
  </si>
  <si>
    <t>脆皮雞肉捲(加)(炸)</t>
  </si>
  <si>
    <t>雞肉捲</t>
  </si>
  <si>
    <t>醬燒雞丁</t>
  </si>
  <si>
    <t>生鮮雞丁</t>
  </si>
  <si>
    <t>蔥</t>
  </si>
  <si>
    <t>蒜頭</t>
  </si>
  <si>
    <t>咖哩豬</t>
  </si>
  <si>
    <t>香蒸銀絲卷(冷)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</si>
</sst>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color indexed="10"/>
      <name val="新細明體"/>
      <family val="1"/>
    </font>
    <font>
      <sz val="12"/>
      <color indexed="8"/>
      <name val="標楷體"/>
      <family val="4"/>
    </font>
    <font>
      <b/>
      <sz val="36"/>
      <color indexed="8"/>
      <name val="標楷體"/>
      <family val="4"/>
    </font>
    <font>
      <sz val="24"/>
      <color indexed="8"/>
      <name val="標楷體"/>
      <family val="4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sz val="24"/>
      <color indexed="10"/>
      <name val="標楷體"/>
      <family val="4"/>
    </font>
    <font>
      <sz val="12"/>
      <color theme="1"/>
      <name val="Calibri"/>
      <family val="1"/>
    </font>
    <font>
      <sz val="20"/>
      <name val="Calibri"/>
      <family val="1"/>
    </font>
    <font>
      <sz val="20"/>
      <color rgb="FFFF0000"/>
      <name val="新細明體"/>
      <family val="1"/>
    </font>
    <font>
      <sz val="15"/>
      <name val="Calibri"/>
      <family val="1"/>
    </font>
    <font>
      <sz val="15"/>
      <color indexed="8"/>
      <name val="Calibri"/>
      <family val="1"/>
    </font>
    <font>
      <sz val="12"/>
      <name val="Calibri"/>
      <family val="1"/>
    </font>
    <font>
      <sz val="12"/>
      <color theme="1"/>
      <name val="標楷體"/>
      <family val="4"/>
    </font>
    <font>
      <b/>
      <sz val="36"/>
      <color theme="1"/>
      <name val="標楷體"/>
      <family val="4"/>
    </font>
    <font>
      <sz val="24"/>
      <color theme="1"/>
      <name val="標楷體"/>
      <family val="4"/>
    </font>
    <font>
      <sz val="18"/>
      <color theme="1"/>
      <name val="標楷體"/>
      <family val="4"/>
    </font>
    <font>
      <sz val="14"/>
      <color theme="1"/>
      <name val="標楷體"/>
      <family val="4"/>
    </font>
    <font>
      <sz val="24"/>
      <color rgb="FFFF0000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/>
      <top style="thin">
        <color indexed="5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9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29" xfId="0" applyFont="1" applyBorder="1" applyAlignment="1">
      <alignment horizontal="right"/>
    </xf>
    <xf numFmtId="0" fontId="32" fillId="0" borderId="18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right"/>
    </xf>
    <xf numFmtId="0" fontId="29" fillId="0" borderId="21" xfId="0" applyFont="1" applyFill="1" applyBorder="1" applyAlignment="1">
      <alignment vertical="center" textRotation="180" shrinkToFit="1"/>
    </xf>
    <xf numFmtId="0" fontId="32" fillId="0" borderId="21" xfId="0" applyFont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19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29" fillId="0" borderId="27" xfId="0" applyFont="1" applyBorder="1" applyAlignment="1">
      <alignment horizontal="left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29" fillId="0" borderId="29" xfId="0" applyFont="1" applyFill="1" applyBorder="1" applyAlignment="1">
      <alignment horizontal="left" vertical="center" shrinkToFit="1"/>
    </xf>
    <xf numFmtId="0" fontId="29" fillId="0" borderId="33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34" xfId="0" applyFont="1" applyBorder="1" applyAlignment="1">
      <alignment horizontal="left" vertical="center" shrinkToFit="1"/>
    </xf>
    <xf numFmtId="0" fontId="29" fillId="0" borderId="29" xfId="0" applyFont="1" applyBorder="1" applyAlignment="1">
      <alignment horizontal="left" vertical="center" shrinkToFit="1"/>
    </xf>
    <xf numFmtId="0" fontId="29" fillId="0" borderId="34" xfId="0" applyFont="1" applyFill="1" applyBorder="1" applyAlignment="1">
      <alignment vertical="center" textRotation="180" shrinkToFit="1"/>
    </xf>
    <xf numFmtId="0" fontId="29" fillId="0" borderId="35" xfId="0" applyFont="1" applyFill="1" applyBorder="1" applyAlignment="1">
      <alignment vertical="center" textRotation="180" shrinkToFit="1"/>
    </xf>
    <xf numFmtId="0" fontId="23" fillId="25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29" fillId="0" borderId="33" xfId="0" applyFont="1" applyBorder="1" applyAlignment="1">
      <alignment horizontal="left"/>
    </xf>
    <xf numFmtId="0" fontId="0" fillId="0" borderId="0" xfId="0" applyFont="1" applyAlignment="1">
      <alignment vertical="center" shrinkToFit="1"/>
    </xf>
    <xf numFmtId="0" fontId="29" fillId="0" borderId="34" xfId="0" applyFont="1" applyBorder="1" applyAlignment="1">
      <alignment horizontal="left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44" fillId="25" borderId="36" xfId="36" applyFont="1" applyFill="1" applyBorder="1" applyAlignment="1">
      <alignment horizontal="left" vertical="center" shrinkToFit="1"/>
      <protection/>
    </xf>
    <xf numFmtId="0" fontId="45" fillId="25" borderId="34" xfId="0" applyFont="1" applyFill="1" applyBorder="1" applyAlignment="1">
      <alignment horizontal="left" vertical="center" shrinkToFit="1"/>
    </xf>
    <xf numFmtId="0" fontId="29" fillId="0" borderId="34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29" fillId="24" borderId="37" xfId="0" applyFont="1" applyFill="1" applyBorder="1" applyAlignment="1">
      <alignment horizontal="center" vertical="center" shrinkToFit="1"/>
    </xf>
    <xf numFmtId="0" fontId="29" fillId="24" borderId="38" xfId="0" applyFont="1" applyFill="1" applyBorder="1" applyAlignment="1">
      <alignment horizontal="center" vertical="center" shrinkToFit="1"/>
    </xf>
    <xf numFmtId="0" fontId="29" fillId="24" borderId="39" xfId="0" applyFont="1" applyFill="1" applyBorder="1" applyAlignment="1">
      <alignment horizontal="center" vertical="center" shrinkToFit="1"/>
    </xf>
    <xf numFmtId="0" fontId="46" fillId="0" borderId="26" xfId="0" applyFont="1" applyBorder="1" applyAlignment="1">
      <alignment vertical="center"/>
    </xf>
    <xf numFmtId="0" fontId="46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right"/>
    </xf>
    <xf numFmtId="0" fontId="46" fillId="0" borderId="18" xfId="0" applyFont="1" applyBorder="1" applyAlignment="1">
      <alignment horizontal="center" vertical="center" shrinkToFit="1"/>
    </xf>
    <xf numFmtId="0" fontId="47" fillId="0" borderId="30" xfId="0" applyFont="1" applyBorder="1" applyAlignment="1">
      <alignment horizontal="center" vertical="center"/>
    </xf>
    <xf numFmtId="0" fontId="46" fillId="0" borderId="29" xfId="0" applyFont="1" applyBorder="1" applyAlignment="1">
      <alignment vertical="center"/>
    </xf>
    <xf numFmtId="0" fontId="46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left" vertical="center"/>
    </xf>
    <xf numFmtId="0" fontId="46" fillId="0" borderId="21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7" fillId="0" borderId="30" xfId="0" applyFont="1" applyBorder="1" applyAlignment="1">
      <alignment horizontal="center"/>
    </xf>
    <xf numFmtId="0" fontId="46" fillId="0" borderId="40" xfId="0" applyFont="1" applyBorder="1" applyAlignment="1">
      <alignment horizontal="right"/>
    </xf>
    <xf numFmtId="0" fontId="48" fillId="0" borderId="41" xfId="0" applyFont="1" applyBorder="1" applyAlignment="1">
      <alignment horizontal="right" vertical="center"/>
    </xf>
    <xf numFmtId="0" fontId="46" fillId="0" borderId="25" xfId="0" applyFont="1" applyBorder="1" applyAlignment="1">
      <alignment horizontal="left" vertical="center"/>
    </xf>
    <xf numFmtId="0" fontId="46" fillId="0" borderId="28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top"/>
    </xf>
    <xf numFmtId="0" fontId="46" fillId="0" borderId="44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 shrinkToFit="1"/>
    </xf>
    <xf numFmtId="0" fontId="46" fillId="0" borderId="46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8" fillId="0" borderId="34" xfId="0" applyFont="1" applyBorder="1" applyAlignment="1">
      <alignment vertical="center"/>
    </xf>
    <xf numFmtId="0" fontId="46" fillId="0" borderId="34" xfId="0" applyFont="1" applyBorder="1" applyAlignment="1">
      <alignment horizontal="left" vertical="center"/>
    </xf>
    <xf numFmtId="0" fontId="48" fillId="0" borderId="35" xfId="0" applyFont="1" applyBorder="1" applyAlignment="1">
      <alignment vertical="center"/>
    </xf>
    <xf numFmtId="0" fontId="46" fillId="0" borderId="35" xfId="0" applyFont="1" applyBorder="1" applyAlignment="1">
      <alignment horizontal="left"/>
    </xf>
    <xf numFmtId="0" fontId="46" fillId="0" borderId="46" xfId="0" applyFont="1" applyBorder="1" applyAlignment="1">
      <alignment horizontal="center"/>
    </xf>
    <xf numFmtId="0" fontId="48" fillId="0" borderId="46" xfId="0" applyFont="1" applyBorder="1" applyAlignment="1">
      <alignment horizontal="center" vertical="center"/>
    </xf>
    <xf numFmtId="0" fontId="48" fillId="0" borderId="46" xfId="0" applyFont="1" applyBorder="1" applyAlignment="1">
      <alignment vertical="center"/>
    </xf>
    <xf numFmtId="0" fontId="48" fillId="0" borderId="47" xfId="0" applyFont="1" applyBorder="1" applyAlignment="1">
      <alignment vertical="center"/>
    </xf>
    <xf numFmtId="0" fontId="48" fillId="0" borderId="48" xfId="0" applyFont="1" applyBorder="1" applyAlignment="1">
      <alignment vertical="center"/>
    </xf>
    <xf numFmtId="0" fontId="23" fillId="0" borderId="29" xfId="0" applyFont="1" applyFill="1" applyBorder="1" applyAlignment="1">
      <alignment vertical="center" textRotation="180" shrinkToFit="1"/>
    </xf>
    <xf numFmtId="0" fontId="29" fillId="0" borderId="20" xfId="0" applyFont="1" applyFill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8" fillId="24" borderId="27" xfId="0" applyFont="1" applyFill="1" applyBorder="1" applyAlignment="1">
      <alignment horizontal="center" vertical="center" wrapText="1" shrinkToFit="1"/>
    </xf>
    <xf numFmtId="0" fontId="23" fillId="24" borderId="21" xfId="0" applyFont="1" applyFill="1" applyBorder="1" applyAlignment="1">
      <alignment horizontal="center" vertical="center" shrinkToFit="1"/>
    </xf>
    <xf numFmtId="0" fontId="1" fillId="0" borderId="34" xfId="0" applyFont="1" applyBorder="1" applyAlignment="1">
      <alignment vertical="center"/>
    </xf>
    <xf numFmtId="0" fontId="23" fillId="0" borderId="34" xfId="0" applyFont="1" applyFill="1" applyBorder="1" applyAlignment="1">
      <alignment horizontal="left" vertical="center" shrinkToFit="1"/>
    </xf>
    <xf numFmtId="0" fontId="23" fillId="0" borderId="35" xfId="0" applyFont="1" applyBorder="1" applyAlignment="1">
      <alignment horizontal="left" vertical="center" shrinkToFit="1"/>
    </xf>
    <xf numFmtId="0" fontId="23" fillId="0" borderId="29" xfId="0" applyFont="1" applyFill="1" applyBorder="1" applyAlignment="1">
      <alignment horizontal="left" vertical="center" shrinkToFit="1"/>
    </xf>
    <xf numFmtId="0" fontId="23" fillId="24" borderId="27" xfId="0" applyFont="1" applyFill="1" applyBorder="1" applyAlignment="1">
      <alignment horizontal="center" vertical="center" shrinkToFit="1"/>
    </xf>
    <xf numFmtId="0" fontId="29" fillId="0" borderId="33" xfId="0" applyFont="1" applyFill="1" applyBorder="1" applyAlignment="1">
      <alignment horizontal="left" vertical="center" shrinkToFit="1"/>
    </xf>
    <xf numFmtId="0" fontId="1" fillId="0" borderId="34" xfId="0" applyFont="1" applyBorder="1" applyAlignment="1">
      <alignment vertical="center" shrinkToFit="1"/>
    </xf>
    <xf numFmtId="0" fontId="23" fillId="0" borderId="34" xfId="0" applyFont="1" applyFill="1" applyBorder="1" applyAlignment="1">
      <alignment vertical="center" textRotation="180" shrinkToFit="1"/>
    </xf>
    <xf numFmtId="0" fontId="23" fillId="0" borderId="35" xfId="0" applyFont="1" applyFill="1" applyBorder="1" applyAlignment="1">
      <alignment vertical="center" textRotation="180" shrinkToFit="1"/>
    </xf>
    <xf numFmtId="0" fontId="49" fillId="0" borderId="0" xfId="37" applyFont="1">
      <alignment/>
      <protection/>
    </xf>
    <xf numFmtId="0" fontId="50" fillId="0" borderId="0" xfId="0" applyFont="1" applyBorder="1" applyAlignment="1">
      <alignment vertical="center"/>
    </xf>
    <xf numFmtId="0" fontId="51" fillId="0" borderId="0" xfId="37" applyFont="1">
      <alignment/>
      <protection/>
    </xf>
    <xf numFmtId="0" fontId="46" fillId="0" borderId="26" xfId="0" applyFont="1" applyBorder="1" applyAlignment="1">
      <alignment vertical="center"/>
    </xf>
    <xf numFmtId="0" fontId="46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right"/>
    </xf>
    <xf numFmtId="0" fontId="46" fillId="0" borderId="18" xfId="0" applyFont="1" applyBorder="1" applyAlignment="1">
      <alignment horizontal="center" vertical="center" shrinkToFit="1"/>
    </xf>
    <xf numFmtId="0" fontId="47" fillId="0" borderId="30" xfId="0" applyFont="1" applyBorder="1" applyAlignment="1">
      <alignment horizontal="center" vertical="center"/>
    </xf>
    <xf numFmtId="0" fontId="46" fillId="0" borderId="29" xfId="0" applyFont="1" applyBorder="1" applyAlignment="1">
      <alignment vertical="center"/>
    </xf>
    <xf numFmtId="0" fontId="46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left" vertical="center"/>
    </xf>
    <xf numFmtId="0" fontId="46" fillId="0" borderId="21" xfId="0" applyFont="1" applyBorder="1" applyAlignment="1">
      <alignment horizontal="left"/>
    </xf>
    <xf numFmtId="0" fontId="46" fillId="0" borderId="33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 shrinkToFit="1"/>
    </xf>
    <xf numFmtId="0" fontId="46" fillId="0" borderId="46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8" fillId="0" borderId="34" xfId="0" applyFont="1" applyBorder="1" applyAlignment="1">
      <alignment vertical="center"/>
    </xf>
    <xf numFmtId="0" fontId="46" fillId="0" borderId="34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 shrinkToFit="1"/>
    </xf>
    <xf numFmtId="0" fontId="49" fillId="0" borderId="49" xfId="37" applyFont="1" applyBorder="1">
      <alignment/>
      <protection/>
    </xf>
    <xf numFmtId="0" fontId="49" fillId="0" borderId="50" xfId="37" applyFont="1" applyBorder="1">
      <alignment/>
      <protection/>
    </xf>
    <xf numFmtId="0" fontId="49" fillId="0" borderId="51" xfId="37" applyFont="1" applyBorder="1">
      <alignment/>
      <protection/>
    </xf>
    <xf numFmtId="0" fontId="49" fillId="0" borderId="52" xfId="37" applyFont="1" applyBorder="1">
      <alignment/>
      <protection/>
    </xf>
    <xf numFmtId="0" fontId="49" fillId="0" borderId="36" xfId="37" applyFont="1" applyBorder="1">
      <alignment/>
      <protection/>
    </xf>
    <xf numFmtId="0" fontId="49" fillId="0" borderId="0" xfId="37" applyFont="1" applyBorder="1">
      <alignment/>
      <protection/>
    </xf>
    <xf numFmtId="0" fontId="49" fillId="0" borderId="46" xfId="37" applyFont="1" applyBorder="1">
      <alignment/>
      <protection/>
    </xf>
    <xf numFmtId="0" fontId="49" fillId="0" borderId="53" xfId="37" applyFont="1" applyBorder="1">
      <alignment/>
      <protection/>
    </xf>
    <xf numFmtId="0" fontId="49" fillId="0" borderId="54" xfId="37" applyFont="1" applyBorder="1">
      <alignment/>
      <protection/>
    </xf>
    <xf numFmtId="0" fontId="49" fillId="0" borderId="55" xfId="37" applyFont="1" applyBorder="1">
      <alignment/>
      <protection/>
    </xf>
    <xf numFmtId="0" fontId="49" fillId="0" borderId="56" xfId="37" applyFont="1" applyBorder="1">
      <alignment/>
      <protection/>
    </xf>
    <xf numFmtId="0" fontId="49" fillId="0" borderId="57" xfId="37" applyFont="1" applyBorder="1">
      <alignment/>
      <protection/>
    </xf>
    <xf numFmtId="0" fontId="49" fillId="0" borderId="41" xfId="37" applyFont="1" applyBorder="1">
      <alignment/>
      <protection/>
    </xf>
    <xf numFmtId="0" fontId="49" fillId="0" borderId="48" xfId="37" applyFont="1" applyBorder="1">
      <alignment/>
      <protection/>
    </xf>
    <xf numFmtId="0" fontId="49" fillId="0" borderId="58" xfId="37" applyFont="1" applyBorder="1">
      <alignment/>
      <protection/>
    </xf>
    <xf numFmtId="0" fontId="49" fillId="0" borderId="35" xfId="37" applyFont="1" applyBorder="1">
      <alignment/>
      <protection/>
    </xf>
    <xf numFmtId="0" fontId="49" fillId="0" borderId="59" xfId="37" applyFont="1" applyBorder="1">
      <alignment/>
      <protection/>
    </xf>
    <xf numFmtId="0" fontId="49" fillId="0" borderId="60" xfId="37" applyFont="1" applyBorder="1">
      <alignment/>
      <protection/>
    </xf>
    <xf numFmtId="0" fontId="49" fillId="0" borderId="33" xfId="37" applyFont="1" applyBorder="1">
      <alignment/>
      <protection/>
    </xf>
    <xf numFmtId="0" fontId="49" fillId="0" borderId="61" xfId="37" applyFont="1" applyBorder="1">
      <alignment/>
      <protection/>
    </xf>
    <xf numFmtId="0" fontId="51" fillId="0" borderId="36" xfId="37" applyFont="1" applyBorder="1">
      <alignment/>
      <protection/>
    </xf>
    <xf numFmtId="0" fontId="51" fillId="0" borderId="0" xfId="37" applyFont="1" applyBorder="1">
      <alignment/>
      <protection/>
    </xf>
    <xf numFmtId="0" fontId="52" fillId="0" borderId="0" xfId="37" applyFont="1" applyBorder="1">
      <alignment/>
      <protection/>
    </xf>
    <xf numFmtId="0" fontId="49" fillId="0" borderId="62" xfId="37" applyFont="1" applyBorder="1">
      <alignment/>
      <protection/>
    </xf>
    <xf numFmtId="0" fontId="49" fillId="0" borderId="0" xfId="37" applyFont="1" applyBorder="1" applyAlignment="1">
      <alignment horizontal="left"/>
      <protection/>
    </xf>
    <xf numFmtId="0" fontId="49" fillId="0" borderId="41" xfId="37" applyFont="1" applyBorder="1" applyAlignment="1">
      <alignment horizontal="left"/>
      <protection/>
    </xf>
    <xf numFmtId="0" fontId="53" fillId="0" borderId="36" xfId="37" applyFont="1" applyBorder="1">
      <alignment/>
      <protection/>
    </xf>
    <xf numFmtId="0" fontId="51" fillId="0" borderId="36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46" xfId="0" applyFont="1" applyBorder="1" applyAlignment="1">
      <alignment horizontal="center" vertical="center" shrinkToFit="1"/>
    </xf>
    <xf numFmtId="0" fontId="51" fillId="0" borderId="0" xfId="37" applyFont="1" applyBorder="1" applyAlignment="1">
      <alignment horizontal="center"/>
      <protection/>
    </xf>
    <xf numFmtId="0" fontId="51" fillId="0" borderId="46" xfId="37" applyFont="1" applyBorder="1" applyAlignment="1">
      <alignment horizontal="center"/>
      <protection/>
    </xf>
    <xf numFmtId="0" fontId="51" fillId="0" borderId="0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198" fontId="51" fillId="0" borderId="57" xfId="0" applyNumberFormat="1" applyFont="1" applyBorder="1" applyAlignment="1">
      <alignment horizontal="center" vertical="center" wrapText="1"/>
    </xf>
    <xf numFmtId="198" fontId="51" fillId="0" borderId="41" xfId="0" applyNumberFormat="1" applyFont="1" applyBorder="1" applyAlignment="1">
      <alignment horizontal="center" vertical="center" wrapText="1"/>
    </xf>
    <xf numFmtId="198" fontId="51" fillId="0" borderId="48" xfId="0" applyNumberFormat="1" applyFont="1" applyBorder="1" applyAlignment="1">
      <alignment horizontal="center" vertical="center" wrapText="1"/>
    </xf>
    <xf numFmtId="198" fontId="51" fillId="0" borderId="63" xfId="0" applyNumberFormat="1" applyFont="1" applyBorder="1" applyAlignment="1">
      <alignment horizontal="center" vertical="center" wrapText="1"/>
    </xf>
    <xf numFmtId="198" fontId="51" fillId="0" borderId="64" xfId="0" applyNumberFormat="1" applyFont="1" applyBorder="1" applyAlignment="1">
      <alignment horizontal="center" vertical="center" wrapText="1"/>
    </xf>
    <xf numFmtId="198" fontId="51" fillId="0" borderId="65" xfId="0" applyNumberFormat="1" applyFont="1" applyBorder="1" applyAlignment="1">
      <alignment horizontal="center" vertical="center" wrapText="1"/>
    </xf>
    <xf numFmtId="198" fontId="51" fillId="0" borderId="66" xfId="0" applyNumberFormat="1" applyFont="1" applyBorder="1" applyAlignment="1">
      <alignment horizontal="center" vertical="center" wrapText="1"/>
    </xf>
    <xf numFmtId="198" fontId="51" fillId="0" borderId="67" xfId="0" applyNumberFormat="1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/>
    </xf>
    <xf numFmtId="198" fontId="51" fillId="0" borderId="68" xfId="0" applyNumberFormat="1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36" xfId="37" applyFont="1" applyBorder="1" applyAlignment="1">
      <alignment horizontal="center"/>
      <protection/>
    </xf>
    <xf numFmtId="0" fontId="51" fillId="0" borderId="57" xfId="0" applyFont="1" applyBorder="1" applyAlignment="1">
      <alignment horizontal="center" vertical="center" shrinkToFit="1"/>
    </xf>
    <xf numFmtId="0" fontId="51" fillId="0" borderId="41" xfId="0" applyFont="1" applyBorder="1" applyAlignment="1">
      <alignment horizontal="center" vertical="center" shrinkToFit="1"/>
    </xf>
    <xf numFmtId="0" fontId="51" fillId="0" borderId="48" xfId="0" applyFont="1" applyBorder="1" applyAlignment="1">
      <alignment horizontal="center" vertical="center" shrinkToFit="1"/>
    </xf>
    <xf numFmtId="0" fontId="54" fillId="0" borderId="36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46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left" vertical="center" shrinkToFit="1"/>
    </xf>
    <xf numFmtId="0" fontId="28" fillId="0" borderId="69" xfId="0" applyFont="1" applyBorder="1" applyAlignment="1">
      <alignment horizontal="right" vertical="top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17" xfId="0" applyFont="1" applyFill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4" fillId="0" borderId="17" xfId="0" applyFont="1" applyFill="1" applyBorder="1" applyAlignment="1">
      <alignment horizontal="center" vertical="center" textRotation="255" shrinkToFit="1"/>
    </xf>
    <xf numFmtId="0" fontId="25" fillId="0" borderId="69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 textRotation="180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93.2menu" xfId="36"/>
    <cellStyle name="一般_新增Microsoft Excel 工作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41</xdr:row>
      <xdr:rowOff>190500</xdr:rowOff>
    </xdr:from>
    <xdr:to>
      <xdr:col>7</xdr:col>
      <xdr:colOff>266700</xdr:colOff>
      <xdr:row>43</xdr:row>
      <xdr:rowOff>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4058900"/>
          <a:ext cx="1571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43</xdr:row>
      <xdr:rowOff>171450</xdr:rowOff>
    </xdr:from>
    <xdr:to>
      <xdr:col>6</xdr:col>
      <xdr:colOff>914400</xdr:colOff>
      <xdr:row>45</xdr:row>
      <xdr:rowOff>19050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14744700"/>
          <a:ext cx="1000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1104900</xdr:colOff>
      <xdr:row>43</xdr:row>
      <xdr:rowOff>133350</xdr:rowOff>
    </xdr:from>
    <xdr:to>
      <xdr:col>7</xdr:col>
      <xdr:colOff>742950</xdr:colOff>
      <xdr:row>45</xdr:row>
      <xdr:rowOff>114300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14706600"/>
          <a:ext cx="752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55" zoomScaleNormal="55" zoomScalePageLayoutView="0" workbookViewId="0" topLeftCell="A13">
      <selection activeCell="V26" sqref="V26"/>
    </sheetView>
  </sheetViews>
  <sheetFormatPr defaultColWidth="9.00390625" defaultRowHeight="16.5"/>
  <cols>
    <col min="1" max="20" width="14.625" style="229" customWidth="1"/>
    <col min="21" max="16384" width="9.00390625" style="229" customWidth="1"/>
  </cols>
  <sheetData>
    <row r="1" spans="7:15" ht="69" customHeight="1" thickBot="1">
      <c r="G1" s="230" t="s">
        <v>96</v>
      </c>
      <c r="H1" s="230"/>
      <c r="I1" s="230"/>
      <c r="J1" s="230"/>
      <c r="K1" s="230"/>
      <c r="O1" s="229" t="s">
        <v>36</v>
      </c>
    </row>
    <row r="2" spans="1:20" s="231" customFormat="1" ht="27.75" customHeight="1" thickBot="1">
      <c r="A2" s="292" t="s">
        <v>256</v>
      </c>
      <c r="B2" s="293"/>
      <c r="C2" s="293"/>
      <c r="D2" s="294"/>
      <c r="E2" s="292" t="s">
        <v>257</v>
      </c>
      <c r="F2" s="293"/>
      <c r="G2" s="293"/>
      <c r="H2" s="293"/>
      <c r="I2" s="296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1"/>
    </row>
    <row r="3" spans="1:20" s="231" customFormat="1" ht="27.75" customHeight="1">
      <c r="A3" s="278" t="s">
        <v>128</v>
      </c>
      <c r="B3" s="279" t="s">
        <v>121</v>
      </c>
      <c r="C3" s="279" t="s">
        <v>122</v>
      </c>
      <c r="D3" s="280" t="s">
        <v>123</v>
      </c>
      <c r="E3" s="278" t="s">
        <v>129</v>
      </c>
      <c r="F3" s="279" t="s">
        <v>121</v>
      </c>
      <c r="G3" s="279" t="s">
        <v>121</v>
      </c>
      <c r="H3" s="279" t="s">
        <v>121</v>
      </c>
      <c r="I3" s="278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80"/>
    </row>
    <row r="4" spans="1:20" s="231" customFormat="1" ht="27.75" customHeight="1">
      <c r="A4" s="295" t="s">
        <v>284</v>
      </c>
      <c r="B4" s="285"/>
      <c r="C4" s="285"/>
      <c r="D4" s="286"/>
      <c r="E4" s="295" t="s">
        <v>207</v>
      </c>
      <c r="F4" s="285"/>
      <c r="G4" s="285"/>
      <c r="H4" s="285"/>
      <c r="I4" s="29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6"/>
    </row>
    <row r="5" spans="1:20" s="231" customFormat="1" ht="27.75" customHeight="1">
      <c r="A5" s="278" t="s">
        <v>378</v>
      </c>
      <c r="B5" s="279"/>
      <c r="C5" s="279"/>
      <c r="D5" s="280"/>
      <c r="E5" s="278" t="s">
        <v>203</v>
      </c>
      <c r="F5" s="279"/>
      <c r="G5" s="279"/>
      <c r="H5" s="279"/>
      <c r="I5" s="278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80"/>
    </row>
    <row r="6" spans="1:20" s="231" customFormat="1" ht="27.75" customHeight="1">
      <c r="A6" s="278" t="s">
        <v>285</v>
      </c>
      <c r="B6" s="279"/>
      <c r="C6" s="279"/>
      <c r="D6" s="280"/>
      <c r="E6" s="278" t="s">
        <v>286</v>
      </c>
      <c r="F6" s="279"/>
      <c r="G6" s="279"/>
      <c r="H6" s="279"/>
      <c r="I6" s="278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80"/>
    </row>
    <row r="7" spans="1:20" s="231" customFormat="1" ht="27.75" customHeight="1">
      <c r="A7" s="297" t="s">
        <v>130</v>
      </c>
      <c r="B7" s="283"/>
      <c r="C7" s="283"/>
      <c r="D7" s="284"/>
      <c r="E7" s="297" t="s">
        <v>131</v>
      </c>
      <c r="F7" s="283"/>
      <c r="G7" s="283"/>
      <c r="H7" s="283"/>
      <c r="I7" s="297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4"/>
    </row>
    <row r="8" spans="1:20" s="231" customFormat="1" ht="27.75" customHeight="1" thickBot="1">
      <c r="A8" s="299" t="s">
        <v>274</v>
      </c>
      <c r="B8" s="300"/>
      <c r="C8" s="300"/>
      <c r="D8" s="301"/>
      <c r="E8" s="299" t="s">
        <v>137</v>
      </c>
      <c r="F8" s="300"/>
      <c r="G8" s="300"/>
      <c r="H8" s="300"/>
      <c r="I8" s="278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80"/>
    </row>
    <row r="9" spans="1:20" ht="16.5">
      <c r="A9" s="251" t="s">
        <v>33</v>
      </c>
      <c r="B9" s="252" t="str">
        <f>'第一週明細)'!W12</f>
        <v>717.8K</v>
      </c>
      <c r="C9" s="252" t="s">
        <v>9</v>
      </c>
      <c r="D9" s="253" t="str">
        <f>'第一週明細)'!W8</f>
        <v>24.6g</v>
      </c>
      <c r="E9" s="251" t="s">
        <v>33</v>
      </c>
      <c r="F9" s="252" t="str">
        <f>'第一週明細)'!W20</f>
        <v>720.2K</v>
      </c>
      <c r="G9" s="252" t="s">
        <v>9</v>
      </c>
      <c r="H9" s="254" t="str">
        <f>'第一週明細)'!W24</f>
        <v>g</v>
      </c>
      <c r="I9" s="255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7"/>
    </row>
    <row r="10" spans="1:20" ht="17.25" thickBot="1">
      <c r="A10" s="258" t="s">
        <v>7</v>
      </c>
      <c r="B10" s="259" t="str">
        <f>'第一週明細)'!W6</f>
        <v>97.3g</v>
      </c>
      <c r="C10" s="259" t="s">
        <v>11</v>
      </c>
      <c r="D10" s="260" t="str">
        <f>'第一週明細)'!W10</f>
        <v>26.8g</v>
      </c>
      <c r="E10" s="258" t="s">
        <v>7</v>
      </c>
      <c r="F10" s="259" t="str">
        <f>'第一週明細)'!W14</f>
        <v>99.1g</v>
      </c>
      <c r="G10" s="259" t="s">
        <v>11</v>
      </c>
      <c r="H10" s="261" t="str">
        <f>'第一週明細)'!W26</f>
        <v>g</v>
      </c>
      <c r="I10" s="262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4"/>
    </row>
    <row r="11" spans="1:20" s="231" customFormat="1" ht="27.75" customHeight="1" thickBot="1">
      <c r="A11" s="287" t="s">
        <v>258</v>
      </c>
      <c r="B11" s="288"/>
      <c r="C11" s="288"/>
      <c r="D11" s="289"/>
      <c r="E11" s="287" t="s">
        <v>259</v>
      </c>
      <c r="F11" s="288"/>
      <c r="G11" s="288"/>
      <c r="H11" s="289"/>
      <c r="I11" s="287" t="s">
        <v>260</v>
      </c>
      <c r="J11" s="288"/>
      <c r="K11" s="288"/>
      <c r="L11" s="289"/>
      <c r="M11" s="287" t="s">
        <v>261</v>
      </c>
      <c r="N11" s="288"/>
      <c r="O11" s="288"/>
      <c r="P11" s="289"/>
      <c r="Q11" s="287" t="s">
        <v>262</v>
      </c>
      <c r="R11" s="288"/>
      <c r="S11" s="288"/>
      <c r="T11" s="289"/>
    </row>
    <row r="12" spans="1:20" s="231" customFormat="1" ht="27.75" customHeight="1">
      <c r="A12" s="278" t="s">
        <v>120</v>
      </c>
      <c r="B12" s="279" t="s">
        <v>122</v>
      </c>
      <c r="C12" s="279" t="s">
        <v>122</v>
      </c>
      <c r="D12" s="280" t="s">
        <v>122</v>
      </c>
      <c r="E12" s="278" t="s">
        <v>141</v>
      </c>
      <c r="F12" s="279" t="s">
        <v>121</v>
      </c>
      <c r="G12" s="279" t="s">
        <v>121</v>
      </c>
      <c r="H12" s="280" t="s">
        <v>121</v>
      </c>
      <c r="I12" s="279" t="s">
        <v>128</v>
      </c>
      <c r="J12" s="279" t="s">
        <v>122</v>
      </c>
      <c r="K12" s="279" t="s">
        <v>122</v>
      </c>
      <c r="L12" s="280" t="s">
        <v>122</v>
      </c>
      <c r="M12" s="278" t="s">
        <v>132</v>
      </c>
      <c r="N12" s="279" t="s">
        <v>123</v>
      </c>
      <c r="O12" s="279" t="s">
        <v>123</v>
      </c>
      <c r="P12" s="280" t="s">
        <v>123</v>
      </c>
      <c r="Q12" s="278" t="s">
        <v>293</v>
      </c>
      <c r="R12" s="279" t="s">
        <v>126</v>
      </c>
      <c r="S12" s="279" t="s">
        <v>126</v>
      </c>
      <c r="T12" s="280" t="s">
        <v>126</v>
      </c>
    </row>
    <row r="13" spans="1:20" s="231" customFormat="1" ht="27.75" customHeight="1">
      <c r="A13" s="295" t="s">
        <v>287</v>
      </c>
      <c r="B13" s="285"/>
      <c r="C13" s="285"/>
      <c r="D13" s="286"/>
      <c r="E13" s="295" t="s">
        <v>372</v>
      </c>
      <c r="F13" s="285"/>
      <c r="G13" s="285"/>
      <c r="H13" s="286"/>
      <c r="I13" s="285" t="s">
        <v>384</v>
      </c>
      <c r="J13" s="285"/>
      <c r="K13" s="285"/>
      <c r="L13" s="286"/>
      <c r="M13" s="295" t="s">
        <v>330</v>
      </c>
      <c r="N13" s="285"/>
      <c r="O13" s="285"/>
      <c r="P13" s="286"/>
      <c r="Q13" s="295" t="s">
        <v>204</v>
      </c>
      <c r="R13" s="285"/>
      <c r="S13" s="285"/>
      <c r="T13" s="286"/>
    </row>
    <row r="14" spans="1:20" s="231" customFormat="1" ht="27.75" customHeight="1">
      <c r="A14" s="278" t="s">
        <v>288</v>
      </c>
      <c r="B14" s="279"/>
      <c r="C14" s="279"/>
      <c r="D14" s="280"/>
      <c r="E14" s="278" t="s">
        <v>290</v>
      </c>
      <c r="F14" s="279"/>
      <c r="G14" s="279"/>
      <c r="H14" s="280"/>
      <c r="I14" s="279" t="s">
        <v>338</v>
      </c>
      <c r="J14" s="279"/>
      <c r="K14" s="279"/>
      <c r="L14" s="280"/>
      <c r="M14" s="278" t="s">
        <v>371</v>
      </c>
      <c r="N14" s="279"/>
      <c r="O14" s="279"/>
      <c r="P14" s="280"/>
      <c r="Q14" s="298" t="s">
        <v>252</v>
      </c>
      <c r="R14" s="281"/>
      <c r="S14" s="281"/>
      <c r="T14" s="282"/>
    </row>
    <row r="15" spans="1:20" s="231" customFormat="1" ht="27.75" customHeight="1">
      <c r="A15" s="278" t="s">
        <v>289</v>
      </c>
      <c r="B15" s="279"/>
      <c r="C15" s="279"/>
      <c r="D15" s="280"/>
      <c r="E15" s="278" t="s">
        <v>291</v>
      </c>
      <c r="F15" s="279"/>
      <c r="G15" s="279"/>
      <c r="H15" s="280"/>
      <c r="I15" s="279" t="s">
        <v>205</v>
      </c>
      <c r="J15" s="279"/>
      <c r="K15" s="279"/>
      <c r="L15" s="280"/>
      <c r="M15" s="278" t="s">
        <v>292</v>
      </c>
      <c r="N15" s="279"/>
      <c r="O15" s="279"/>
      <c r="P15" s="280"/>
      <c r="Q15" s="278" t="s">
        <v>247</v>
      </c>
      <c r="R15" s="279"/>
      <c r="S15" s="279"/>
      <c r="T15" s="280"/>
    </row>
    <row r="16" spans="1:20" s="231" customFormat="1" ht="27.75" customHeight="1">
      <c r="A16" s="297" t="s">
        <v>50</v>
      </c>
      <c r="B16" s="283"/>
      <c r="C16" s="283"/>
      <c r="D16" s="284"/>
      <c r="E16" s="297" t="s">
        <v>49</v>
      </c>
      <c r="F16" s="283"/>
      <c r="G16" s="283"/>
      <c r="H16" s="284"/>
      <c r="I16" s="283" t="s">
        <v>130</v>
      </c>
      <c r="J16" s="283"/>
      <c r="K16" s="283"/>
      <c r="L16" s="284"/>
      <c r="M16" s="297" t="s">
        <v>134</v>
      </c>
      <c r="N16" s="283"/>
      <c r="O16" s="283"/>
      <c r="P16" s="284"/>
      <c r="Q16" s="297" t="s">
        <v>135</v>
      </c>
      <c r="R16" s="283"/>
      <c r="S16" s="283"/>
      <c r="T16" s="284"/>
    </row>
    <row r="17" spans="1:20" s="231" customFormat="1" ht="27.75" customHeight="1" thickBot="1">
      <c r="A17" s="299" t="s">
        <v>275</v>
      </c>
      <c r="B17" s="300"/>
      <c r="C17" s="300"/>
      <c r="D17" s="301"/>
      <c r="E17" s="299" t="s">
        <v>276</v>
      </c>
      <c r="F17" s="300"/>
      <c r="G17" s="300"/>
      <c r="H17" s="301"/>
      <c r="I17" s="300" t="s">
        <v>379</v>
      </c>
      <c r="J17" s="300"/>
      <c r="K17" s="300"/>
      <c r="L17" s="301"/>
      <c r="M17" s="299" t="s">
        <v>144</v>
      </c>
      <c r="N17" s="300"/>
      <c r="O17" s="300"/>
      <c r="P17" s="301"/>
      <c r="Q17" s="299" t="s">
        <v>253</v>
      </c>
      <c r="R17" s="300"/>
      <c r="S17" s="300"/>
      <c r="T17" s="301"/>
    </row>
    <row r="18" spans="1:20" ht="16.5">
      <c r="A18" s="265" t="s">
        <v>33</v>
      </c>
      <c r="B18" s="266" t="str">
        <f>'第二週明細'!W12</f>
        <v>729.6K</v>
      </c>
      <c r="C18" s="266" t="s">
        <v>9</v>
      </c>
      <c r="D18" s="266" t="str">
        <f>'第二週明細'!W8</f>
        <v>24.2g</v>
      </c>
      <c r="E18" s="266" t="s">
        <v>33</v>
      </c>
      <c r="F18" s="266" t="str">
        <f>'第二週明細'!W20</f>
        <v>719.5K</v>
      </c>
      <c r="G18" s="266" t="s">
        <v>9</v>
      </c>
      <c r="H18" s="266" t="str">
        <f>'第二週明細'!W16</f>
        <v>24.3g</v>
      </c>
      <c r="I18" s="266" t="s">
        <v>33</v>
      </c>
      <c r="J18" s="266" t="str">
        <f>'第二週明細'!W28</f>
        <v>719.5K</v>
      </c>
      <c r="K18" s="266" t="s">
        <v>9</v>
      </c>
      <c r="L18" s="266" t="str">
        <f>'第二週明細'!W24</f>
        <v>24.3g</v>
      </c>
      <c r="M18" s="266" t="s">
        <v>33</v>
      </c>
      <c r="N18" s="266" t="str">
        <f>'第二週明細'!W36</f>
        <v>717.8K</v>
      </c>
      <c r="O18" s="266" t="s">
        <v>9</v>
      </c>
      <c r="P18" s="266" t="str">
        <f>'第二週明細'!W32</f>
        <v>24.6g</v>
      </c>
      <c r="Q18" s="266" t="s">
        <v>33</v>
      </c>
      <c r="R18" s="266" t="str">
        <f>'第二週明細'!W44</f>
        <v>720.0K</v>
      </c>
      <c r="S18" s="266" t="s">
        <v>9</v>
      </c>
      <c r="T18" s="267" t="str">
        <f>'第二週明細'!W40</f>
        <v>24.0g</v>
      </c>
    </row>
    <row r="19" spans="1:20" ht="17.25" thickBot="1">
      <c r="A19" s="268" t="s">
        <v>7</v>
      </c>
      <c r="B19" s="269" t="str">
        <f>'第二週明細'!W6</f>
        <v>99.7g</v>
      </c>
      <c r="C19" s="269" t="s">
        <v>11</v>
      </c>
      <c r="D19" s="269" t="str">
        <f>'第二週明細'!W10</f>
        <v>26.0g</v>
      </c>
      <c r="E19" s="269" t="s">
        <v>7</v>
      </c>
      <c r="F19" s="269" t="str">
        <f>'第二週明細'!W14</f>
        <v>99.3g</v>
      </c>
      <c r="G19" s="269" t="s">
        <v>11</v>
      </c>
      <c r="H19" s="269" t="str">
        <f>'第二週明細'!W18</f>
        <v>25.9g</v>
      </c>
      <c r="I19" s="269"/>
      <c r="J19" s="269" t="str">
        <f>'第二週明細'!W22</f>
        <v>99.3g</v>
      </c>
      <c r="K19" s="269" t="s">
        <v>11</v>
      </c>
      <c r="L19" s="269" t="str">
        <f>'第二週明細'!W26</f>
        <v>25.9g</v>
      </c>
      <c r="M19" s="269" t="s">
        <v>7</v>
      </c>
      <c r="N19" s="269" t="str">
        <f>'第二週明細'!W30</f>
        <v>97.3g</v>
      </c>
      <c r="O19" s="269" t="s">
        <v>11</v>
      </c>
      <c r="P19" s="269" t="str">
        <f>'第二週明細'!W34</f>
        <v>26.8g</v>
      </c>
      <c r="Q19" s="269" t="s">
        <v>7</v>
      </c>
      <c r="R19" s="269" t="str">
        <f>'第二週明細'!W38</f>
        <v>99.0g</v>
      </c>
      <c r="S19" s="269" t="s">
        <v>11</v>
      </c>
      <c r="T19" s="270" t="str">
        <f>'第二週明細'!W42</f>
        <v>27.0g</v>
      </c>
    </row>
    <row r="20" spans="1:20" s="231" customFormat="1" ht="27.75" customHeight="1" thickBot="1">
      <c r="A20" s="292" t="s">
        <v>263</v>
      </c>
      <c r="B20" s="293"/>
      <c r="C20" s="293"/>
      <c r="D20" s="294"/>
      <c r="E20" s="292" t="s">
        <v>264</v>
      </c>
      <c r="F20" s="293"/>
      <c r="G20" s="293"/>
      <c r="H20" s="294"/>
      <c r="I20" s="292" t="s">
        <v>265</v>
      </c>
      <c r="J20" s="293"/>
      <c r="K20" s="293"/>
      <c r="L20" s="294"/>
      <c r="M20" s="292" t="s">
        <v>266</v>
      </c>
      <c r="N20" s="293"/>
      <c r="O20" s="293"/>
      <c r="P20" s="294"/>
      <c r="Q20" s="292" t="s">
        <v>267</v>
      </c>
      <c r="R20" s="293"/>
      <c r="S20" s="293"/>
      <c r="T20" s="294"/>
    </row>
    <row r="21" spans="1:20" s="231" customFormat="1" ht="27.75" customHeight="1">
      <c r="A21" s="278" t="s">
        <v>120</v>
      </c>
      <c r="B21" s="279" t="s">
        <v>121</v>
      </c>
      <c r="C21" s="279" t="s">
        <v>122</v>
      </c>
      <c r="D21" s="280" t="s">
        <v>123</v>
      </c>
      <c r="E21" s="278" t="s">
        <v>124</v>
      </c>
      <c r="F21" s="279" t="s">
        <v>121</v>
      </c>
      <c r="G21" s="279" t="s">
        <v>121</v>
      </c>
      <c r="H21" s="280" t="s">
        <v>121</v>
      </c>
      <c r="I21" s="278" t="s">
        <v>120</v>
      </c>
      <c r="J21" s="279" t="s">
        <v>122</v>
      </c>
      <c r="K21" s="279" t="s">
        <v>122</v>
      </c>
      <c r="L21" s="280" t="s">
        <v>122</v>
      </c>
      <c r="M21" s="278" t="s">
        <v>125</v>
      </c>
      <c r="N21" s="279" t="s">
        <v>123</v>
      </c>
      <c r="O21" s="279" t="s">
        <v>123</v>
      </c>
      <c r="P21" s="280" t="s">
        <v>123</v>
      </c>
      <c r="Q21" s="279" t="s">
        <v>296</v>
      </c>
      <c r="R21" s="279" t="s">
        <v>126</v>
      </c>
      <c r="S21" s="279" t="s">
        <v>126</v>
      </c>
      <c r="T21" s="280" t="s">
        <v>126</v>
      </c>
    </row>
    <row r="22" spans="1:20" s="231" customFormat="1" ht="27.75" customHeight="1">
      <c r="A22" s="295" t="s">
        <v>224</v>
      </c>
      <c r="B22" s="285"/>
      <c r="C22" s="285"/>
      <c r="D22" s="286"/>
      <c r="E22" s="295" t="s">
        <v>377</v>
      </c>
      <c r="F22" s="285"/>
      <c r="G22" s="285"/>
      <c r="H22" s="286"/>
      <c r="I22" s="295" t="s">
        <v>206</v>
      </c>
      <c r="J22" s="285"/>
      <c r="K22" s="285"/>
      <c r="L22" s="286"/>
      <c r="M22" s="295" t="s">
        <v>133</v>
      </c>
      <c r="N22" s="285"/>
      <c r="O22" s="285"/>
      <c r="P22" s="286"/>
      <c r="Q22" s="295" t="s">
        <v>382</v>
      </c>
      <c r="R22" s="285"/>
      <c r="S22" s="285"/>
      <c r="T22" s="286"/>
    </row>
    <row r="23" spans="1:20" s="231" customFormat="1" ht="27.75" customHeight="1">
      <c r="A23" s="278" t="s">
        <v>342</v>
      </c>
      <c r="B23" s="279"/>
      <c r="C23" s="279"/>
      <c r="D23" s="280"/>
      <c r="E23" s="302" t="s">
        <v>388</v>
      </c>
      <c r="F23" s="303"/>
      <c r="G23" s="303"/>
      <c r="H23" s="304"/>
      <c r="I23" s="278" t="s">
        <v>229</v>
      </c>
      <c r="J23" s="279"/>
      <c r="K23" s="279"/>
      <c r="L23" s="280"/>
      <c r="M23" s="278" t="s">
        <v>339</v>
      </c>
      <c r="N23" s="279"/>
      <c r="O23" s="279"/>
      <c r="P23" s="280"/>
      <c r="Q23" s="278" t="s">
        <v>209</v>
      </c>
      <c r="R23" s="279"/>
      <c r="S23" s="279"/>
      <c r="T23" s="280"/>
    </row>
    <row r="24" spans="1:20" s="231" customFormat="1" ht="27.75" customHeight="1">
      <c r="A24" s="278" t="s">
        <v>136</v>
      </c>
      <c r="B24" s="279"/>
      <c r="C24" s="279"/>
      <c r="D24" s="280"/>
      <c r="E24" s="278" t="s">
        <v>294</v>
      </c>
      <c r="F24" s="279"/>
      <c r="G24" s="279"/>
      <c r="H24" s="280"/>
      <c r="I24" s="278" t="s">
        <v>295</v>
      </c>
      <c r="J24" s="279"/>
      <c r="K24" s="279"/>
      <c r="L24" s="280"/>
      <c r="M24" s="278" t="s">
        <v>370</v>
      </c>
      <c r="N24" s="279"/>
      <c r="O24" s="279"/>
      <c r="P24" s="280"/>
      <c r="Q24" s="278" t="s">
        <v>297</v>
      </c>
      <c r="R24" s="279"/>
      <c r="S24" s="279"/>
      <c r="T24" s="280"/>
    </row>
    <row r="25" spans="1:20" s="231" customFormat="1" ht="27.75" customHeight="1">
      <c r="A25" s="297" t="s">
        <v>50</v>
      </c>
      <c r="B25" s="283"/>
      <c r="C25" s="283"/>
      <c r="D25" s="284"/>
      <c r="E25" s="297" t="s">
        <v>49</v>
      </c>
      <c r="F25" s="283"/>
      <c r="G25" s="283"/>
      <c r="H25" s="284"/>
      <c r="I25" s="297" t="s">
        <v>50</v>
      </c>
      <c r="J25" s="283"/>
      <c r="K25" s="283"/>
      <c r="L25" s="284"/>
      <c r="M25" s="297" t="s">
        <v>49</v>
      </c>
      <c r="N25" s="283"/>
      <c r="O25" s="283"/>
      <c r="P25" s="284"/>
      <c r="Q25" s="297" t="s">
        <v>50</v>
      </c>
      <c r="R25" s="283"/>
      <c r="S25" s="283"/>
      <c r="T25" s="284"/>
    </row>
    <row r="26" spans="1:20" s="231" customFormat="1" ht="27.75" customHeight="1" thickBot="1">
      <c r="A26" s="299" t="s">
        <v>145</v>
      </c>
      <c r="B26" s="300"/>
      <c r="C26" s="300"/>
      <c r="D26" s="301"/>
      <c r="E26" s="299" t="s">
        <v>146</v>
      </c>
      <c r="F26" s="300"/>
      <c r="G26" s="300"/>
      <c r="H26" s="301"/>
      <c r="I26" s="299" t="s">
        <v>147</v>
      </c>
      <c r="J26" s="300"/>
      <c r="K26" s="300"/>
      <c r="L26" s="301"/>
      <c r="M26" s="299" t="s">
        <v>148</v>
      </c>
      <c r="N26" s="300"/>
      <c r="O26" s="300"/>
      <c r="P26" s="301"/>
      <c r="Q26" s="299" t="s">
        <v>137</v>
      </c>
      <c r="R26" s="300"/>
      <c r="S26" s="300"/>
      <c r="T26" s="301"/>
    </row>
    <row r="27" spans="1:20" ht="16.5">
      <c r="A27" s="265" t="s">
        <v>33</v>
      </c>
      <c r="B27" s="266" t="str">
        <f>'第三週明細'!W12</f>
        <v>720.0K</v>
      </c>
      <c r="C27" s="266" t="s">
        <v>9</v>
      </c>
      <c r="D27" s="266" t="str">
        <f>'第三週明細'!W8</f>
        <v>24.0g</v>
      </c>
      <c r="E27" s="266" t="s">
        <v>33</v>
      </c>
      <c r="F27" s="266" t="str">
        <f>'第三週明細'!W20</f>
        <v>715.0K</v>
      </c>
      <c r="G27" s="266" t="s">
        <v>9</v>
      </c>
      <c r="H27" s="266" t="str">
        <f>'第三週明細'!W16</f>
        <v>24.2g</v>
      </c>
      <c r="I27" s="266" t="s">
        <v>33</v>
      </c>
      <c r="J27" s="266" t="str">
        <f>'第三週明細'!W28</f>
        <v>713.3K</v>
      </c>
      <c r="K27" s="266" t="s">
        <v>9</v>
      </c>
      <c r="L27" s="266" t="str">
        <f>'第三週明細'!W24</f>
        <v>24.1g</v>
      </c>
      <c r="M27" s="266" t="s">
        <v>33</v>
      </c>
      <c r="N27" s="266" t="str">
        <f>'第三週明細'!W36</f>
        <v>720.6K</v>
      </c>
      <c r="O27" s="266" t="s">
        <v>9</v>
      </c>
      <c r="P27" s="266" t="str">
        <f>'第三週明細'!W32</f>
        <v>24.2g</v>
      </c>
      <c r="Q27" s="266" t="s">
        <v>33</v>
      </c>
      <c r="R27" s="266" t="str">
        <f>'第三週明細'!W44</f>
        <v>711.9K</v>
      </c>
      <c r="S27" s="266" t="s">
        <v>9</v>
      </c>
      <c r="T27" s="267" t="str">
        <f>'第三週明細'!W40</f>
        <v>23.5g</v>
      </c>
    </row>
    <row r="28" spans="1:20" ht="17.25" thickBot="1">
      <c r="A28" s="268" t="s">
        <v>7</v>
      </c>
      <c r="B28" s="269" t="str">
        <f>'第三週明細'!W6</f>
        <v>99.0g</v>
      </c>
      <c r="C28" s="269" t="s">
        <v>11</v>
      </c>
      <c r="D28" s="269" t="str">
        <f>'第三週明細'!W10</f>
        <v>27.0g</v>
      </c>
      <c r="E28" s="269" t="s">
        <v>7</v>
      </c>
      <c r="F28" s="269" t="str">
        <f>'第三週明細'!W14</f>
        <v>97.8g</v>
      </c>
      <c r="G28" s="269" t="s">
        <v>11</v>
      </c>
      <c r="H28" s="269" t="str">
        <f>'第三週明細'!W18</f>
        <v>26.5g</v>
      </c>
      <c r="I28" s="269" t="s">
        <v>7</v>
      </c>
      <c r="J28" s="269" t="str">
        <f>'第三週明細'!W22</f>
        <v>98.2g</v>
      </c>
      <c r="K28" s="269" t="s">
        <v>11</v>
      </c>
      <c r="L28" s="269" t="str">
        <f>'第三週明細'!W26</f>
        <v>25.9g</v>
      </c>
      <c r="M28" s="269" t="s">
        <v>7</v>
      </c>
      <c r="N28" s="269" t="str">
        <f>'第三週明細'!W30</f>
        <v>99.1g</v>
      </c>
      <c r="O28" s="269" t="s">
        <v>11</v>
      </c>
      <c r="P28" s="269" t="str">
        <f>'第三週明細'!W34</f>
        <v>24.5g</v>
      </c>
      <c r="Q28" s="269" t="s">
        <v>7</v>
      </c>
      <c r="R28" s="269" t="str">
        <f>'第三週明細'!W38</f>
        <v>98.3g</v>
      </c>
      <c r="S28" s="269" t="s">
        <v>11</v>
      </c>
      <c r="T28" s="270" t="str">
        <f>'第三週明細'!W42</f>
        <v>26.8g</v>
      </c>
    </row>
    <row r="29" spans="1:20" s="231" customFormat="1" ht="27.75" customHeight="1" thickBot="1">
      <c r="A29" s="292" t="s">
        <v>268</v>
      </c>
      <c r="B29" s="293"/>
      <c r="C29" s="293"/>
      <c r="D29" s="294"/>
      <c r="E29" s="292" t="s">
        <v>269</v>
      </c>
      <c r="F29" s="293"/>
      <c r="G29" s="293"/>
      <c r="H29" s="294"/>
      <c r="I29" s="292" t="s">
        <v>270</v>
      </c>
      <c r="J29" s="293"/>
      <c r="K29" s="293"/>
      <c r="L29" s="294"/>
      <c r="M29" s="292" t="s">
        <v>271</v>
      </c>
      <c r="N29" s="293"/>
      <c r="O29" s="293"/>
      <c r="P29" s="294"/>
      <c r="Q29" s="292" t="s">
        <v>272</v>
      </c>
      <c r="R29" s="293"/>
      <c r="S29" s="293"/>
      <c r="T29" s="294"/>
    </row>
    <row r="30" spans="1:20" s="231" customFormat="1" ht="27.75" customHeight="1">
      <c r="A30" s="278" t="s">
        <v>138</v>
      </c>
      <c r="B30" s="279" t="s">
        <v>121</v>
      </c>
      <c r="C30" s="279" t="s">
        <v>122</v>
      </c>
      <c r="D30" s="280" t="s">
        <v>123</v>
      </c>
      <c r="E30" s="278" t="s">
        <v>124</v>
      </c>
      <c r="F30" s="279" t="s">
        <v>121</v>
      </c>
      <c r="G30" s="279" t="s">
        <v>121</v>
      </c>
      <c r="H30" s="280" t="s">
        <v>121</v>
      </c>
      <c r="I30" s="278" t="s">
        <v>120</v>
      </c>
      <c r="J30" s="279" t="s">
        <v>122</v>
      </c>
      <c r="K30" s="279" t="s">
        <v>122</v>
      </c>
      <c r="L30" s="280" t="s">
        <v>122</v>
      </c>
      <c r="M30" s="278" t="s">
        <v>125</v>
      </c>
      <c r="N30" s="279" t="s">
        <v>123</v>
      </c>
      <c r="O30" s="279" t="s">
        <v>123</v>
      </c>
      <c r="P30" s="280" t="s">
        <v>123</v>
      </c>
      <c r="Q30" s="278" t="s">
        <v>303</v>
      </c>
      <c r="R30" s="279" t="s">
        <v>126</v>
      </c>
      <c r="S30" s="279" t="s">
        <v>126</v>
      </c>
      <c r="T30" s="280" t="s">
        <v>126</v>
      </c>
    </row>
    <row r="31" spans="1:20" s="231" customFormat="1" ht="27.75" customHeight="1">
      <c r="A31" s="278" t="s">
        <v>251</v>
      </c>
      <c r="B31" s="279"/>
      <c r="C31" s="279"/>
      <c r="D31" s="280"/>
      <c r="E31" s="295" t="s">
        <v>208</v>
      </c>
      <c r="F31" s="285"/>
      <c r="G31" s="285"/>
      <c r="H31" s="286"/>
      <c r="I31" s="295" t="s">
        <v>299</v>
      </c>
      <c r="J31" s="285"/>
      <c r="K31" s="285"/>
      <c r="L31" s="286"/>
      <c r="M31" s="295" t="s">
        <v>373</v>
      </c>
      <c r="N31" s="285"/>
      <c r="O31" s="285"/>
      <c r="P31" s="286"/>
      <c r="Q31" s="295" t="s">
        <v>304</v>
      </c>
      <c r="R31" s="285"/>
      <c r="S31" s="285"/>
      <c r="T31" s="286"/>
    </row>
    <row r="32" spans="1:20" s="231" customFormat="1" ht="27.75" customHeight="1">
      <c r="A32" s="298" t="s">
        <v>252</v>
      </c>
      <c r="B32" s="281"/>
      <c r="C32" s="281"/>
      <c r="D32" s="282"/>
      <c r="E32" s="278" t="s">
        <v>139</v>
      </c>
      <c r="F32" s="279"/>
      <c r="G32" s="279"/>
      <c r="H32" s="280"/>
      <c r="I32" s="278" t="s">
        <v>300</v>
      </c>
      <c r="J32" s="279"/>
      <c r="K32" s="279"/>
      <c r="L32" s="280"/>
      <c r="M32" s="278" t="s">
        <v>238</v>
      </c>
      <c r="N32" s="279"/>
      <c r="O32" s="279"/>
      <c r="P32" s="280"/>
      <c r="Q32" s="278" t="s">
        <v>127</v>
      </c>
      <c r="R32" s="279"/>
      <c r="S32" s="279"/>
      <c r="T32" s="280"/>
    </row>
    <row r="33" spans="1:20" s="231" customFormat="1" ht="27.75" customHeight="1">
      <c r="A33" s="278" t="s">
        <v>298</v>
      </c>
      <c r="B33" s="279"/>
      <c r="C33" s="279"/>
      <c r="D33" s="280"/>
      <c r="E33" s="278" t="s">
        <v>354</v>
      </c>
      <c r="F33" s="279"/>
      <c r="G33" s="279"/>
      <c r="H33" s="280"/>
      <c r="I33" s="278" t="s">
        <v>301</v>
      </c>
      <c r="J33" s="279"/>
      <c r="K33" s="279"/>
      <c r="L33" s="280"/>
      <c r="M33" s="298" t="s">
        <v>302</v>
      </c>
      <c r="N33" s="281"/>
      <c r="O33" s="281"/>
      <c r="P33" s="282"/>
      <c r="Q33" s="302" t="s">
        <v>389</v>
      </c>
      <c r="R33" s="303"/>
      <c r="S33" s="303"/>
      <c r="T33" s="304"/>
    </row>
    <row r="34" spans="1:20" s="231" customFormat="1" ht="27.75" customHeight="1">
      <c r="A34" s="297" t="s">
        <v>50</v>
      </c>
      <c r="B34" s="283"/>
      <c r="C34" s="283"/>
      <c r="D34" s="284"/>
      <c r="E34" s="297" t="s">
        <v>353</v>
      </c>
      <c r="F34" s="283"/>
      <c r="G34" s="283"/>
      <c r="H34" s="284"/>
      <c r="I34" s="297" t="s">
        <v>50</v>
      </c>
      <c r="J34" s="283"/>
      <c r="K34" s="283"/>
      <c r="L34" s="284"/>
      <c r="M34" s="297" t="s">
        <v>49</v>
      </c>
      <c r="N34" s="283"/>
      <c r="O34" s="283"/>
      <c r="P34" s="284"/>
      <c r="Q34" s="297" t="s">
        <v>50</v>
      </c>
      <c r="R34" s="283"/>
      <c r="S34" s="283"/>
      <c r="T34" s="284"/>
    </row>
    <row r="35" spans="1:20" s="231" customFormat="1" ht="27.75" customHeight="1" thickBot="1">
      <c r="A35" s="299" t="s">
        <v>277</v>
      </c>
      <c r="B35" s="300"/>
      <c r="C35" s="300"/>
      <c r="D35" s="301"/>
      <c r="E35" s="299" t="s">
        <v>380</v>
      </c>
      <c r="F35" s="300"/>
      <c r="G35" s="300"/>
      <c r="H35" s="301"/>
      <c r="I35" s="299" t="s">
        <v>254</v>
      </c>
      <c r="J35" s="300"/>
      <c r="K35" s="300"/>
      <c r="L35" s="301"/>
      <c r="M35" s="299" t="s">
        <v>283</v>
      </c>
      <c r="N35" s="300"/>
      <c r="O35" s="300"/>
      <c r="P35" s="301"/>
      <c r="Q35" s="299" t="s">
        <v>140</v>
      </c>
      <c r="R35" s="300"/>
      <c r="S35" s="300"/>
      <c r="T35" s="301"/>
    </row>
    <row r="36" spans="1:20" ht="16.5">
      <c r="A36" s="265" t="s">
        <v>33</v>
      </c>
      <c r="B36" s="266" t="str">
        <f>'第四周明細'!W12</f>
        <v>717.8K</v>
      </c>
      <c r="C36" s="266" t="s">
        <v>9</v>
      </c>
      <c r="D36" s="266" t="str">
        <f>'第四周明細'!W8</f>
        <v>24.6g</v>
      </c>
      <c r="E36" s="266" t="s">
        <v>33</v>
      </c>
      <c r="F36" s="266" t="str">
        <f>'第四周明細'!W20</f>
        <v>729.6K</v>
      </c>
      <c r="G36" s="266" t="s">
        <v>9</v>
      </c>
      <c r="H36" s="266" t="str">
        <f>'第四周明細'!W16</f>
        <v>24.2g</v>
      </c>
      <c r="I36" s="266" t="s">
        <v>33</v>
      </c>
      <c r="J36" s="266" t="str">
        <f>'第四周明細'!W28</f>
        <v>720.6K</v>
      </c>
      <c r="K36" s="266" t="s">
        <v>9</v>
      </c>
      <c r="L36" s="266" t="str">
        <f>'第四周明細'!W24</f>
        <v>24.2g</v>
      </c>
      <c r="M36" s="266" t="s">
        <v>33</v>
      </c>
      <c r="N36" s="266" t="str">
        <f>'第四周明細'!W36</f>
        <v>711.9K</v>
      </c>
      <c r="O36" s="266" t="s">
        <v>9</v>
      </c>
      <c r="P36" s="266" t="str">
        <f>'第四周明細'!W32</f>
        <v>23.5g</v>
      </c>
      <c r="Q36" s="266" t="s">
        <v>33</v>
      </c>
      <c r="R36" s="266" t="str">
        <f>'第四周明細'!W44</f>
        <v>719.5K</v>
      </c>
      <c r="S36" s="266" t="s">
        <v>9</v>
      </c>
      <c r="T36" s="267" t="str">
        <f>'第四周明細'!W40</f>
        <v>24.3g</v>
      </c>
    </row>
    <row r="37" spans="1:20" ht="17.25" thickBot="1">
      <c r="A37" s="258" t="s">
        <v>7</v>
      </c>
      <c r="B37" s="259" t="str">
        <f>'第四周明細'!W6</f>
        <v>97.3g</v>
      </c>
      <c r="C37" s="259" t="s">
        <v>11</v>
      </c>
      <c r="D37" s="259" t="str">
        <f>'第四周明細'!W10</f>
        <v>26.8g</v>
      </c>
      <c r="E37" s="269" t="s">
        <v>7</v>
      </c>
      <c r="F37" s="269" t="str">
        <f>'第四周明細'!W14</f>
        <v>99.7g</v>
      </c>
      <c r="G37" s="269" t="s">
        <v>11</v>
      </c>
      <c r="H37" s="269" t="str">
        <f>'第四周明細'!W18</f>
        <v>26.0g</v>
      </c>
      <c r="I37" s="269" t="s">
        <v>7</v>
      </c>
      <c r="J37" s="269" t="str">
        <f>'第四周明細'!W22</f>
        <v>99.1g</v>
      </c>
      <c r="K37" s="269" t="s">
        <v>11</v>
      </c>
      <c r="L37" s="269" t="str">
        <f>'第四周明細'!W26</f>
        <v>24.5g</v>
      </c>
      <c r="M37" s="269" t="s">
        <v>7</v>
      </c>
      <c r="N37" s="269" t="str">
        <f>'第四周明細'!W30</f>
        <v>98.3g</v>
      </c>
      <c r="O37" s="269" t="s">
        <v>11</v>
      </c>
      <c r="P37" s="269" t="str">
        <f>'第四周明細'!W34</f>
        <v>26.8g</v>
      </c>
      <c r="Q37" s="269" t="s">
        <v>7</v>
      </c>
      <c r="R37" s="269" t="str">
        <f>'第四周明細'!W38</f>
        <v>99.3g</v>
      </c>
      <c r="S37" s="269" t="s">
        <v>11</v>
      </c>
      <c r="T37" s="270" t="str">
        <f>'第四周明細'!W42</f>
        <v>25.9g</v>
      </c>
    </row>
    <row r="38" spans="1:20" s="231" customFormat="1" ht="27.75" customHeight="1" thickBot="1">
      <c r="A38" s="292" t="s">
        <v>273</v>
      </c>
      <c r="B38" s="293"/>
      <c r="C38" s="293"/>
      <c r="D38" s="293"/>
      <c r="E38" s="296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1"/>
    </row>
    <row r="39" spans="1:20" s="231" customFormat="1" ht="27.75" customHeight="1">
      <c r="A39" s="278" t="s">
        <v>138</v>
      </c>
      <c r="B39" s="279" t="s">
        <v>121</v>
      </c>
      <c r="C39" s="279" t="s">
        <v>122</v>
      </c>
      <c r="D39" s="279" t="s">
        <v>123</v>
      </c>
      <c r="E39" s="271"/>
      <c r="F39" s="272"/>
      <c r="G39" s="272"/>
      <c r="H39" s="272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80"/>
    </row>
    <row r="40" spans="1:20" s="231" customFormat="1" ht="27.75" customHeight="1">
      <c r="A40" s="295" t="s">
        <v>305</v>
      </c>
      <c r="B40" s="285"/>
      <c r="C40" s="285"/>
      <c r="D40" s="285"/>
      <c r="E40" s="271"/>
      <c r="F40" s="272"/>
      <c r="G40" s="272"/>
      <c r="H40" s="272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6"/>
    </row>
    <row r="41" spans="1:20" s="231" customFormat="1" ht="27.75" customHeight="1">
      <c r="A41" s="278" t="s">
        <v>142</v>
      </c>
      <c r="B41" s="279"/>
      <c r="C41" s="279"/>
      <c r="D41" s="279"/>
      <c r="E41" s="271"/>
      <c r="F41" s="272"/>
      <c r="G41" s="272"/>
      <c r="H41" s="272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80"/>
    </row>
    <row r="42" spans="1:20" s="231" customFormat="1" ht="27.75" customHeight="1">
      <c r="A42" s="278" t="s">
        <v>306</v>
      </c>
      <c r="B42" s="279"/>
      <c r="C42" s="279"/>
      <c r="D42" s="279"/>
      <c r="E42" s="271"/>
      <c r="F42" s="272"/>
      <c r="G42" s="272"/>
      <c r="H42" s="272"/>
      <c r="I42" s="305"/>
      <c r="J42" s="305"/>
      <c r="K42" s="305"/>
      <c r="L42" s="305"/>
      <c r="M42" s="279"/>
      <c r="N42" s="279"/>
      <c r="O42" s="279"/>
      <c r="P42" s="279"/>
      <c r="Q42" s="281"/>
      <c r="R42" s="281"/>
      <c r="S42" s="281"/>
      <c r="T42" s="282"/>
    </row>
    <row r="43" spans="1:20" s="231" customFormat="1" ht="27.75" customHeight="1">
      <c r="A43" s="297" t="s">
        <v>143</v>
      </c>
      <c r="B43" s="283"/>
      <c r="C43" s="283"/>
      <c r="D43" s="283"/>
      <c r="E43" s="277" t="s">
        <v>255</v>
      </c>
      <c r="F43" s="272"/>
      <c r="G43" s="272"/>
      <c r="H43" s="272"/>
      <c r="I43" s="283"/>
      <c r="J43" s="283"/>
      <c r="K43" s="283"/>
      <c r="L43" s="283"/>
      <c r="M43" s="283"/>
      <c r="N43" s="283"/>
      <c r="O43" s="283"/>
      <c r="P43" s="283"/>
      <c r="Q43" s="281"/>
      <c r="R43" s="281"/>
      <c r="S43" s="281"/>
      <c r="T43" s="282"/>
    </row>
    <row r="44" spans="1:20" s="231" customFormat="1" ht="27.75" customHeight="1" thickBot="1">
      <c r="A44" s="299" t="s">
        <v>149</v>
      </c>
      <c r="B44" s="300"/>
      <c r="C44" s="300"/>
      <c r="D44" s="300"/>
      <c r="E44" s="277" t="s">
        <v>119</v>
      </c>
      <c r="F44" s="272"/>
      <c r="G44" s="272"/>
      <c r="H44" s="272"/>
      <c r="I44" s="273"/>
      <c r="J44" s="272"/>
      <c r="K44" s="272"/>
      <c r="L44" s="272"/>
      <c r="M44" s="279"/>
      <c r="N44" s="279"/>
      <c r="O44" s="279"/>
      <c r="P44" s="279"/>
      <c r="Q44" s="281"/>
      <c r="R44" s="281"/>
      <c r="S44" s="281"/>
      <c r="T44" s="282"/>
    </row>
    <row r="45" spans="1:20" ht="16.5">
      <c r="A45" s="265" t="s">
        <v>33</v>
      </c>
      <c r="B45" s="266" t="str">
        <f>'第四周明細'!W12</f>
        <v>717.8K</v>
      </c>
      <c r="C45" s="266" t="s">
        <v>9</v>
      </c>
      <c r="D45" s="274" t="str">
        <f>'第四周明細'!W8</f>
        <v>24.6g</v>
      </c>
      <c r="E45" s="255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75"/>
      <c r="S45" s="256"/>
      <c r="T45" s="257"/>
    </row>
    <row r="46" spans="1:20" ht="17.25" thickBot="1">
      <c r="A46" s="258" t="s">
        <v>7</v>
      </c>
      <c r="B46" s="259" t="str">
        <f>'第四周明細'!W6</f>
        <v>97.3g</v>
      </c>
      <c r="C46" s="259" t="s">
        <v>11</v>
      </c>
      <c r="D46" s="261" t="str">
        <f>'第四周明細'!W10</f>
        <v>26.8g</v>
      </c>
      <c r="E46" s="262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76"/>
      <c r="S46" s="263"/>
      <c r="T46" s="264"/>
    </row>
  </sheetData>
  <sheetProtection/>
  <mergeCells count="168">
    <mergeCell ref="A7:D7"/>
    <mergeCell ref="A44:D44"/>
    <mergeCell ref="E17:H17"/>
    <mergeCell ref="I42:L42"/>
    <mergeCell ref="M44:P44"/>
    <mergeCell ref="A42:D42"/>
    <mergeCell ref="E15:H15"/>
    <mergeCell ref="M42:P42"/>
    <mergeCell ref="A43:D43"/>
    <mergeCell ref="A8:D8"/>
    <mergeCell ref="E16:H16"/>
    <mergeCell ref="I43:L43"/>
    <mergeCell ref="M43:P43"/>
    <mergeCell ref="A40:D40"/>
    <mergeCell ref="E13:H13"/>
    <mergeCell ref="I40:L40"/>
    <mergeCell ref="M40:P40"/>
    <mergeCell ref="A41:D41"/>
    <mergeCell ref="E14:H14"/>
    <mergeCell ref="I41:L41"/>
    <mergeCell ref="M41:P41"/>
    <mergeCell ref="Q41:T41"/>
    <mergeCell ref="A38:D38"/>
    <mergeCell ref="E38:H38"/>
    <mergeCell ref="I38:L38"/>
    <mergeCell ref="M38:P38"/>
    <mergeCell ref="Q38:T38"/>
    <mergeCell ref="A39:D39"/>
    <mergeCell ref="E12:H12"/>
    <mergeCell ref="I39:L39"/>
    <mergeCell ref="M39:P39"/>
    <mergeCell ref="Q39:T39"/>
    <mergeCell ref="Q34:T34"/>
    <mergeCell ref="A35:D35"/>
    <mergeCell ref="E35:H35"/>
    <mergeCell ref="I35:L35"/>
    <mergeCell ref="M35:P35"/>
    <mergeCell ref="Q35:T35"/>
    <mergeCell ref="A34:D34"/>
    <mergeCell ref="E34:H34"/>
    <mergeCell ref="I34:L34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I32:L32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0:L30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26:L26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0:P20"/>
    <mergeCell ref="Q16:T16"/>
    <mergeCell ref="A17:D17"/>
    <mergeCell ref="I17:L17"/>
    <mergeCell ref="M17:P17"/>
    <mergeCell ref="Q17:T17"/>
    <mergeCell ref="A16:D16"/>
    <mergeCell ref="I16:L16"/>
    <mergeCell ref="M16:P16"/>
    <mergeCell ref="A15:D15"/>
    <mergeCell ref="I15:L15"/>
    <mergeCell ref="M15:P15"/>
    <mergeCell ref="A12:D12"/>
    <mergeCell ref="I12:L12"/>
    <mergeCell ref="M12:P12"/>
    <mergeCell ref="A14:D14"/>
    <mergeCell ref="I14:L14"/>
    <mergeCell ref="A13:D13"/>
    <mergeCell ref="M14:P14"/>
    <mergeCell ref="Q12:T12"/>
    <mergeCell ref="I7:L7"/>
    <mergeCell ref="Q11:T11"/>
    <mergeCell ref="Q14:T14"/>
    <mergeCell ref="M13:P13"/>
    <mergeCell ref="Q13:T13"/>
    <mergeCell ref="E8:H8"/>
    <mergeCell ref="I13:L13"/>
    <mergeCell ref="I11:L11"/>
    <mergeCell ref="I6:L6"/>
    <mergeCell ref="I8:L8"/>
    <mergeCell ref="M11:P11"/>
    <mergeCell ref="E3:H3"/>
    <mergeCell ref="E4:H4"/>
    <mergeCell ref="E5:H5"/>
    <mergeCell ref="I3:L3"/>
    <mergeCell ref="E6:H6"/>
    <mergeCell ref="E7:H7"/>
    <mergeCell ref="E2:H2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Q2:T2"/>
    <mergeCell ref="Q3:T3"/>
    <mergeCell ref="Q4:T4"/>
    <mergeCell ref="Q5:T5"/>
    <mergeCell ref="M2:P2"/>
    <mergeCell ref="A11:D11"/>
    <mergeCell ref="A2:D2"/>
    <mergeCell ref="A3:D3"/>
    <mergeCell ref="A4:D4"/>
    <mergeCell ref="A5:D5"/>
    <mergeCell ref="A6:D6"/>
    <mergeCell ref="Q42:T42"/>
    <mergeCell ref="Q43:T43"/>
    <mergeCell ref="Q44:T44"/>
    <mergeCell ref="Q6:T6"/>
    <mergeCell ref="Q7:T7"/>
    <mergeCell ref="Q8:T8"/>
    <mergeCell ref="Q15:T15"/>
    <mergeCell ref="Q40:T40"/>
    <mergeCell ref="E11:H11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8">
      <selection activeCell="D14" sqref="D14:F16"/>
    </sheetView>
  </sheetViews>
  <sheetFormatPr defaultColWidth="9.00390625" defaultRowHeight="16.5"/>
  <cols>
    <col min="1" max="1" width="1.875" style="106" customWidth="1"/>
    <col min="2" max="2" width="4.875" style="141" customWidth="1"/>
    <col min="3" max="3" width="0" style="106" hidden="1" customWidth="1"/>
    <col min="4" max="4" width="22.625" style="106" customWidth="1"/>
    <col min="5" max="5" width="5.625" style="142" customWidth="1"/>
    <col min="6" max="6" width="11.25390625" style="106" customWidth="1"/>
    <col min="7" max="7" width="22.625" style="106" customWidth="1"/>
    <col min="8" max="8" width="5.625" style="142" customWidth="1"/>
    <col min="9" max="9" width="11.875" style="106" customWidth="1"/>
    <col min="10" max="10" width="22.625" style="106" customWidth="1"/>
    <col min="11" max="11" width="5.625" style="142" customWidth="1"/>
    <col min="12" max="12" width="11.75390625" style="106" customWidth="1"/>
    <col min="13" max="13" width="22.625" style="106" customWidth="1"/>
    <col min="14" max="14" width="5.625" style="142" customWidth="1"/>
    <col min="15" max="15" width="12.125" style="106" customWidth="1"/>
    <col min="16" max="16" width="22.625" style="106" customWidth="1"/>
    <col min="17" max="17" width="5.625" style="142" customWidth="1"/>
    <col min="18" max="18" width="11.75390625" style="106" customWidth="1"/>
    <col min="19" max="19" width="22.625" style="106" customWidth="1"/>
    <col min="20" max="20" width="5.625" style="142" customWidth="1"/>
    <col min="21" max="21" width="12.75390625" style="106" customWidth="1"/>
    <col min="22" max="22" width="5.25390625" style="150" customWidth="1"/>
    <col min="23" max="23" width="11.75390625" style="147" customWidth="1"/>
    <col min="24" max="24" width="11.25390625" style="148" customWidth="1"/>
    <col min="25" max="25" width="6.625" style="151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315" t="s">
        <v>278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65"/>
      <c r="AB1" s="67"/>
    </row>
    <row r="2" spans="2:28" s="66" customFormat="1" ht="18.75" customHeight="1">
      <c r="B2" s="316"/>
      <c r="C2" s="317"/>
      <c r="D2" s="317"/>
      <c r="E2" s="317"/>
      <c r="F2" s="317"/>
      <c r="G2" s="317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0" customHeight="1" thickBot="1">
      <c r="B3" s="153" t="s">
        <v>32</v>
      </c>
      <c r="C3" s="153"/>
      <c r="D3" s="15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31</v>
      </c>
      <c r="F4" s="83"/>
      <c r="G4" s="83" t="s">
        <v>3</v>
      </c>
      <c r="H4" s="84" t="s">
        <v>31</v>
      </c>
      <c r="I4" s="83"/>
      <c r="J4" s="83" t="s">
        <v>4</v>
      </c>
      <c r="K4" s="84" t="s">
        <v>31</v>
      </c>
      <c r="L4" s="83"/>
      <c r="M4" s="83" t="s">
        <v>4</v>
      </c>
      <c r="N4" s="84" t="s">
        <v>31</v>
      </c>
      <c r="O4" s="83"/>
      <c r="P4" s="83" t="s">
        <v>4</v>
      </c>
      <c r="Q4" s="84" t="s">
        <v>31</v>
      </c>
      <c r="R4" s="83"/>
      <c r="S4" s="86" t="s">
        <v>5</v>
      </c>
      <c r="T4" s="84" t="s">
        <v>31</v>
      </c>
      <c r="U4" s="83"/>
      <c r="V4" s="155" t="s">
        <v>34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27.75">
      <c r="B5" s="95">
        <v>4</v>
      </c>
      <c r="C5" s="307"/>
      <c r="D5" s="96" t="str">
        <f>'4月菜單'!A3</f>
        <v>香Q白飯</v>
      </c>
      <c r="E5" s="96" t="s">
        <v>15</v>
      </c>
      <c r="F5" s="96"/>
      <c r="G5" s="96" t="str">
        <f>'4月菜單'!A4</f>
        <v>香酥鱈魚(加)(海)(炸)</v>
      </c>
      <c r="H5" s="96" t="s">
        <v>88</v>
      </c>
      <c r="I5" s="96"/>
      <c r="J5" s="96" t="str">
        <f>'4月菜單'!A5</f>
        <v>東坡燉肉</v>
      </c>
      <c r="K5" s="96" t="s">
        <v>213</v>
      </c>
      <c r="L5" s="96"/>
      <c r="M5" s="96" t="str">
        <f>'4月菜單'!A6</f>
        <v>黃金歐姆蛋</v>
      </c>
      <c r="N5" s="96" t="s">
        <v>45</v>
      </c>
      <c r="O5" s="96"/>
      <c r="P5" s="96" t="str">
        <f>'4月菜單'!A7</f>
        <v>深色青菜</v>
      </c>
      <c r="Q5" s="96" t="s">
        <v>18</v>
      </c>
      <c r="R5" s="96"/>
      <c r="S5" s="96" t="str">
        <f>'4月菜單'!A8</f>
        <v>金菇木耳湯</v>
      </c>
      <c r="T5" s="96" t="s">
        <v>17</v>
      </c>
      <c r="U5" s="96"/>
      <c r="V5" s="308"/>
      <c r="W5" s="178" t="s">
        <v>7</v>
      </c>
      <c r="X5" s="179" t="s">
        <v>37</v>
      </c>
      <c r="Y5" s="180">
        <v>5.2</v>
      </c>
      <c r="Z5" s="79"/>
      <c r="AA5" s="79"/>
      <c r="AB5" s="80"/>
      <c r="AC5" s="79" t="s">
        <v>19</v>
      </c>
      <c r="AD5" s="79" t="s">
        <v>20</v>
      </c>
      <c r="AE5" s="79" t="s">
        <v>21</v>
      </c>
      <c r="AF5" s="79" t="s">
        <v>22</v>
      </c>
    </row>
    <row r="6" spans="2:32" ht="27.75" customHeight="1">
      <c r="B6" s="101" t="s">
        <v>8</v>
      </c>
      <c r="C6" s="307"/>
      <c r="D6" s="30" t="s">
        <v>51</v>
      </c>
      <c r="E6" s="31"/>
      <c r="F6" s="30">
        <v>110</v>
      </c>
      <c r="G6" s="30" t="s">
        <v>104</v>
      </c>
      <c r="H6" s="31"/>
      <c r="I6" s="30">
        <v>60</v>
      </c>
      <c r="J6" s="30" t="s">
        <v>210</v>
      </c>
      <c r="K6" s="30"/>
      <c r="L6" s="30">
        <v>30</v>
      </c>
      <c r="M6" s="30" t="s">
        <v>309</v>
      </c>
      <c r="N6" s="30"/>
      <c r="O6" s="30">
        <v>20</v>
      </c>
      <c r="P6" s="30" t="s">
        <v>211</v>
      </c>
      <c r="Q6" s="30"/>
      <c r="R6" s="30">
        <v>105</v>
      </c>
      <c r="S6" s="31" t="s">
        <v>212</v>
      </c>
      <c r="T6" s="30"/>
      <c r="U6" s="30">
        <v>20</v>
      </c>
      <c r="V6" s="309"/>
      <c r="W6" s="181" t="s">
        <v>150</v>
      </c>
      <c r="X6" s="182" t="s">
        <v>38</v>
      </c>
      <c r="Y6" s="183">
        <v>2.3</v>
      </c>
      <c r="Z6" s="78"/>
      <c r="AA6" s="105" t="s">
        <v>23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2</v>
      </c>
      <c r="C7" s="307"/>
      <c r="D7" s="30"/>
      <c r="E7" s="31"/>
      <c r="F7" s="31"/>
      <c r="G7" s="30"/>
      <c r="H7" s="31"/>
      <c r="I7" s="30"/>
      <c r="J7" s="30" t="s">
        <v>102</v>
      </c>
      <c r="K7" s="30"/>
      <c r="L7" s="30">
        <v>10</v>
      </c>
      <c r="M7" s="30" t="s">
        <v>52</v>
      </c>
      <c r="N7" s="30"/>
      <c r="O7" s="30">
        <v>30</v>
      </c>
      <c r="P7" s="30"/>
      <c r="Q7" s="30"/>
      <c r="R7" s="30"/>
      <c r="S7" s="31" t="s">
        <v>56</v>
      </c>
      <c r="T7" s="30"/>
      <c r="U7" s="30">
        <v>3</v>
      </c>
      <c r="V7" s="309"/>
      <c r="W7" s="184" t="s">
        <v>9</v>
      </c>
      <c r="X7" s="185" t="s">
        <v>39</v>
      </c>
      <c r="Y7" s="183">
        <v>1.7</v>
      </c>
      <c r="Z7" s="79"/>
      <c r="AA7" s="109" t="s">
        <v>24</v>
      </c>
      <c r="AB7" s="80">
        <v>2</v>
      </c>
      <c r="AC7" s="110">
        <f>AB7*7</f>
        <v>14</v>
      </c>
      <c r="AD7" s="80">
        <f>AB7*5</f>
        <v>10</v>
      </c>
      <c r="AE7" s="80" t="s">
        <v>25</v>
      </c>
      <c r="AF7" s="111">
        <f>AC7*4+AD7*9</f>
        <v>146</v>
      </c>
    </row>
    <row r="8" spans="2:32" ht="27.75" customHeight="1">
      <c r="B8" s="101" t="s">
        <v>10</v>
      </c>
      <c r="C8" s="307"/>
      <c r="D8" s="31"/>
      <c r="E8" s="31"/>
      <c r="F8" s="31"/>
      <c r="G8" s="30"/>
      <c r="H8" s="112"/>
      <c r="I8" s="30"/>
      <c r="J8" s="30" t="s">
        <v>62</v>
      </c>
      <c r="K8" s="112"/>
      <c r="L8" s="30">
        <v>20</v>
      </c>
      <c r="M8" s="30" t="s">
        <v>91</v>
      </c>
      <c r="N8" s="112"/>
      <c r="O8" s="30">
        <v>3</v>
      </c>
      <c r="P8" s="30"/>
      <c r="Q8" s="112"/>
      <c r="R8" s="30"/>
      <c r="S8" s="31"/>
      <c r="T8" s="112"/>
      <c r="U8" s="30"/>
      <c r="V8" s="309"/>
      <c r="W8" s="181" t="s">
        <v>152</v>
      </c>
      <c r="X8" s="185" t="s">
        <v>40</v>
      </c>
      <c r="Y8" s="183">
        <v>2.2</v>
      </c>
      <c r="Z8" s="78"/>
      <c r="AA8" s="79" t="s">
        <v>26</v>
      </c>
      <c r="AB8" s="80">
        <v>1.8</v>
      </c>
      <c r="AC8" s="80">
        <f>AB8*1</f>
        <v>1.8</v>
      </c>
      <c r="AD8" s="80" t="s">
        <v>25</v>
      </c>
      <c r="AE8" s="80">
        <f>AB8*5</f>
        <v>9</v>
      </c>
      <c r="AF8" s="80">
        <f>AC8*4+AE8*4</f>
        <v>43.2</v>
      </c>
    </row>
    <row r="9" spans="2:32" ht="27.75" customHeight="1">
      <c r="B9" s="311" t="s">
        <v>30</v>
      </c>
      <c r="C9" s="307"/>
      <c r="D9" s="31"/>
      <c r="E9" s="31"/>
      <c r="F9" s="31"/>
      <c r="G9" s="30"/>
      <c r="H9" s="112"/>
      <c r="I9" s="30"/>
      <c r="J9" s="30"/>
      <c r="K9" s="112"/>
      <c r="L9" s="30"/>
      <c r="M9" s="30"/>
      <c r="N9" s="112"/>
      <c r="O9" s="30"/>
      <c r="P9" s="30"/>
      <c r="Q9" s="112"/>
      <c r="R9" s="30"/>
      <c r="S9" s="31"/>
      <c r="T9" s="112"/>
      <c r="U9" s="30"/>
      <c r="V9" s="309"/>
      <c r="W9" s="184" t="s">
        <v>11</v>
      </c>
      <c r="X9" s="185" t="s">
        <v>41</v>
      </c>
      <c r="Y9" s="183">
        <v>0</v>
      </c>
      <c r="Z9" s="79"/>
      <c r="AA9" s="79" t="s">
        <v>27</v>
      </c>
      <c r="AB9" s="80">
        <v>2.5</v>
      </c>
      <c r="AC9" s="80"/>
      <c r="AD9" s="80">
        <f>AB9*5</f>
        <v>12.5</v>
      </c>
      <c r="AE9" s="80" t="s">
        <v>25</v>
      </c>
      <c r="AF9" s="80">
        <f>AD9*9</f>
        <v>112.5</v>
      </c>
    </row>
    <row r="10" spans="2:31" ht="27.75" customHeight="1">
      <c r="B10" s="311"/>
      <c r="C10" s="307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309"/>
      <c r="W10" s="181" t="s">
        <v>154</v>
      </c>
      <c r="X10" s="186" t="s">
        <v>42</v>
      </c>
      <c r="Y10" s="183">
        <v>0</v>
      </c>
      <c r="Z10" s="78"/>
      <c r="AA10" s="79" t="s">
        <v>28</v>
      </c>
      <c r="AB10" s="80">
        <v>1</v>
      </c>
      <c r="AE10" s="79">
        <f>AB10*15</f>
        <v>15</v>
      </c>
    </row>
    <row r="11" spans="2:32" ht="27.75" customHeight="1">
      <c r="B11" s="113" t="s">
        <v>29</v>
      </c>
      <c r="C11" s="114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309"/>
      <c r="W11" s="184" t="s">
        <v>12</v>
      </c>
      <c r="X11" s="187"/>
      <c r="Y11" s="183"/>
      <c r="Z11" s="79"/>
      <c r="AC11" s="79">
        <f>SUM(AC6:AC10)</f>
        <v>27.8</v>
      </c>
      <c r="AD11" s="79">
        <f>SUM(AD6:AD10)</f>
        <v>22.5</v>
      </c>
      <c r="AE11" s="79">
        <f>SUM(AE6:AE10)</f>
        <v>114</v>
      </c>
      <c r="AF11" s="79">
        <f>AC11*4+AD11*9+AE11*4</f>
        <v>769.7</v>
      </c>
    </row>
    <row r="12" spans="2:31" ht="27.75" customHeight="1">
      <c r="B12" s="118"/>
      <c r="C12" s="119"/>
      <c r="D12" s="120"/>
      <c r="E12" s="120"/>
      <c r="F12" s="42"/>
      <c r="G12" s="42"/>
      <c r="H12" s="120"/>
      <c r="I12" s="42"/>
      <c r="J12" s="42"/>
      <c r="K12" s="120"/>
      <c r="L12" s="42"/>
      <c r="M12" s="42"/>
      <c r="N12" s="120"/>
      <c r="O12" s="42"/>
      <c r="P12" s="42"/>
      <c r="Q12" s="120"/>
      <c r="R12" s="42"/>
      <c r="S12" s="42"/>
      <c r="T12" s="120"/>
      <c r="U12" s="42"/>
      <c r="V12" s="310"/>
      <c r="W12" s="181" t="s">
        <v>156</v>
      </c>
      <c r="X12" s="188"/>
      <c r="Y12" s="183"/>
      <c r="Z12" s="78"/>
      <c r="AC12" s="117">
        <f>AC11*4/AF11</f>
        <v>0.14447187215798363</v>
      </c>
      <c r="AD12" s="117">
        <f>AD11*9/AF11</f>
        <v>0.26308951539560865</v>
      </c>
      <c r="AE12" s="117">
        <f>AE11*4/AF11</f>
        <v>0.5924386124464076</v>
      </c>
    </row>
    <row r="13" spans="2:32" s="100" customFormat="1" ht="27.75" customHeight="1">
      <c r="B13" s="95">
        <v>4</v>
      </c>
      <c r="C13" s="307"/>
      <c r="D13" s="96" t="str">
        <f>'4月菜單'!E3</f>
        <v>五穀飯</v>
      </c>
      <c r="E13" s="96" t="s">
        <v>15</v>
      </c>
      <c r="F13" s="96"/>
      <c r="G13" s="96" t="str">
        <f>'4月菜單'!E4</f>
        <v>杏鮑菇燒雞</v>
      </c>
      <c r="H13" s="96" t="s">
        <v>17</v>
      </c>
      <c r="I13" s="96"/>
      <c r="J13" s="96" t="str">
        <f>'4月菜單'!E5</f>
        <v>古早味肉燥(豆)</v>
      </c>
      <c r="K13" s="96" t="s">
        <v>249</v>
      </c>
      <c r="L13" s="96"/>
      <c r="M13" s="96" t="str">
        <f>'4月菜單'!E6</f>
        <v>焗烤紅醬青花</v>
      </c>
      <c r="N13" s="96" t="s">
        <v>250</v>
      </c>
      <c r="O13" s="96"/>
      <c r="P13" s="96" t="str">
        <f>'4月菜單'!E7</f>
        <v>淺色青菜</v>
      </c>
      <c r="Q13" s="96" t="s">
        <v>18</v>
      </c>
      <c r="R13" s="96"/>
      <c r="S13" s="96" t="str">
        <f>'4月菜單'!E8</f>
        <v>冬瓜蛤蠣湯(海)</v>
      </c>
      <c r="T13" s="96" t="s">
        <v>17</v>
      </c>
      <c r="U13" s="96"/>
      <c r="V13" s="308"/>
      <c r="W13" s="178" t="s">
        <v>7</v>
      </c>
      <c r="X13" s="179" t="s">
        <v>37</v>
      </c>
      <c r="Y13" s="180">
        <v>5.1</v>
      </c>
      <c r="Z13" s="79"/>
      <c r="AA13" s="79"/>
      <c r="AB13" s="80"/>
      <c r="AC13" s="79" t="s">
        <v>19</v>
      </c>
      <c r="AD13" s="79" t="s">
        <v>20</v>
      </c>
      <c r="AE13" s="79" t="s">
        <v>21</v>
      </c>
      <c r="AF13" s="79" t="s">
        <v>22</v>
      </c>
    </row>
    <row r="14" spans="2:32" ht="27.75" customHeight="1">
      <c r="B14" s="101" t="s">
        <v>8</v>
      </c>
      <c r="C14" s="307"/>
      <c r="D14" s="31" t="s">
        <v>51</v>
      </c>
      <c r="E14" s="31"/>
      <c r="F14" s="31">
        <v>70</v>
      </c>
      <c r="G14" s="30" t="s">
        <v>214</v>
      </c>
      <c r="H14" s="30"/>
      <c r="I14" s="30">
        <v>10</v>
      </c>
      <c r="J14" s="31" t="s">
        <v>100</v>
      </c>
      <c r="K14" s="164"/>
      <c r="L14" s="31">
        <v>20</v>
      </c>
      <c r="M14" s="31" t="s">
        <v>311</v>
      </c>
      <c r="N14" s="30"/>
      <c r="O14" s="30">
        <v>50</v>
      </c>
      <c r="P14" s="30" t="s">
        <v>49</v>
      </c>
      <c r="Q14" s="30"/>
      <c r="R14" s="30">
        <v>100</v>
      </c>
      <c r="S14" s="28" t="s">
        <v>53</v>
      </c>
      <c r="T14" s="28"/>
      <c r="U14" s="28">
        <v>18</v>
      </c>
      <c r="V14" s="309"/>
      <c r="W14" s="181" t="s">
        <v>157</v>
      </c>
      <c r="X14" s="182" t="s">
        <v>38</v>
      </c>
      <c r="Y14" s="183">
        <v>2.2</v>
      </c>
      <c r="Z14" s="78"/>
      <c r="AA14" s="105" t="s">
        <v>23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3</v>
      </c>
      <c r="C15" s="307"/>
      <c r="D15" s="31" t="s">
        <v>60</v>
      </c>
      <c r="E15" s="31"/>
      <c r="F15" s="31">
        <v>40</v>
      </c>
      <c r="G15" s="30" t="s">
        <v>83</v>
      </c>
      <c r="H15" s="30"/>
      <c r="I15" s="30">
        <v>60</v>
      </c>
      <c r="J15" s="31" t="s">
        <v>310</v>
      </c>
      <c r="K15" s="30"/>
      <c r="L15" s="31">
        <v>40</v>
      </c>
      <c r="M15" s="31" t="s">
        <v>312</v>
      </c>
      <c r="N15" s="30"/>
      <c r="O15" s="30">
        <v>3</v>
      </c>
      <c r="P15" s="30"/>
      <c r="Q15" s="30"/>
      <c r="R15" s="30"/>
      <c r="S15" s="29" t="s">
        <v>85</v>
      </c>
      <c r="T15" s="28"/>
      <c r="U15" s="28">
        <v>3</v>
      </c>
      <c r="V15" s="309"/>
      <c r="W15" s="184" t="s">
        <v>9</v>
      </c>
      <c r="X15" s="185" t="s">
        <v>39</v>
      </c>
      <c r="Y15" s="183">
        <v>1.8</v>
      </c>
      <c r="Z15" s="79"/>
      <c r="AA15" s="109" t="s">
        <v>24</v>
      </c>
      <c r="AB15" s="80">
        <v>2</v>
      </c>
      <c r="AC15" s="110">
        <f>AB15*7</f>
        <v>14</v>
      </c>
      <c r="AD15" s="80">
        <f>AB15*5</f>
        <v>10</v>
      </c>
      <c r="AE15" s="80" t="s">
        <v>25</v>
      </c>
      <c r="AF15" s="111">
        <f>AC15*4+AD15*9</f>
        <v>146</v>
      </c>
    </row>
    <row r="16" spans="2:32" ht="27.75" customHeight="1">
      <c r="B16" s="101" t="s">
        <v>10</v>
      </c>
      <c r="C16" s="307"/>
      <c r="D16" s="112"/>
      <c r="E16" s="112"/>
      <c r="F16" s="30"/>
      <c r="G16" s="30"/>
      <c r="H16" s="112"/>
      <c r="I16" s="30"/>
      <c r="J16" s="31"/>
      <c r="K16" s="112"/>
      <c r="L16" s="31"/>
      <c r="M16" s="31" t="s">
        <v>216</v>
      </c>
      <c r="N16" s="112"/>
      <c r="O16" s="30">
        <v>5</v>
      </c>
      <c r="P16" s="30"/>
      <c r="Q16" s="112"/>
      <c r="R16" s="30"/>
      <c r="S16" s="31" t="s">
        <v>313</v>
      </c>
      <c r="T16" s="112"/>
      <c r="U16" s="30">
        <v>1</v>
      </c>
      <c r="V16" s="309"/>
      <c r="W16" s="181" t="s">
        <v>158</v>
      </c>
      <c r="X16" s="185" t="s">
        <v>40</v>
      </c>
      <c r="Y16" s="183">
        <v>2.1</v>
      </c>
      <c r="Z16" s="78"/>
      <c r="AA16" s="79" t="s">
        <v>26</v>
      </c>
      <c r="AB16" s="80">
        <v>1.6</v>
      </c>
      <c r="AC16" s="80">
        <f>AB16*1</f>
        <v>1.6</v>
      </c>
      <c r="AD16" s="80" t="s">
        <v>25</v>
      </c>
      <c r="AE16" s="80">
        <f>AB16*5</f>
        <v>8</v>
      </c>
      <c r="AF16" s="80">
        <f>AC16*4+AE16*4</f>
        <v>38.4</v>
      </c>
    </row>
    <row r="17" spans="2:32" ht="27.75" customHeight="1">
      <c r="B17" s="311" t="s">
        <v>63</v>
      </c>
      <c r="C17" s="307"/>
      <c r="D17" s="28"/>
      <c r="E17" s="28"/>
      <c r="F17" s="28"/>
      <c r="G17" s="30"/>
      <c r="H17" s="112"/>
      <c r="I17" s="30"/>
      <c r="J17" s="31"/>
      <c r="K17" s="112"/>
      <c r="L17" s="31"/>
      <c r="M17" s="31"/>
      <c r="N17" s="112"/>
      <c r="O17" s="30"/>
      <c r="P17" s="30"/>
      <c r="Q17" s="112"/>
      <c r="R17" s="30"/>
      <c r="S17" s="31"/>
      <c r="T17" s="112"/>
      <c r="U17" s="30"/>
      <c r="V17" s="309"/>
      <c r="W17" s="184" t="s">
        <v>11</v>
      </c>
      <c r="X17" s="185" t="s">
        <v>41</v>
      </c>
      <c r="Y17" s="183">
        <v>0</v>
      </c>
      <c r="Z17" s="79"/>
      <c r="AA17" s="79" t="s">
        <v>27</v>
      </c>
      <c r="AB17" s="80">
        <v>2.5</v>
      </c>
      <c r="AC17" s="80"/>
      <c r="AD17" s="80">
        <f>AB17*5</f>
        <v>12.5</v>
      </c>
      <c r="AE17" s="80" t="s">
        <v>25</v>
      </c>
      <c r="AF17" s="80">
        <f>AD17*9</f>
        <v>112.5</v>
      </c>
    </row>
    <row r="18" spans="2:31" ht="27.75" customHeight="1">
      <c r="B18" s="311"/>
      <c r="C18" s="307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31"/>
      <c r="T18" s="112"/>
      <c r="U18" s="30"/>
      <c r="V18" s="309"/>
      <c r="W18" s="181" t="s">
        <v>160</v>
      </c>
      <c r="X18" s="186" t="s">
        <v>42</v>
      </c>
      <c r="Y18" s="183">
        <v>0</v>
      </c>
      <c r="Z18" s="78"/>
      <c r="AA18" s="79" t="s">
        <v>28</v>
      </c>
      <c r="AB18" s="80">
        <v>1</v>
      </c>
      <c r="AE18" s="79">
        <f>AB18*15</f>
        <v>15</v>
      </c>
    </row>
    <row r="19" spans="2:32" ht="27.75" customHeight="1">
      <c r="B19" s="37" t="s">
        <v>64</v>
      </c>
      <c r="C19" s="114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0"/>
      <c r="T19" s="112"/>
      <c r="U19" s="30"/>
      <c r="V19" s="309"/>
      <c r="W19" s="184" t="s">
        <v>12</v>
      </c>
      <c r="X19" s="187"/>
      <c r="Y19" s="183"/>
      <c r="Z19" s="79"/>
      <c r="AC19" s="79">
        <f>SUM(AC14:AC18)</f>
        <v>28</v>
      </c>
      <c r="AD19" s="79">
        <f>SUM(AD14:AD18)</f>
        <v>22.5</v>
      </c>
      <c r="AE19" s="79">
        <f>SUM(AE14:AE18)</f>
        <v>116</v>
      </c>
      <c r="AF19" s="79">
        <f>AC19*4+AD19*9+AE19*4</f>
        <v>778.5</v>
      </c>
    </row>
    <row r="20" spans="2:31" ht="27.75" customHeight="1">
      <c r="B20" s="168"/>
      <c r="C20" s="116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310"/>
      <c r="W20" s="181" t="s">
        <v>161</v>
      </c>
      <c r="X20" s="189"/>
      <c r="Y20" s="183"/>
      <c r="Z20" s="78"/>
      <c r="AC20" s="117">
        <f>AC19*4/AF19</f>
        <v>0.1438664097623635</v>
      </c>
      <c r="AD20" s="117">
        <f>AD19*9/AF19</f>
        <v>0.26011560693641617</v>
      </c>
      <c r="AE20" s="117">
        <f>AE19*4/AF19</f>
        <v>0.5960179833012202</v>
      </c>
    </row>
    <row r="21" spans="2:32" s="100" customFormat="1" ht="27.75" customHeight="1">
      <c r="B21" s="122">
        <v>4</v>
      </c>
      <c r="C21" s="307"/>
      <c r="D21" s="96"/>
      <c r="E21" s="96"/>
      <c r="F21" s="96"/>
      <c r="G21" s="96"/>
      <c r="H21" s="96"/>
      <c r="I21" s="96"/>
      <c r="J21" s="96"/>
      <c r="K21" s="96"/>
      <c r="L21" s="96"/>
      <c r="M21" s="175"/>
      <c r="N21" s="177"/>
      <c r="O21" s="176"/>
      <c r="P21" s="96"/>
      <c r="Q21" s="96"/>
      <c r="R21" s="96"/>
      <c r="S21" s="96"/>
      <c r="T21" s="96"/>
      <c r="U21" s="96"/>
      <c r="V21" s="308"/>
      <c r="W21" s="97" t="s">
        <v>7</v>
      </c>
      <c r="X21" s="98" t="s">
        <v>37</v>
      </c>
      <c r="Y21" s="99"/>
      <c r="Z21" s="79"/>
      <c r="AA21" s="79"/>
      <c r="AB21" s="80"/>
      <c r="AC21" s="79" t="s">
        <v>19</v>
      </c>
      <c r="AD21" s="79" t="s">
        <v>20</v>
      </c>
      <c r="AE21" s="79" t="s">
        <v>21</v>
      </c>
      <c r="AF21" s="79" t="s">
        <v>22</v>
      </c>
    </row>
    <row r="22" spans="2:32" s="127" customFormat="1" ht="27.75" customHeight="1">
      <c r="B22" s="123" t="s">
        <v>8</v>
      </c>
      <c r="C22" s="307"/>
      <c r="D22" s="30"/>
      <c r="E22" s="31"/>
      <c r="F22" s="30"/>
      <c r="G22" s="30"/>
      <c r="H22" s="30"/>
      <c r="I22" s="30"/>
      <c r="J22" s="31"/>
      <c r="K22" s="166"/>
      <c r="L22" s="157"/>
      <c r="M22" s="30"/>
      <c r="N22" s="30"/>
      <c r="O22" s="30"/>
      <c r="P22" s="30"/>
      <c r="Q22" s="30"/>
      <c r="R22" s="30"/>
      <c r="S22" s="28"/>
      <c r="T22" s="164"/>
      <c r="U22" s="29"/>
      <c r="V22" s="309"/>
      <c r="W22" s="102" t="s">
        <v>162</v>
      </c>
      <c r="X22" s="103" t="s">
        <v>38</v>
      </c>
      <c r="Y22" s="104"/>
      <c r="Z22" s="124"/>
      <c r="AA22" s="125" t="s">
        <v>23</v>
      </c>
      <c r="AB22" s="126">
        <v>6.2</v>
      </c>
      <c r="AC22" s="126">
        <f>AB22*2</f>
        <v>12.4</v>
      </c>
      <c r="AD22" s="126"/>
      <c r="AE22" s="126">
        <f>AB22*15</f>
        <v>93</v>
      </c>
      <c r="AF22" s="126">
        <f>AC22*4+AE22*4</f>
        <v>421.6</v>
      </c>
    </row>
    <row r="23" spans="2:32" s="127" customFormat="1" ht="27.75" customHeight="1">
      <c r="B23" s="123">
        <v>4</v>
      </c>
      <c r="C23" s="307"/>
      <c r="D23" s="30"/>
      <c r="E23" s="31"/>
      <c r="F23" s="31"/>
      <c r="G23" s="30"/>
      <c r="H23" s="30"/>
      <c r="I23" s="30"/>
      <c r="J23" s="31"/>
      <c r="K23" s="166"/>
      <c r="L23" s="159"/>
      <c r="M23" s="30"/>
      <c r="N23" s="112"/>
      <c r="O23" s="30"/>
      <c r="P23" s="30"/>
      <c r="Q23" s="30"/>
      <c r="R23" s="30"/>
      <c r="S23" s="28"/>
      <c r="T23" s="29"/>
      <c r="U23" s="29"/>
      <c r="V23" s="309"/>
      <c r="W23" s="107" t="s">
        <v>9</v>
      </c>
      <c r="X23" s="108" t="s">
        <v>39</v>
      </c>
      <c r="Y23" s="104"/>
      <c r="Z23" s="128"/>
      <c r="AA23" s="129" t="s">
        <v>24</v>
      </c>
      <c r="AB23" s="126">
        <v>2.2</v>
      </c>
      <c r="AC23" s="130">
        <f>AB23*7</f>
        <v>15.400000000000002</v>
      </c>
      <c r="AD23" s="126">
        <f>AB23*5</f>
        <v>11</v>
      </c>
      <c r="AE23" s="126" t="s">
        <v>25</v>
      </c>
      <c r="AF23" s="131">
        <f>AC23*4+AD23*9</f>
        <v>160.60000000000002</v>
      </c>
    </row>
    <row r="24" spans="2:32" s="127" customFormat="1" ht="27.75" customHeight="1">
      <c r="B24" s="123" t="s">
        <v>10</v>
      </c>
      <c r="C24" s="307"/>
      <c r="D24" s="31"/>
      <c r="E24" s="31"/>
      <c r="F24" s="31"/>
      <c r="G24" s="30"/>
      <c r="H24" s="112"/>
      <c r="I24" s="30"/>
      <c r="J24" s="31"/>
      <c r="K24" s="166"/>
      <c r="L24" s="167"/>
      <c r="M24" s="30"/>
      <c r="N24" s="112"/>
      <c r="O24" s="30"/>
      <c r="P24" s="30"/>
      <c r="Q24" s="112"/>
      <c r="R24" s="30"/>
      <c r="S24" s="28"/>
      <c r="T24" s="36"/>
      <c r="U24" s="29"/>
      <c r="V24" s="309"/>
      <c r="W24" s="102" t="s">
        <v>162</v>
      </c>
      <c r="X24" s="108" t="s">
        <v>40</v>
      </c>
      <c r="Y24" s="104"/>
      <c r="Z24" s="124"/>
      <c r="AA24" s="132" t="s">
        <v>26</v>
      </c>
      <c r="AB24" s="126">
        <v>1.6</v>
      </c>
      <c r="AC24" s="126">
        <f>AB24*1</f>
        <v>1.6</v>
      </c>
      <c r="AD24" s="126" t="s">
        <v>25</v>
      </c>
      <c r="AE24" s="126">
        <f>AB24*5</f>
        <v>8</v>
      </c>
      <c r="AF24" s="126">
        <f>AC24*4+AE24*4</f>
        <v>38.4</v>
      </c>
    </row>
    <row r="25" spans="2:32" s="127" customFormat="1" ht="27.75" customHeight="1">
      <c r="B25" s="312" t="s">
        <v>65</v>
      </c>
      <c r="C25" s="307"/>
      <c r="D25" s="31"/>
      <c r="E25" s="31"/>
      <c r="F25" s="31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30"/>
      <c r="T25" s="112"/>
      <c r="U25" s="30"/>
      <c r="V25" s="309"/>
      <c r="W25" s="107" t="s">
        <v>11</v>
      </c>
      <c r="X25" s="108" t="s">
        <v>41</v>
      </c>
      <c r="Y25" s="104"/>
      <c r="Z25" s="128"/>
      <c r="AA25" s="132" t="s">
        <v>27</v>
      </c>
      <c r="AB25" s="126">
        <v>2.5</v>
      </c>
      <c r="AC25" s="126"/>
      <c r="AD25" s="126">
        <f>AB25*5</f>
        <v>12.5</v>
      </c>
      <c r="AE25" s="126" t="s">
        <v>25</v>
      </c>
      <c r="AF25" s="126">
        <f>AD25*9</f>
        <v>112.5</v>
      </c>
    </row>
    <row r="26" spans="2:32" s="127" customFormat="1" ht="27.75" customHeight="1">
      <c r="B26" s="312"/>
      <c r="C26" s="307"/>
      <c r="D26" s="31"/>
      <c r="E26" s="31"/>
      <c r="F26" s="31"/>
      <c r="G26" s="133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309"/>
      <c r="W26" s="102" t="s">
        <v>98</v>
      </c>
      <c r="X26" s="152" t="s">
        <v>42</v>
      </c>
      <c r="Y26" s="104"/>
      <c r="Z26" s="124"/>
      <c r="AA26" s="132" t="s">
        <v>28</v>
      </c>
      <c r="AB26" s="126"/>
      <c r="AC26" s="132"/>
      <c r="AD26" s="132"/>
      <c r="AE26" s="132">
        <f>AB26*15</f>
        <v>0</v>
      </c>
      <c r="AF26" s="132"/>
    </row>
    <row r="27" spans="2:32" s="127" customFormat="1" ht="27.75" customHeight="1">
      <c r="B27" s="37" t="s">
        <v>64</v>
      </c>
      <c r="C27" s="134"/>
      <c r="D27" s="31"/>
      <c r="E27" s="112"/>
      <c r="F27" s="31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309"/>
      <c r="W27" s="107" t="s">
        <v>12</v>
      </c>
      <c r="X27" s="115"/>
      <c r="Y27" s="104"/>
      <c r="Z27" s="128"/>
      <c r="AA27" s="132"/>
      <c r="AB27" s="126"/>
      <c r="AC27" s="132">
        <f>SUM(AC22:AC26)</f>
        <v>29.400000000000006</v>
      </c>
      <c r="AD27" s="132">
        <f>SUM(AD22:AD26)</f>
        <v>23.5</v>
      </c>
      <c r="AE27" s="132">
        <f>SUM(AE22:AE26)</f>
        <v>101</v>
      </c>
      <c r="AF27" s="132">
        <f>AC27*4+AD27*9+AE27*4</f>
        <v>733.1</v>
      </c>
    </row>
    <row r="28" spans="2:32" s="127" customFormat="1" ht="27.75" customHeight="1" thickBot="1">
      <c r="B28" s="169"/>
      <c r="C28" s="135"/>
      <c r="D28" s="112"/>
      <c r="E28" s="112"/>
      <c r="F28" s="30"/>
      <c r="G28" s="30"/>
      <c r="H28" s="112"/>
      <c r="I28" s="30"/>
      <c r="J28" s="30"/>
      <c r="K28" s="112"/>
      <c r="L28" s="30"/>
      <c r="M28" s="160"/>
      <c r="N28" s="162"/>
      <c r="O28" s="158"/>
      <c r="P28" s="30"/>
      <c r="Q28" s="112"/>
      <c r="R28" s="30"/>
      <c r="S28" s="30"/>
      <c r="T28" s="112"/>
      <c r="U28" s="30"/>
      <c r="V28" s="310"/>
      <c r="W28" s="102" t="s">
        <v>163</v>
      </c>
      <c r="X28" s="121"/>
      <c r="Y28" s="104"/>
      <c r="Z28" s="124"/>
      <c r="AA28" s="128"/>
      <c r="AB28" s="136"/>
      <c r="AC28" s="137">
        <f>AC27*4/AF27</f>
        <v>0.16041467739735374</v>
      </c>
      <c r="AD28" s="137">
        <f>AD27*9/AF27</f>
        <v>0.2885008866457509</v>
      </c>
      <c r="AE28" s="137">
        <f>AE27*4/AF27</f>
        <v>0.5510844359568954</v>
      </c>
      <c r="AF28" s="128"/>
    </row>
    <row r="29" spans="2:32" s="100" customFormat="1" ht="27.75" customHeight="1">
      <c r="B29" s="95">
        <v>4</v>
      </c>
      <c r="C29" s="307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308"/>
      <c r="W29" s="97" t="s">
        <v>7</v>
      </c>
      <c r="X29" s="98" t="s">
        <v>37</v>
      </c>
      <c r="Y29" s="99"/>
      <c r="Z29" s="79"/>
      <c r="AA29" s="79"/>
      <c r="AB29" s="80"/>
      <c r="AC29" s="79" t="s">
        <v>19</v>
      </c>
      <c r="AD29" s="79" t="s">
        <v>20</v>
      </c>
      <c r="AE29" s="79" t="s">
        <v>21</v>
      </c>
      <c r="AF29" s="79" t="s">
        <v>22</v>
      </c>
    </row>
    <row r="30" spans="2:32" ht="27.75" customHeight="1">
      <c r="B30" s="101" t="s">
        <v>8</v>
      </c>
      <c r="C30" s="307"/>
      <c r="D30" s="30"/>
      <c r="E30" s="30"/>
      <c r="F30" s="30"/>
      <c r="G30" s="30"/>
      <c r="H30" s="30"/>
      <c r="I30" s="30"/>
      <c r="J30" s="31"/>
      <c r="K30" s="31"/>
      <c r="L30" s="31"/>
      <c r="M30" s="30"/>
      <c r="N30" s="30"/>
      <c r="O30" s="30"/>
      <c r="P30" s="30"/>
      <c r="Q30" s="30"/>
      <c r="R30" s="30"/>
      <c r="S30" s="138"/>
      <c r="T30" s="30"/>
      <c r="U30" s="30"/>
      <c r="V30" s="309"/>
      <c r="W30" s="102" t="s">
        <v>98</v>
      </c>
      <c r="X30" s="103" t="s">
        <v>38</v>
      </c>
      <c r="Y30" s="104"/>
      <c r="Z30" s="78"/>
      <c r="AA30" s="105" t="s">
        <v>23</v>
      </c>
      <c r="AB30" s="80">
        <v>6.3</v>
      </c>
      <c r="AC30" s="80">
        <f>AB30*2</f>
        <v>12.6</v>
      </c>
      <c r="AD30" s="80"/>
      <c r="AE30" s="80">
        <f>AB30*15</f>
        <v>94.5</v>
      </c>
      <c r="AF30" s="80">
        <f>AC30*4+AE30*4</f>
        <v>428.4</v>
      </c>
    </row>
    <row r="31" spans="2:32" ht="27.75" customHeight="1">
      <c r="B31" s="101">
        <v>5</v>
      </c>
      <c r="C31" s="307"/>
      <c r="D31" s="30"/>
      <c r="E31" s="30"/>
      <c r="F31" s="30"/>
      <c r="G31" s="30"/>
      <c r="H31" s="30"/>
      <c r="I31" s="30"/>
      <c r="J31" s="31"/>
      <c r="K31" s="31"/>
      <c r="L31" s="31"/>
      <c r="M31" s="30"/>
      <c r="N31" s="30"/>
      <c r="O31" s="30"/>
      <c r="P31" s="30"/>
      <c r="Q31" s="30"/>
      <c r="R31" s="30"/>
      <c r="S31" s="30"/>
      <c r="T31" s="30"/>
      <c r="U31" s="30"/>
      <c r="V31" s="309"/>
      <c r="W31" s="107" t="s">
        <v>9</v>
      </c>
      <c r="X31" s="108" t="s">
        <v>39</v>
      </c>
      <c r="Y31" s="104"/>
      <c r="Z31" s="79"/>
      <c r="AA31" s="109" t="s">
        <v>24</v>
      </c>
      <c r="AB31" s="80">
        <v>2</v>
      </c>
      <c r="AC31" s="110">
        <f>AB31*7</f>
        <v>14</v>
      </c>
      <c r="AD31" s="80">
        <f>AB31*5</f>
        <v>10</v>
      </c>
      <c r="AE31" s="80" t="s">
        <v>25</v>
      </c>
      <c r="AF31" s="111">
        <f>AC31*4+AD31*9</f>
        <v>146</v>
      </c>
    </row>
    <row r="32" spans="2:32" ht="27.75" customHeight="1">
      <c r="B32" s="101" t="s">
        <v>10</v>
      </c>
      <c r="C32" s="307"/>
      <c r="D32" s="30"/>
      <c r="E32" s="112"/>
      <c r="F32" s="30"/>
      <c r="G32" s="30"/>
      <c r="H32" s="112"/>
      <c r="I32" s="30"/>
      <c r="J32" s="31"/>
      <c r="K32" s="31"/>
      <c r="L32" s="31"/>
      <c r="M32" s="30"/>
      <c r="N32" s="112"/>
      <c r="O32" s="30"/>
      <c r="P32" s="30"/>
      <c r="Q32" s="112"/>
      <c r="R32" s="30"/>
      <c r="S32" s="31"/>
      <c r="T32" s="112"/>
      <c r="U32" s="30"/>
      <c r="V32" s="309"/>
      <c r="W32" s="102" t="s">
        <v>98</v>
      </c>
      <c r="X32" s="108" t="s">
        <v>40</v>
      </c>
      <c r="Y32" s="104"/>
      <c r="Z32" s="78"/>
      <c r="AA32" s="79" t="s">
        <v>26</v>
      </c>
      <c r="AB32" s="80">
        <v>1.7</v>
      </c>
      <c r="AC32" s="80">
        <f>AB32*1</f>
        <v>1.7</v>
      </c>
      <c r="AD32" s="80" t="s">
        <v>25</v>
      </c>
      <c r="AE32" s="80">
        <f>AB32*5</f>
        <v>8.5</v>
      </c>
      <c r="AF32" s="80">
        <f>AC32*4+AE32*4</f>
        <v>40.8</v>
      </c>
    </row>
    <row r="33" spans="2:32" ht="27.75" customHeight="1">
      <c r="B33" s="311" t="s">
        <v>66</v>
      </c>
      <c r="C33" s="307"/>
      <c r="D33" s="29"/>
      <c r="E33" s="36"/>
      <c r="F33" s="29"/>
      <c r="G33" s="30"/>
      <c r="H33" s="112"/>
      <c r="I33" s="30"/>
      <c r="J33" s="31"/>
      <c r="K33" s="31"/>
      <c r="L33" s="31"/>
      <c r="M33" s="30"/>
      <c r="N33" s="112"/>
      <c r="O33" s="30"/>
      <c r="P33" s="30"/>
      <c r="Q33" s="112"/>
      <c r="R33" s="30"/>
      <c r="S33" s="31"/>
      <c r="T33" s="112"/>
      <c r="U33" s="30"/>
      <c r="V33" s="309"/>
      <c r="W33" s="107" t="s">
        <v>11</v>
      </c>
      <c r="X33" s="108" t="s">
        <v>41</v>
      </c>
      <c r="Y33" s="104"/>
      <c r="Z33" s="79"/>
      <c r="AA33" s="79" t="s">
        <v>27</v>
      </c>
      <c r="AB33" s="80">
        <v>2.5</v>
      </c>
      <c r="AC33" s="80"/>
      <c r="AD33" s="80">
        <f>AB33*5</f>
        <v>12.5</v>
      </c>
      <c r="AE33" s="80" t="s">
        <v>25</v>
      </c>
      <c r="AF33" s="80">
        <f>AD33*9</f>
        <v>112.5</v>
      </c>
    </row>
    <row r="34" spans="2:31" ht="27.75" customHeight="1">
      <c r="B34" s="311"/>
      <c r="C34" s="307"/>
      <c r="D34" s="36"/>
      <c r="E34" s="36"/>
      <c r="F34" s="29"/>
      <c r="G34" s="30"/>
      <c r="H34" s="112"/>
      <c r="I34" s="30"/>
      <c r="J34" s="31"/>
      <c r="K34" s="112"/>
      <c r="L34" s="31"/>
      <c r="M34" s="30"/>
      <c r="N34" s="112"/>
      <c r="O34" s="30"/>
      <c r="P34" s="30"/>
      <c r="Q34" s="112"/>
      <c r="R34" s="30"/>
      <c r="S34" s="31"/>
      <c r="T34" s="112"/>
      <c r="U34" s="30"/>
      <c r="V34" s="309"/>
      <c r="W34" s="102" t="s">
        <v>98</v>
      </c>
      <c r="X34" s="152" t="s">
        <v>42</v>
      </c>
      <c r="Y34" s="104"/>
      <c r="Z34" s="78"/>
      <c r="AA34" s="79" t="s">
        <v>28</v>
      </c>
      <c r="AB34" s="80">
        <v>1</v>
      </c>
      <c r="AE34" s="79">
        <f>AB34*15</f>
        <v>15</v>
      </c>
    </row>
    <row r="35" spans="2:32" ht="27.75" customHeight="1">
      <c r="B35" s="37" t="s">
        <v>64</v>
      </c>
      <c r="C35" s="114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112"/>
      <c r="U35" s="30"/>
      <c r="V35" s="309"/>
      <c r="W35" s="107" t="s">
        <v>12</v>
      </c>
      <c r="X35" s="115"/>
      <c r="Y35" s="104"/>
      <c r="Z35" s="79"/>
      <c r="AC35" s="79">
        <f>SUM(AC30:AC34)</f>
        <v>28.3</v>
      </c>
      <c r="AD35" s="79">
        <f>SUM(AD30:AD34)</f>
        <v>22.5</v>
      </c>
      <c r="AE35" s="79">
        <f>SUM(AE30:AE34)</f>
        <v>118</v>
      </c>
      <c r="AF35" s="79">
        <f>AC35*4+AD35*9+AE35*4</f>
        <v>787.7</v>
      </c>
    </row>
    <row r="36" spans="2:31" ht="27.75" customHeight="1">
      <c r="B36" s="168"/>
      <c r="C36" s="116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310"/>
      <c r="W36" s="102" t="s">
        <v>163</v>
      </c>
      <c r="X36" s="121"/>
      <c r="Y36" s="104"/>
      <c r="Z36" s="78"/>
      <c r="AC36" s="117">
        <f>AC35*4/AF35</f>
        <v>0.1437095340865812</v>
      </c>
      <c r="AD36" s="117">
        <f>AD35*9/AF35</f>
        <v>0.2570775676018789</v>
      </c>
      <c r="AE36" s="117">
        <f>AE35*4/AF35</f>
        <v>0.5992128983115399</v>
      </c>
    </row>
    <row r="37" spans="2:32" s="100" customFormat="1" ht="27.75" customHeight="1">
      <c r="B37" s="95">
        <v>4</v>
      </c>
      <c r="C37" s="307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308"/>
      <c r="W37" s="97" t="s">
        <v>7</v>
      </c>
      <c r="X37" s="98" t="s">
        <v>37</v>
      </c>
      <c r="Y37" s="99"/>
      <c r="Z37" s="79"/>
      <c r="AA37" s="79"/>
      <c r="AB37" s="80"/>
      <c r="AC37" s="79" t="s">
        <v>19</v>
      </c>
      <c r="AD37" s="79" t="s">
        <v>20</v>
      </c>
      <c r="AE37" s="79" t="s">
        <v>21</v>
      </c>
      <c r="AF37" s="79" t="s">
        <v>22</v>
      </c>
    </row>
    <row r="38" spans="2:32" ht="27.75" customHeight="1">
      <c r="B38" s="101" t="s">
        <v>8</v>
      </c>
      <c r="C38" s="307"/>
      <c r="D38" s="30"/>
      <c r="E38" s="156"/>
      <c r="F38" s="165"/>
      <c r="G38" s="30"/>
      <c r="H38" s="31"/>
      <c r="I38" s="30"/>
      <c r="J38" s="30"/>
      <c r="K38" s="30"/>
      <c r="L38" s="30"/>
      <c r="M38" s="30"/>
      <c r="N38" s="31"/>
      <c r="O38" s="30"/>
      <c r="P38" s="30"/>
      <c r="Q38" s="31"/>
      <c r="R38" s="30"/>
      <c r="S38" s="138"/>
      <c r="T38" s="30"/>
      <c r="U38" s="30"/>
      <c r="V38" s="309"/>
      <c r="W38" s="102" t="s">
        <v>98</v>
      </c>
      <c r="X38" s="103" t="s">
        <v>38</v>
      </c>
      <c r="Y38" s="104"/>
      <c r="Z38" s="78"/>
      <c r="AA38" s="105" t="s">
        <v>23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6</v>
      </c>
      <c r="C39" s="307"/>
      <c r="D39" s="30"/>
      <c r="E39" s="31"/>
      <c r="F39" s="31"/>
      <c r="G39" s="30"/>
      <c r="H39" s="31"/>
      <c r="I39" s="30"/>
      <c r="J39" s="30"/>
      <c r="K39" s="30"/>
      <c r="L39" s="30"/>
      <c r="M39" s="30"/>
      <c r="N39" s="31"/>
      <c r="O39" s="30"/>
      <c r="P39" s="30"/>
      <c r="Q39" s="112"/>
      <c r="R39" s="30"/>
      <c r="S39" s="30"/>
      <c r="T39" s="30"/>
      <c r="U39" s="30"/>
      <c r="V39" s="309"/>
      <c r="W39" s="107" t="s">
        <v>9</v>
      </c>
      <c r="X39" s="108" t="s">
        <v>39</v>
      </c>
      <c r="Y39" s="104"/>
      <c r="Z39" s="79"/>
      <c r="AA39" s="109" t="s">
        <v>24</v>
      </c>
      <c r="AB39" s="80">
        <v>2.3</v>
      </c>
      <c r="AC39" s="110">
        <f>AB39*7</f>
        <v>16.099999999999998</v>
      </c>
      <c r="AD39" s="80">
        <f>AB39*5</f>
        <v>11.5</v>
      </c>
      <c r="AE39" s="80" t="s">
        <v>25</v>
      </c>
      <c r="AF39" s="111">
        <f>AC39*4+AD39*9</f>
        <v>167.89999999999998</v>
      </c>
    </row>
    <row r="40" spans="2:32" ht="27.75" customHeight="1">
      <c r="B40" s="101" t="s">
        <v>10</v>
      </c>
      <c r="C40" s="307"/>
      <c r="D40" s="31"/>
      <c r="E40" s="31"/>
      <c r="F40" s="31"/>
      <c r="G40" s="30"/>
      <c r="H40" s="31"/>
      <c r="I40" s="30"/>
      <c r="J40" s="31"/>
      <c r="K40" s="112"/>
      <c r="L40" s="30"/>
      <c r="M40" s="30"/>
      <c r="N40" s="31"/>
      <c r="O40" s="30"/>
      <c r="P40" s="30"/>
      <c r="Q40" s="112"/>
      <c r="R40" s="30"/>
      <c r="S40" s="31"/>
      <c r="T40" s="30"/>
      <c r="U40" s="30"/>
      <c r="V40" s="309"/>
      <c r="W40" s="102" t="s">
        <v>98</v>
      </c>
      <c r="X40" s="108" t="s">
        <v>40</v>
      </c>
      <c r="Y40" s="104"/>
      <c r="Z40" s="78"/>
      <c r="AA40" s="79" t="s">
        <v>26</v>
      </c>
      <c r="AB40" s="80">
        <v>1.5</v>
      </c>
      <c r="AC40" s="80">
        <f>AB40*1</f>
        <v>1.5</v>
      </c>
      <c r="AD40" s="80" t="s">
        <v>25</v>
      </c>
      <c r="AE40" s="80">
        <f>AB40*5</f>
        <v>7.5</v>
      </c>
      <c r="AF40" s="80">
        <f>AC40*4+AE40*4</f>
        <v>36</v>
      </c>
    </row>
    <row r="41" spans="2:32" ht="27.75" customHeight="1">
      <c r="B41" s="311" t="s">
        <v>67</v>
      </c>
      <c r="C41" s="307"/>
      <c r="D41" s="31"/>
      <c r="E41" s="31"/>
      <c r="F41" s="31"/>
      <c r="G41" s="30"/>
      <c r="H41" s="31"/>
      <c r="I41" s="30"/>
      <c r="J41" s="31"/>
      <c r="K41" s="112"/>
      <c r="L41" s="31"/>
      <c r="M41" s="30"/>
      <c r="N41" s="31"/>
      <c r="O41" s="30"/>
      <c r="P41" s="30"/>
      <c r="Q41" s="31"/>
      <c r="R41" s="30"/>
      <c r="S41" s="31"/>
      <c r="T41" s="30"/>
      <c r="U41" s="30"/>
      <c r="V41" s="309"/>
      <c r="W41" s="107" t="s">
        <v>11</v>
      </c>
      <c r="X41" s="108" t="s">
        <v>41</v>
      </c>
      <c r="Y41" s="104"/>
      <c r="Z41" s="79"/>
      <c r="AA41" s="79" t="s">
        <v>27</v>
      </c>
      <c r="AB41" s="80">
        <v>2.5</v>
      </c>
      <c r="AC41" s="80"/>
      <c r="AD41" s="80">
        <f>AB41*5</f>
        <v>12.5</v>
      </c>
      <c r="AE41" s="80" t="s">
        <v>25</v>
      </c>
      <c r="AF41" s="80">
        <f>AD41*9</f>
        <v>112.5</v>
      </c>
    </row>
    <row r="42" spans="2:31" ht="27.75" customHeight="1">
      <c r="B42" s="311"/>
      <c r="C42" s="307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31"/>
      <c r="T42" s="112"/>
      <c r="U42" s="31"/>
      <c r="V42" s="309"/>
      <c r="W42" s="102" t="s">
        <v>98</v>
      </c>
      <c r="X42" s="152" t="s">
        <v>42</v>
      </c>
      <c r="Y42" s="104"/>
      <c r="Z42" s="78"/>
      <c r="AA42" s="79" t="s">
        <v>28</v>
      </c>
      <c r="AE42" s="79">
        <f>AB42*15</f>
        <v>0</v>
      </c>
    </row>
    <row r="43" spans="2:32" ht="27.75" customHeight="1">
      <c r="B43" s="37" t="s">
        <v>64</v>
      </c>
      <c r="C43" s="114"/>
      <c r="D43" s="112"/>
      <c r="E43" s="112"/>
      <c r="F43" s="30"/>
      <c r="G43" s="30"/>
      <c r="H43" s="112"/>
      <c r="I43" s="30"/>
      <c r="J43" s="31"/>
      <c r="K43" s="112"/>
      <c r="L43" s="31"/>
      <c r="M43" s="30"/>
      <c r="N43" s="112"/>
      <c r="O43" s="30"/>
      <c r="P43" s="30"/>
      <c r="Q43" s="112"/>
      <c r="R43" s="30"/>
      <c r="S43" s="31"/>
      <c r="T43" s="112"/>
      <c r="U43" s="31"/>
      <c r="V43" s="309"/>
      <c r="W43" s="107" t="s">
        <v>12</v>
      </c>
      <c r="X43" s="115"/>
      <c r="Y43" s="104"/>
      <c r="Z43" s="79"/>
      <c r="AC43" s="79">
        <f>SUM(AC38:AC42)</f>
        <v>29.599999999999998</v>
      </c>
      <c r="AD43" s="79">
        <f>SUM(AD38:AD42)</f>
        <v>24</v>
      </c>
      <c r="AE43" s="79">
        <f>SUM(AE38:AE42)</f>
        <v>97.5</v>
      </c>
      <c r="AF43" s="79">
        <f>AC43*4+AD43*9+AE43*4</f>
        <v>724.4</v>
      </c>
    </row>
    <row r="44" spans="2:31" ht="27.75" customHeight="1" thickBot="1">
      <c r="B44" s="170"/>
      <c r="C44" s="116"/>
      <c r="D44" s="139"/>
      <c r="E44" s="139"/>
      <c r="F44" s="140"/>
      <c r="G44" s="140"/>
      <c r="H44" s="139"/>
      <c r="I44" s="140"/>
      <c r="J44" s="140"/>
      <c r="K44" s="139"/>
      <c r="L44" s="140"/>
      <c r="M44" s="140"/>
      <c r="N44" s="139"/>
      <c r="O44" s="140"/>
      <c r="P44" s="140"/>
      <c r="Q44" s="139"/>
      <c r="R44" s="140"/>
      <c r="S44" s="140"/>
      <c r="T44" s="139"/>
      <c r="U44" s="140"/>
      <c r="V44" s="310"/>
      <c r="W44" s="102" t="s">
        <v>163</v>
      </c>
      <c r="X44" s="121"/>
      <c r="Y44" s="104"/>
      <c r="Z44" s="78"/>
      <c r="AC44" s="117">
        <f>AC43*4/AF43</f>
        <v>0.1634456101601325</v>
      </c>
      <c r="AD44" s="117">
        <f>AD43*9/AF43</f>
        <v>0.2981778023191607</v>
      </c>
      <c r="AE44" s="117">
        <f>AE43*4/AF43</f>
        <v>0.5383765875207068</v>
      </c>
    </row>
    <row r="45" spans="2:32" s="144" customFormat="1" ht="21.75" customHeight="1">
      <c r="B45" s="141"/>
      <c r="C45" s="79"/>
      <c r="D45" s="106"/>
      <c r="E45" s="142"/>
      <c r="F45" s="106"/>
      <c r="G45" s="106"/>
      <c r="H45" s="142"/>
      <c r="I45" s="1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143"/>
      <c r="AA45" s="132"/>
      <c r="AB45" s="126"/>
      <c r="AC45" s="132"/>
      <c r="AD45" s="132"/>
      <c r="AE45" s="132"/>
      <c r="AF45" s="132"/>
    </row>
    <row r="46" spans="2:25" ht="20.25">
      <c r="B46" s="126"/>
      <c r="C46" s="144"/>
      <c r="D46" s="313"/>
      <c r="E46" s="313"/>
      <c r="F46" s="314"/>
      <c r="G46" s="314"/>
      <c r="H46" s="145"/>
      <c r="K46" s="145"/>
      <c r="L46" s="79"/>
      <c r="N46" s="145"/>
      <c r="O46" s="79"/>
      <c r="Q46" s="145"/>
      <c r="R46" s="79"/>
      <c r="T46" s="145"/>
      <c r="U46" s="79"/>
      <c r="V46" s="146"/>
      <c r="Y46" s="149"/>
    </row>
    <row r="47" ht="20.25">
      <c r="Y47" s="149"/>
    </row>
    <row r="48" ht="20.25">
      <c r="Y48" s="149"/>
    </row>
    <row r="49" ht="20.25">
      <c r="Y49" s="149"/>
    </row>
    <row r="50" ht="20.25">
      <c r="Y50" s="149"/>
    </row>
    <row r="51" spans="8:25" ht="20.25">
      <c r="H51" s="79"/>
      <c r="I51" s="79"/>
      <c r="Y51" s="149"/>
    </row>
    <row r="52" ht="20.25">
      <c r="Y52" s="149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7">
      <selection activeCell="H21" sqref="H21"/>
    </sheetView>
  </sheetViews>
  <sheetFormatPr defaultColWidth="9.00390625" defaultRowHeight="16.5"/>
  <cols>
    <col min="1" max="1" width="1.875" style="106" customWidth="1"/>
    <col min="2" max="2" width="4.875" style="141" customWidth="1"/>
    <col min="3" max="3" width="0" style="106" hidden="1" customWidth="1"/>
    <col min="4" max="4" width="22.625" style="106" customWidth="1"/>
    <col min="5" max="5" width="5.625" style="142" customWidth="1"/>
    <col min="6" max="6" width="9.625" style="106" customWidth="1"/>
    <col min="7" max="7" width="22.625" style="106" customWidth="1"/>
    <col min="8" max="8" width="5.625" style="142" customWidth="1"/>
    <col min="9" max="9" width="9.625" style="106" customWidth="1"/>
    <col min="10" max="10" width="22.625" style="106" customWidth="1"/>
    <col min="11" max="11" width="5.625" style="142" customWidth="1"/>
    <col min="12" max="12" width="9.625" style="106" customWidth="1"/>
    <col min="13" max="13" width="22.625" style="106" customWidth="1"/>
    <col min="14" max="14" width="5.625" style="142" customWidth="1"/>
    <col min="15" max="15" width="9.625" style="106" customWidth="1"/>
    <col min="16" max="16" width="22.625" style="106" customWidth="1"/>
    <col min="17" max="17" width="5.625" style="142" customWidth="1"/>
    <col min="18" max="18" width="9.625" style="106" customWidth="1"/>
    <col min="19" max="19" width="22.625" style="106" customWidth="1"/>
    <col min="20" max="20" width="5.625" style="142" customWidth="1"/>
    <col min="21" max="21" width="9.625" style="106" customWidth="1"/>
    <col min="22" max="22" width="5.25390625" style="150" customWidth="1"/>
    <col min="23" max="23" width="11.75390625" style="147" customWidth="1"/>
    <col min="24" max="24" width="11.25390625" style="148" customWidth="1"/>
    <col min="25" max="25" width="6.625" style="151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315" t="s">
        <v>279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65"/>
      <c r="AB1" s="67"/>
    </row>
    <row r="2" spans="2:28" s="66" customFormat="1" ht="9.75" customHeight="1">
      <c r="B2" s="316"/>
      <c r="C2" s="317"/>
      <c r="D2" s="317"/>
      <c r="E2" s="317"/>
      <c r="F2" s="317"/>
      <c r="G2" s="317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1.5" customHeight="1" thickBot="1">
      <c r="B3" s="153" t="s">
        <v>32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31</v>
      </c>
      <c r="F4" s="83"/>
      <c r="G4" s="83" t="s">
        <v>3</v>
      </c>
      <c r="H4" s="84" t="s">
        <v>31</v>
      </c>
      <c r="I4" s="83"/>
      <c r="J4" s="83" t="s">
        <v>4</v>
      </c>
      <c r="K4" s="84" t="s">
        <v>31</v>
      </c>
      <c r="L4" s="85"/>
      <c r="M4" s="83" t="s">
        <v>4</v>
      </c>
      <c r="N4" s="84" t="s">
        <v>31</v>
      </c>
      <c r="O4" s="83"/>
      <c r="P4" s="83" t="s">
        <v>4</v>
      </c>
      <c r="Q4" s="84" t="s">
        <v>31</v>
      </c>
      <c r="R4" s="83"/>
      <c r="S4" s="86" t="s">
        <v>5</v>
      </c>
      <c r="T4" s="84" t="s">
        <v>31</v>
      </c>
      <c r="U4" s="83"/>
      <c r="V4" s="155" t="s">
        <v>34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64.5" customHeight="1">
      <c r="B5" s="95">
        <v>4</v>
      </c>
      <c r="C5" s="307"/>
      <c r="D5" s="96" t="str">
        <f>'4月菜單'!A12</f>
        <v>香Q白飯</v>
      </c>
      <c r="E5" s="96" t="s">
        <v>35</v>
      </c>
      <c r="F5" s="25"/>
      <c r="G5" s="96" t="str">
        <f>'4月菜單'!A13</f>
        <v>和風照燒豬排</v>
      </c>
      <c r="H5" s="96" t="s">
        <v>314</v>
      </c>
      <c r="I5" s="25"/>
      <c r="J5" s="96" t="str">
        <f>'4月菜單'!A14</f>
        <v>四季雞柳</v>
      </c>
      <c r="K5" s="96" t="s">
        <v>307</v>
      </c>
      <c r="L5" s="25"/>
      <c r="M5" s="96" t="str">
        <f>'4月菜單'!A15</f>
        <v>茶香滷蛋</v>
      </c>
      <c r="N5" s="96" t="s">
        <v>89</v>
      </c>
      <c r="O5" s="25"/>
      <c r="P5" s="96" t="str">
        <f>'4月菜單'!A16</f>
        <v>深色青菜</v>
      </c>
      <c r="Q5" s="96" t="s">
        <v>308</v>
      </c>
      <c r="R5" s="25"/>
      <c r="S5" s="96" t="str">
        <f>'4月菜單'!A17</f>
        <v>冬菜冬粉湯(醃)</v>
      </c>
      <c r="T5" s="96" t="s">
        <v>307</v>
      </c>
      <c r="U5" s="25"/>
      <c r="V5" s="308"/>
      <c r="W5" s="232" t="s">
        <v>7</v>
      </c>
      <c r="X5" s="243" t="s">
        <v>37</v>
      </c>
      <c r="Y5" s="244">
        <v>5.2</v>
      </c>
      <c r="Z5" s="79"/>
      <c r="AA5" s="79"/>
      <c r="AB5" s="80"/>
      <c r="AC5" s="79" t="s">
        <v>19</v>
      </c>
      <c r="AD5" s="79" t="s">
        <v>20</v>
      </c>
      <c r="AE5" s="79" t="s">
        <v>21</v>
      </c>
      <c r="AF5" s="79" t="s">
        <v>22</v>
      </c>
    </row>
    <row r="6" spans="2:32" ht="27.75" customHeight="1">
      <c r="B6" s="101" t="s">
        <v>8</v>
      </c>
      <c r="C6" s="307"/>
      <c r="D6" s="30" t="s">
        <v>51</v>
      </c>
      <c r="E6" s="31"/>
      <c r="F6" s="30">
        <v>110</v>
      </c>
      <c r="G6" s="30" t="s">
        <v>231</v>
      </c>
      <c r="H6" s="31"/>
      <c r="I6" s="30">
        <v>60</v>
      </c>
      <c r="J6" s="30" t="s">
        <v>116</v>
      </c>
      <c r="K6" s="30"/>
      <c r="L6" s="30">
        <v>50</v>
      </c>
      <c r="M6" s="30" t="s">
        <v>52</v>
      </c>
      <c r="N6" s="30"/>
      <c r="O6" s="30">
        <v>55</v>
      </c>
      <c r="P6" s="30" t="s">
        <v>50</v>
      </c>
      <c r="Q6" s="30"/>
      <c r="R6" s="30">
        <v>100</v>
      </c>
      <c r="S6" s="31" t="s">
        <v>317</v>
      </c>
      <c r="T6" s="30"/>
      <c r="U6" s="30">
        <v>2</v>
      </c>
      <c r="V6" s="309"/>
      <c r="W6" s="235" t="s">
        <v>196</v>
      </c>
      <c r="X6" s="245" t="s">
        <v>38</v>
      </c>
      <c r="Y6" s="246">
        <v>2.5</v>
      </c>
      <c r="Z6" s="78"/>
      <c r="AA6" s="105" t="s">
        <v>23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9</v>
      </c>
      <c r="C7" s="307"/>
      <c r="D7" s="30"/>
      <c r="E7" s="31"/>
      <c r="F7" s="31"/>
      <c r="G7" s="30"/>
      <c r="H7" s="31"/>
      <c r="I7" s="30"/>
      <c r="J7" s="30" t="s">
        <v>315</v>
      </c>
      <c r="K7" s="30"/>
      <c r="L7" s="30">
        <v>10</v>
      </c>
      <c r="M7" s="30"/>
      <c r="N7" s="30"/>
      <c r="O7" s="30"/>
      <c r="P7" s="30"/>
      <c r="Q7" s="30"/>
      <c r="R7" s="30"/>
      <c r="S7" s="31" t="s">
        <v>318</v>
      </c>
      <c r="T7" s="30"/>
      <c r="U7" s="30">
        <v>8</v>
      </c>
      <c r="V7" s="309"/>
      <c r="W7" s="238" t="s">
        <v>9</v>
      </c>
      <c r="X7" s="247" t="s">
        <v>39</v>
      </c>
      <c r="Y7" s="246">
        <v>2</v>
      </c>
      <c r="Z7" s="79"/>
      <c r="AA7" s="109" t="s">
        <v>24</v>
      </c>
      <c r="AB7" s="80">
        <v>2</v>
      </c>
      <c r="AC7" s="110">
        <f>AB7*7</f>
        <v>14</v>
      </c>
      <c r="AD7" s="80">
        <f>AB7*5</f>
        <v>10</v>
      </c>
      <c r="AE7" s="80" t="s">
        <v>25</v>
      </c>
      <c r="AF7" s="111">
        <f>AC7*4+AD7*9</f>
        <v>146</v>
      </c>
    </row>
    <row r="8" spans="2:32" ht="27.75" customHeight="1">
      <c r="B8" s="101" t="s">
        <v>10</v>
      </c>
      <c r="C8" s="307"/>
      <c r="D8" s="31"/>
      <c r="E8" s="31"/>
      <c r="F8" s="31"/>
      <c r="G8" s="30"/>
      <c r="H8" s="112"/>
      <c r="I8" s="30"/>
      <c r="J8" s="30" t="s">
        <v>316</v>
      </c>
      <c r="K8" s="112"/>
      <c r="L8" s="30">
        <v>2</v>
      </c>
      <c r="M8" s="30"/>
      <c r="N8" s="112"/>
      <c r="O8" s="30"/>
      <c r="P8" s="30"/>
      <c r="Q8" s="112"/>
      <c r="R8" s="30"/>
      <c r="S8" s="31" t="s">
        <v>319</v>
      </c>
      <c r="T8" s="112"/>
      <c r="U8" s="30">
        <v>2</v>
      </c>
      <c r="V8" s="309"/>
      <c r="W8" s="235" t="s">
        <v>158</v>
      </c>
      <c r="X8" s="247" t="s">
        <v>40</v>
      </c>
      <c r="Y8" s="246">
        <v>2.2</v>
      </c>
      <c r="Z8" s="78"/>
      <c r="AA8" s="79" t="s">
        <v>26</v>
      </c>
      <c r="AB8" s="80">
        <v>1.7</v>
      </c>
      <c r="AC8" s="80">
        <f>AB8*1</f>
        <v>1.7</v>
      </c>
      <c r="AD8" s="80" t="s">
        <v>25</v>
      </c>
      <c r="AE8" s="80">
        <f>AB8*5</f>
        <v>8.5</v>
      </c>
      <c r="AF8" s="80">
        <f>AC8*4+AE8*4</f>
        <v>40.8</v>
      </c>
    </row>
    <row r="9" spans="2:32" ht="27.75" customHeight="1">
      <c r="B9" s="311" t="s">
        <v>68</v>
      </c>
      <c r="C9" s="307"/>
      <c r="D9" s="31"/>
      <c r="E9" s="31"/>
      <c r="F9" s="31"/>
      <c r="G9" s="30"/>
      <c r="H9" s="112"/>
      <c r="I9" s="30"/>
      <c r="J9" s="30"/>
      <c r="K9" s="112"/>
      <c r="L9" s="30"/>
      <c r="M9" s="30"/>
      <c r="N9" s="112"/>
      <c r="O9" s="30"/>
      <c r="P9" s="30"/>
      <c r="Q9" s="112"/>
      <c r="R9" s="30"/>
      <c r="S9" s="31"/>
      <c r="T9" s="112"/>
      <c r="U9" s="30"/>
      <c r="V9" s="309"/>
      <c r="W9" s="238" t="s">
        <v>11</v>
      </c>
      <c r="X9" s="247" t="s">
        <v>41</v>
      </c>
      <c r="Y9" s="246">
        <v>0</v>
      </c>
      <c r="Z9" s="79"/>
      <c r="AA9" s="79" t="s">
        <v>27</v>
      </c>
      <c r="AB9" s="80">
        <v>2.5</v>
      </c>
      <c r="AC9" s="80"/>
      <c r="AD9" s="80">
        <f>AB9*5</f>
        <v>12.5</v>
      </c>
      <c r="AE9" s="80" t="s">
        <v>25</v>
      </c>
      <c r="AF9" s="80">
        <f>AD9*9</f>
        <v>112.5</v>
      </c>
    </row>
    <row r="10" spans="2:31" ht="27.75" customHeight="1">
      <c r="B10" s="311"/>
      <c r="C10" s="307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309"/>
      <c r="W10" s="235" t="s">
        <v>197</v>
      </c>
      <c r="X10" s="248" t="s">
        <v>42</v>
      </c>
      <c r="Y10" s="210">
        <v>0</v>
      </c>
      <c r="Z10" s="78"/>
      <c r="AA10" s="79" t="s">
        <v>28</v>
      </c>
      <c r="AE10" s="79">
        <f>AB10*15</f>
        <v>0</v>
      </c>
    </row>
    <row r="11" spans="2:32" ht="27.75" customHeight="1">
      <c r="B11" s="37" t="s">
        <v>69</v>
      </c>
      <c r="C11" s="114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309"/>
      <c r="W11" s="238" t="s">
        <v>12</v>
      </c>
      <c r="X11" s="249"/>
      <c r="Y11" s="246"/>
      <c r="Z11" s="79"/>
      <c r="AC11" s="79">
        <f>SUM(AC6:AC10)</f>
        <v>27.7</v>
      </c>
      <c r="AD11" s="79">
        <f>SUM(AD6:AD10)</f>
        <v>22.5</v>
      </c>
      <c r="AE11" s="79">
        <f>SUM(AE6:AE10)</f>
        <v>98.5</v>
      </c>
      <c r="AF11" s="79">
        <f>AC11*4+AD11*9+AE11*4</f>
        <v>707.3</v>
      </c>
    </row>
    <row r="12" spans="2:31" ht="27.75" customHeight="1">
      <c r="B12" s="168"/>
      <c r="C12" s="116"/>
      <c r="D12" s="30"/>
      <c r="E12" s="112"/>
      <c r="F12" s="30"/>
      <c r="G12" s="30"/>
      <c r="H12" s="112"/>
      <c r="I12" s="30"/>
      <c r="J12" s="30"/>
      <c r="K12" s="112"/>
      <c r="L12" s="30"/>
      <c r="M12" s="30"/>
      <c r="N12" s="112"/>
      <c r="O12" s="30"/>
      <c r="P12" s="30"/>
      <c r="Q12" s="112"/>
      <c r="R12" s="30"/>
      <c r="S12" s="30"/>
      <c r="T12" s="112"/>
      <c r="U12" s="30"/>
      <c r="V12" s="310"/>
      <c r="W12" s="235" t="s">
        <v>198</v>
      </c>
      <c r="X12" s="209"/>
      <c r="Y12" s="210"/>
      <c r="Z12" s="78"/>
      <c r="AC12" s="117">
        <f>AC11*4/AF11</f>
        <v>0.1566520571186201</v>
      </c>
      <c r="AD12" s="117">
        <f>AD11*9/AF11</f>
        <v>0.28630001413827233</v>
      </c>
      <c r="AE12" s="117">
        <f>AE11*4/AF11</f>
        <v>0.5570479287431076</v>
      </c>
    </row>
    <row r="13" spans="2:32" s="100" customFormat="1" ht="27.75" customHeight="1">
      <c r="B13" s="95">
        <v>4</v>
      </c>
      <c r="C13" s="307"/>
      <c r="D13" s="96" t="str">
        <f>'4月菜單'!E12</f>
        <v>五穀飯</v>
      </c>
      <c r="E13" s="96" t="s">
        <v>35</v>
      </c>
      <c r="F13" s="96"/>
      <c r="G13" s="96" t="str">
        <f>'4月菜單'!E13</f>
        <v>香榭烤腿排</v>
      </c>
      <c r="H13" s="96" t="s">
        <v>90</v>
      </c>
      <c r="I13" s="96"/>
      <c r="J13" s="96" t="str">
        <f>'4月菜單'!E14</f>
        <v>豆輪燒肉(豆)(加)</v>
      </c>
      <c r="K13" s="96" t="s">
        <v>307</v>
      </c>
      <c r="L13" s="96"/>
      <c r="M13" s="96" t="str">
        <f>'4月菜單'!E15</f>
        <v>刺瓜燴菇</v>
      </c>
      <c r="N13" s="96" t="s">
        <v>17</v>
      </c>
      <c r="O13" s="96"/>
      <c r="P13" s="96" t="str">
        <f>'4月菜單'!E16</f>
        <v>淺色青菜</v>
      </c>
      <c r="Q13" s="96" t="s">
        <v>308</v>
      </c>
      <c r="R13" s="96"/>
      <c r="S13" s="96" t="str">
        <f>'4月菜單'!E17</f>
        <v>紫菜吻魚湯(海)</v>
      </c>
      <c r="T13" s="96" t="s">
        <v>307</v>
      </c>
      <c r="U13" s="96"/>
      <c r="V13" s="308"/>
      <c r="W13" s="232" t="s">
        <v>7</v>
      </c>
      <c r="X13" s="233" t="s">
        <v>37</v>
      </c>
      <c r="Y13" s="234">
        <v>5.2</v>
      </c>
      <c r="Z13" s="79"/>
      <c r="AA13" s="79"/>
      <c r="AB13" s="80"/>
      <c r="AC13" s="79" t="s">
        <v>19</v>
      </c>
      <c r="AD13" s="79" t="s">
        <v>20</v>
      </c>
      <c r="AE13" s="79" t="s">
        <v>21</v>
      </c>
      <c r="AF13" s="79" t="s">
        <v>22</v>
      </c>
    </row>
    <row r="14" spans="2:32" ht="27.75" customHeight="1">
      <c r="B14" s="101" t="s">
        <v>8</v>
      </c>
      <c r="C14" s="307"/>
      <c r="D14" s="31" t="s">
        <v>51</v>
      </c>
      <c r="E14" s="31"/>
      <c r="F14" s="31">
        <v>70</v>
      </c>
      <c r="G14" s="30" t="s">
        <v>320</v>
      </c>
      <c r="H14" s="31"/>
      <c r="I14" s="30">
        <v>60</v>
      </c>
      <c r="J14" s="30" t="s">
        <v>381</v>
      </c>
      <c r="K14" s="30"/>
      <c r="L14" s="30">
        <v>15</v>
      </c>
      <c r="M14" s="31" t="s">
        <v>327</v>
      </c>
      <c r="N14" s="30"/>
      <c r="O14" s="30">
        <v>50</v>
      </c>
      <c r="P14" s="30" t="s">
        <v>49</v>
      </c>
      <c r="Q14" s="30"/>
      <c r="R14" s="30">
        <v>100</v>
      </c>
      <c r="S14" s="31" t="s">
        <v>321</v>
      </c>
      <c r="T14" s="30"/>
      <c r="U14" s="30">
        <v>3</v>
      </c>
      <c r="V14" s="309"/>
      <c r="W14" s="235" t="s">
        <v>166</v>
      </c>
      <c r="X14" s="236" t="s">
        <v>38</v>
      </c>
      <c r="Y14" s="237">
        <v>2.5</v>
      </c>
      <c r="Z14" s="78"/>
      <c r="AA14" s="105" t="s">
        <v>23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10</v>
      </c>
      <c r="C15" s="307"/>
      <c r="D15" s="31" t="s">
        <v>60</v>
      </c>
      <c r="E15" s="31"/>
      <c r="F15" s="31">
        <v>40</v>
      </c>
      <c r="G15" s="30"/>
      <c r="H15" s="31"/>
      <c r="I15" s="30"/>
      <c r="J15" s="30" t="s">
        <v>328</v>
      </c>
      <c r="K15" s="30"/>
      <c r="L15" s="30">
        <v>15</v>
      </c>
      <c r="M15" s="30" t="s">
        <v>325</v>
      </c>
      <c r="N15" s="30"/>
      <c r="O15" s="30">
        <v>5</v>
      </c>
      <c r="P15" s="30"/>
      <c r="Q15" s="30"/>
      <c r="R15" s="30"/>
      <c r="S15" s="31" t="s">
        <v>322</v>
      </c>
      <c r="T15" s="30"/>
      <c r="U15" s="30">
        <v>2</v>
      </c>
      <c r="V15" s="309"/>
      <c r="W15" s="238" t="s">
        <v>9</v>
      </c>
      <c r="X15" s="239" t="s">
        <v>39</v>
      </c>
      <c r="Y15" s="237">
        <v>1.9</v>
      </c>
      <c r="Z15" s="79"/>
      <c r="AA15" s="109" t="s">
        <v>24</v>
      </c>
      <c r="AB15" s="80">
        <v>2.1</v>
      </c>
      <c r="AC15" s="110">
        <f>AB15*7</f>
        <v>14.700000000000001</v>
      </c>
      <c r="AD15" s="80">
        <f>AB15*5</f>
        <v>10.5</v>
      </c>
      <c r="AE15" s="80" t="s">
        <v>25</v>
      </c>
      <c r="AF15" s="111">
        <f>AC15*4+AD15*9</f>
        <v>153.3</v>
      </c>
    </row>
    <row r="16" spans="2:32" ht="27.75" customHeight="1">
      <c r="B16" s="101" t="s">
        <v>10</v>
      </c>
      <c r="C16" s="307"/>
      <c r="D16" s="112"/>
      <c r="E16" s="112"/>
      <c r="F16" s="30"/>
      <c r="G16" s="30"/>
      <c r="H16" s="112"/>
      <c r="I16" s="30"/>
      <c r="J16" s="30" t="s">
        <v>324</v>
      </c>
      <c r="K16" s="112"/>
      <c r="L16" s="30">
        <v>30</v>
      </c>
      <c r="M16" s="30" t="s">
        <v>326</v>
      </c>
      <c r="N16" s="112"/>
      <c r="O16" s="30">
        <v>2</v>
      </c>
      <c r="P16" s="30"/>
      <c r="Q16" s="112"/>
      <c r="R16" s="30"/>
      <c r="S16" s="31" t="s">
        <v>323</v>
      </c>
      <c r="T16" s="112"/>
      <c r="U16" s="30">
        <v>2</v>
      </c>
      <c r="V16" s="309"/>
      <c r="W16" s="235" t="s">
        <v>168</v>
      </c>
      <c r="X16" s="239" t="s">
        <v>40</v>
      </c>
      <c r="Y16" s="237">
        <v>2.2</v>
      </c>
      <c r="Z16" s="78"/>
      <c r="AA16" s="79" t="s">
        <v>26</v>
      </c>
      <c r="AB16" s="80">
        <v>1.8</v>
      </c>
      <c r="AC16" s="80">
        <f>AB16*1</f>
        <v>1.8</v>
      </c>
      <c r="AD16" s="80" t="s">
        <v>25</v>
      </c>
      <c r="AE16" s="80">
        <f>AB16*5</f>
        <v>9</v>
      </c>
      <c r="AF16" s="80">
        <f>AC16*4+AE16*4</f>
        <v>43.2</v>
      </c>
    </row>
    <row r="17" spans="2:32" ht="27.75" customHeight="1">
      <c r="B17" s="311" t="s">
        <v>70</v>
      </c>
      <c r="C17" s="307"/>
      <c r="D17" s="28"/>
      <c r="E17" s="28"/>
      <c r="F17" s="28"/>
      <c r="G17" s="30"/>
      <c r="H17" s="112"/>
      <c r="I17" s="30"/>
      <c r="J17" s="30"/>
      <c r="K17" s="112"/>
      <c r="L17" s="30"/>
      <c r="M17" s="31"/>
      <c r="N17" s="112"/>
      <c r="O17" s="30"/>
      <c r="P17" s="30"/>
      <c r="Q17" s="112"/>
      <c r="R17" s="30"/>
      <c r="S17" s="31"/>
      <c r="T17" s="112"/>
      <c r="U17" s="30"/>
      <c r="V17" s="309"/>
      <c r="W17" s="238" t="s">
        <v>11</v>
      </c>
      <c r="X17" s="239" t="s">
        <v>41</v>
      </c>
      <c r="Y17" s="237">
        <v>0</v>
      </c>
      <c r="Z17" s="79"/>
      <c r="AA17" s="79" t="s">
        <v>27</v>
      </c>
      <c r="AB17" s="80">
        <v>2.5</v>
      </c>
      <c r="AC17" s="80"/>
      <c r="AD17" s="80">
        <f>AB17*5</f>
        <v>12.5</v>
      </c>
      <c r="AE17" s="80" t="s">
        <v>25</v>
      </c>
      <c r="AF17" s="80">
        <f>AD17*9</f>
        <v>112.5</v>
      </c>
    </row>
    <row r="18" spans="2:31" ht="27.75" customHeight="1">
      <c r="B18" s="311"/>
      <c r="C18" s="307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31"/>
      <c r="T18" s="112"/>
      <c r="U18" s="30"/>
      <c r="V18" s="309"/>
      <c r="W18" s="235" t="s">
        <v>165</v>
      </c>
      <c r="X18" s="240" t="s">
        <v>42</v>
      </c>
      <c r="Y18" s="237">
        <v>0</v>
      </c>
      <c r="Z18" s="78"/>
      <c r="AA18" s="79" t="s">
        <v>28</v>
      </c>
      <c r="AB18" s="80">
        <v>1</v>
      </c>
      <c r="AE18" s="79">
        <f>AB18*15</f>
        <v>15</v>
      </c>
    </row>
    <row r="19" spans="2:32" ht="27.75" customHeight="1">
      <c r="B19" s="37" t="s">
        <v>69</v>
      </c>
      <c r="C19" s="114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0"/>
      <c r="T19" s="112"/>
      <c r="U19" s="30"/>
      <c r="V19" s="309"/>
      <c r="W19" s="238" t="s">
        <v>12</v>
      </c>
      <c r="X19" s="241"/>
      <c r="Y19" s="237"/>
      <c r="Z19" s="79"/>
      <c r="AC19" s="79">
        <f>SUM(AC14:AC18)</f>
        <v>28.900000000000002</v>
      </c>
      <c r="AD19" s="79">
        <f>SUM(AD14:AD18)</f>
        <v>23</v>
      </c>
      <c r="AE19" s="79">
        <f>SUM(AE14:AE18)</f>
        <v>117</v>
      </c>
      <c r="AF19" s="79">
        <f>AC19*4+AD19*9+AE19*4</f>
        <v>790.6</v>
      </c>
    </row>
    <row r="20" spans="2:31" ht="27.75" customHeight="1" thickBot="1">
      <c r="B20" s="168"/>
      <c r="C20" s="116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310"/>
      <c r="W20" s="192" t="s">
        <v>171</v>
      </c>
      <c r="X20" s="242"/>
      <c r="Y20" s="237"/>
      <c r="Z20" s="78"/>
      <c r="AC20" s="117">
        <f>AC19*4/AF19</f>
        <v>0.1462180622312168</v>
      </c>
      <c r="AD20" s="117">
        <f>AD19*9/AF19</f>
        <v>0.2618264609157602</v>
      </c>
      <c r="AE20" s="117">
        <f>AE19*4/AF19</f>
        <v>0.591955476853023</v>
      </c>
    </row>
    <row r="21" spans="2:32" s="100" customFormat="1" ht="27.75" customHeight="1">
      <c r="B21" s="122">
        <v>4</v>
      </c>
      <c r="C21" s="307"/>
      <c r="D21" s="96" t="str">
        <f>'4月菜單'!I12</f>
        <v>香Q白飯</v>
      </c>
      <c r="E21" s="24" t="s">
        <v>15</v>
      </c>
      <c r="F21" s="96"/>
      <c r="G21" s="96" t="str">
        <f>'4月菜單'!I13</f>
        <v>醬燒雞丁</v>
      </c>
      <c r="H21" s="96" t="s">
        <v>17</v>
      </c>
      <c r="I21" s="96"/>
      <c r="J21" s="96" t="str">
        <f>'4月菜單'!I14</f>
        <v>洋蔥豬柳</v>
      </c>
      <c r="K21" s="96" t="s">
        <v>94</v>
      </c>
      <c r="L21" s="96"/>
      <c r="M21" s="96" t="str">
        <f>'4月菜單'!I15</f>
        <v>芹香甜不辣(炸)(加)</v>
      </c>
      <c r="N21" s="96" t="s">
        <v>88</v>
      </c>
      <c r="O21" s="96"/>
      <c r="P21" s="96" t="str">
        <f>'4月菜單'!I16</f>
        <v>深色青菜</v>
      </c>
      <c r="Q21" s="96" t="s">
        <v>18</v>
      </c>
      <c r="R21" s="96"/>
      <c r="S21" s="96" t="str">
        <f>'4月菜單'!I17</f>
        <v>酸辣湯(豆)(芡)</v>
      </c>
      <c r="T21" s="96" t="s">
        <v>17</v>
      </c>
      <c r="U21" s="96"/>
      <c r="V21" s="308"/>
      <c r="W21" s="178" t="s">
        <v>7</v>
      </c>
      <c r="X21" s="179" t="s">
        <v>37</v>
      </c>
      <c r="Y21" s="180">
        <v>5.2</v>
      </c>
      <c r="Z21" s="79"/>
      <c r="AA21" s="79"/>
      <c r="AB21" s="80"/>
      <c r="AC21" s="79" t="s">
        <v>19</v>
      </c>
      <c r="AD21" s="79" t="s">
        <v>20</v>
      </c>
      <c r="AE21" s="79" t="s">
        <v>21</v>
      </c>
      <c r="AF21" s="79" t="s">
        <v>22</v>
      </c>
    </row>
    <row r="22" spans="2:32" s="127" customFormat="1" ht="27.75" customHeight="1">
      <c r="B22" s="123" t="s">
        <v>8</v>
      </c>
      <c r="C22" s="307"/>
      <c r="D22" s="30" t="s">
        <v>51</v>
      </c>
      <c r="E22" s="31"/>
      <c r="F22" s="30">
        <v>110</v>
      </c>
      <c r="G22" s="30" t="s">
        <v>385</v>
      </c>
      <c r="H22" s="30"/>
      <c r="I22" s="30">
        <v>50</v>
      </c>
      <c r="J22" s="30" t="s">
        <v>55</v>
      </c>
      <c r="K22" s="30"/>
      <c r="L22" s="30">
        <v>50</v>
      </c>
      <c r="M22" s="31" t="s">
        <v>101</v>
      </c>
      <c r="N22" s="31"/>
      <c r="O22" s="31">
        <v>40</v>
      </c>
      <c r="P22" s="30" t="s">
        <v>50</v>
      </c>
      <c r="Q22" s="30"/>
      <c r="R22" s="30">
        <v>105</v>
      </c>
      <c r="S22" s="171" t="s">
        <v>79</v>
      </c>
      <c r="T22" s="172"/>
      <c r="U22" s="158">
        <v>10</v>
      </c>
      <c r="V22" s="309"/>
      <c r="W22" s="181" t="s">
        <v>167</v>
      </c>
      <c r="X22" s="182" t="s">
        <v>38</v>
      </c>
      <c r="Y22" s="183">
        <v>2.5</v>
      </c>
      <c r="Z22" s="124"/>
      <c r="AA22" s="125" t="s">
        <v>23</v>
      </c>
      <c r="AB22" s="126">
        <v>6.2</v>
      </c>
      <c r="AC22" s="126">
        <f>AB22*2</f>
        <v>12.4</v>
      </c>
      <c r="AD22" s="126"/>
      <c r="AE22" s="126">
        <f>AB22*15</f>
        <v>93</v>
      </c>
      <c r="AF22" s="126">
        <f>AC22*4+AE22*4</f>
        <v>421.6</v>
      </c>
    </row>
    <row r="23" spans="2:32" s="127" customFormat="1" ht="27.75" customHeight="1">
      <c r="B23" s="123">
        <v>11</v>
      </c>
      <c r="C23" s="307"/>
      <c r="D23" s="30"/>
      <c r="E23" s="31"/>
      <c r="F23" s="31"/>
      <c r="G23" s="30" t="s">
        <v>386</v>
      </c>
      <c r="H23" s="30"/>
      <c r="I23" s="30">
        <v>3</v>
      </c>
      <c r="J23" s="30" t="s">
        <v>329</v>
      </c>
      <c r="K23" s="30"/>
      <c r="L23" s="30">
        <v>20</v>
      </c>
      <c r="M23" s="30" t="s">
        <v>75</v>
      </c>
      <c r="N23" s="30"/>
      <c r="O23" s="30">
        <v>20</v>
      </c>
      <c r="P23" s="30"/>
      <c r="Q23" s="30"/>
      <c r="R23" s="30"/>
      <c r="S23" s="156" t="s">
        <v>217</v>
      </c>
      <c r="T23" s="159"/>
      <c r="U23" s="158">
        <v>10</v>
      </c>
      <c r="V23" s="309"/>
      <c r="W23" s="184" t="s">
        <v>9</v>
      </c>
      <c r="X23" s="185" t="s">
        <v>39</v>
      </c>
      <c r="Y23" s="183">
        <v>1.8</v>
      </c>
      <c r="Z23" s="128"/>
      <c r="AA23" s="129" t="s">
        <v>24</v>
      </c>
      <c r="AB23" s="126">
        <v>2.2</v>
      </c>
      <c r="AC23" s="130">
        <f>AB23*7</f>
        <v>15.400000000000002</v>
      </c>
      <c r="AD23" s="126">
        <f>AB23*5</f>
        <v>11</v>
      </c>
      <c r="AE23" s="126" t="s">
        <v>25</v>
      </c>
      <c r="AF23" s="131">
        <f>AC23*4+AD23*9</f>
        <v>160.60000000000002</v>
      </c>
    </row>
    <row r="24" spans="2:32" s="127" customFormat="1" ht="27.75" customHeight="1">
      <c r="B24" s="123" t="s">
        <v>10</v>
      </c>
      <c r="C24" s="307"/>
      <c r="D24" s="31"/>
      <c r="E24" s="31"/>
      <c r="F24" s="31"/>
      <c r="G24" s="30" t="s">
        <v>387</v>
      </c>
      <c r="H24" s="112"/>
      <c r="I24" s="30">
        <v>2</v>
      </c>
      <c r="J24" s="250" t="s">
        <v>91</v>
      </c>
      <c r="K24" s="112"/>
      <c r="L24" s="30">
        <v>2</v>
      </c>
      <c r="M24" s="30"/>
      <c r="N24" s="112"/>
      <c r="O24" s="30"/>
      <c r="P24" s="30"/>
      <c r="Q24" s="112"/>
      <c r="R24" s="30"/>
      <c r="S24" s="156" t="s">
        <v>102</v>
      </c>
      <c r="T24" s="159"/>
      <c r="U24" s="158">
        <v>2</v>
      </c>
      <c r="V24" s="309"/>
      <c r="W24" s="181" t="s">
        <v>169</v>
      </c>
      <c r="X24" s="185" t="s">
        <v>40</v>
      </c>
      <c r="Y24" s="183">
        <v>2.2</v>
      </c>
      <c r="Z24" s="124"/>
      <c r="AA24" s="132" t="s">
        <v>26</v>
      </c>
      <c r="AB24" s="126">
        <v>1.6</v>
      </c>
      <c r="AC24" s="126">
        <f>AB24*1</f>
        <v>1.6</v>
      </c>
      <c r="AD24" s="126" t="s">
        <v>25</v>
      </c>
      <c r="AE24" s="126">
        <f>AB24*5</f>
        <v>8</v>
      </c>
      <c r="AF24" s="126">
        <f>AC24*4+AE24*4</f>
        <v>38.4</v>
      </c>
    </row>
    <row r="25" spans="2:32" s="127" customFormat="1" ht="27.75" customHeight="1">
      <c r="B25" s="312" t="s">
        <v>71</v>
      </c>
      <c r="C25" s="307"/>
      <c r="D25" s="31"/>
      <c r="E25" s="31"/>
      <c r="F25" s="31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160" t="s">
        <v>80</v>
      </c>
      <c r="T25" s="173"/>
      <c r="U25" s="158">
        <v>12</v>
      </c>
      <c r="V25" s="309"/>
      <c r="W25" s="184" t="s">
        <v>11</v>
      </c>
      <c r="X25" s="185" t="s">
        <v>41</v>
      </c>
      <c r="Y25" s="183">
        <v>0</v>
      </c>
      <c r="Z25" s="128"/>
      <c r="AA25" s="132" t="s">
        <v>27</v>
      </c>
      <c r="AB25" s="126">
        <v>2.5</v>
      </c>
      <c r="AC25" s="126"/>
      <c r="AD25" s="126">
        <f>AB25*5</f>
        <v>12.5</v>
      </c>
      <c r="AE25" s="126" t="s">
        <v>25</v>
      </c>
      <c r="AF25" s="126">
        <f>AD25*9</f>
        <v>112.5</v>
      </c>
    </row>
    <row r="26" spans="2:32" s="127" customFormat="1" ht="27.75" customHeight="1">
      <c r="B26" s="312"/>
      <c r="C26" s="307"/>
      <c r="D26" s="31"/>
      <c r="E26" s="31"/>
      <c r="F26" s="31"/>
      <c r="G26" s="133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156" t="s">
        <v>56</v>
      </c>
      <c r="T26" s="161"/>
      <c r="U26" s="158">
        <v>1</v>
      </c>
      <c r="V26" s="309"/>
      <c r="W26" s="181" t="s">
        <v>170</v>
      </c>
      <c r="X26" s="186" t="s">
        <v>42</v>
      </c>
      <c r="Y26" s="183">
        <v>0</v>
      </c>
      <c r="Z26" s="124"/>
      <c r="AA26" s="132" t="s">
        <v>28</v>
      </c>
      <c r="AB26" s="126"/>
      <c r="AC26" s="132"/>
      <c r="AD26" s="132"/>
      <c r="AE26" s="132">
        <f>AB26*15</f>
        <v>0</v>
      </c>
      <c r="AF26" s="132"/>
    </row>
    <row r="27" spans="2:32" s="127" customFormat="1" ht="27.75" customHeight="1">
      <c r="B27" s="37" t="s">
        <v>69</v>
      </c>
      <c r="C27" s="134"/>
      <c r="D27" s="30"/>
      <c r="E27" s="112"/>
      <c r="F27" s="30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29"/>
      <c r="T27" s="36"/>
      <c r="U27" s="29"/>
      <c r="V27" s="309"/>
      <c r="W27" s="184" t="s">
        <v>12</v>
      </c>
      <c r="X27" s="187"/>
      <c r="Y27" s="183"/>
      <c r="Z27" s="128"/>
      <c r="AA27" s="132"/>
      <c r="AB27" s="126"/>
      <c r="AC27" s="132">
        <f>SUM(AC22:AC26)</f>
        <v>29.400000000000006</v>
      </c>
      <c r="AD27" s="132">
        <f>SUM(AD22:AD26)</f>
        <v>23.5</v>
      </c>
      <c r="AE27" s="132">
        <f>SUM(AE22:AE26)</f>
        <v>101</v>
      </c>
      <c r="AF27" s="132">
        <f>AC27*4+AD27*9+AE27*4</f>
        <v>733.1</v>
      </c>
    </row>
    <row r="28" spans="2:32" s="127" customFormat="1" ht="27.75" customHeight="1" thickBot="1">
      <c r="B28" s="169"/>
      <c r="C28" s="135"/>
      <c r="D28" s="112"/>
      <c r="E28" s="112"/>
      <c r="F28" s="30"/>
      <c r="G28" s="30"/>
      <c r="H28" s="112"/>
      <c r="I28" s="30"/>
      <c r="J28" s="30"/>
      <c r="K28" s="112"/>
      <c r="L28" s="30"/>
      <c r="M28" s="30"/>
      <c r="N28" s="112"/>
      <c r="O28" s="30"/>
      <c r="P28" s="30"/>
      <c r="Q28" s="112"/>
      <c r="R28" s="30"/>
      <c r="S28" s="30"/>
      <c r="T28" s="112"/>
      <c r="U28" s="30"/>
      <c r="V28" s="310"/>
      <c r="W28" s="192" t="s">
        <v>171</v>
      </c>
      <c r="X28" s="188"/>
      <c r="Y28" s="183"/>
      <c r="Z28" s="124"/>
      <c r="AA28" s="128"/>
      <c r="AB28" s="136"/>
      <c r="AC28" s="137">
        <f>AC27*4/AF27</f>
        <v>0.16041467739735374</v>
      </c>
      <c r="AD28" s="137">
        <f>AD27*9/AF27</f>
        <v>0.2885008866457509</v>
      </c>
      <c r="AE28" s="137">
        <f>AE27*4/AF27</f>
        <v>0.5510844359568954</v>
      </c>
      <c r="AF28" s="128"/>
    </row>
    <row r="29" spans="2:32" s="100" customFormat="1" ht="27.75" customHeight="1">
      <c r="B29" s="95">
        <v>4</v>
      </c>
      <c r="C29" s="307"/>
      <c r="D29" s="96" t="str">
        <f>'4月菜單'!M12</f>
        <v>地瓜飯</v>
      </c>
      <c r="E29" s="96" t="s">
        <v>15</v>
      </c>
      <c r="F29" s="96"/>
      <c r="G29" s="96" t="str">
        <f>'4月菜單'!M13</f>
        <v>蔥爆豬肉</v>
      </c>
      <c r="H29" s="96" t="s">
        <v>332</v>
      </c>
      <c r="I29" s="96"/>
      <c r="J29" s="96" t="str">
        <f>'4月菜單'!M14</f>
        <v>蒲瓜炒魷魚(海)</v>
      </c>
      <c r="K29" s="96" t="s">
        <v>215</v>
      </c>
      <c r="L29" s="96"/>
      <c r="M29" s="96" t="str">
        <f>'4月菜單'!M15</f>
        <v>香烤翅小腿</v>
      </c>
      <c r="N29" s="96" t="s">
        <v>335</v>
      </c>
      <c r="O29" s="96"/>
      <c r="P29" s="96" t="str">
        <f>'4月菜單'!M16</f>
        <v>淺色青菜</v>
      </c>
      <c r="Q29" s="96" t="s">
        <v>18</v>
      </c>
      <c r="R29" s="96"/>
      <c r="S29" s="96" t="str">
        <f>'4月菜單'!M17</f>
        <v>筍絲肉絲湯</v>
      </c>
      <c r="T29" s="96" t="s">
        <v>17</v>
      </c>
      <c r="U29" s="96"/>
      <c r="V29" s="308"/>
      <c r="W29" s="178" t="s">
        <v>7</v>
      </c>
      <c r="X29" s="179" t="s">
        <v>37</v>
      </c>
      <c r="Y29" s="180">
        <v>5.1</v>
      </c>
      <c r="Z29" s="79"/>
      <c r="AA29" s="79"/>
      <c r="AB29" s="80"/>
      <c r="AC29" s="79" t="s">
        <v>19</v>
      </c>
      <c r="AD29" s="79" t="s">
        <v>20</v>
      </c>
      <c r="AE29" s="79" t="s">
        <v>21</v>
      </c>
      <c r="AF29" s="79" t="s">
        <v>22</v>
      </c>
    </row>
    <row r="30" spans="2:32" ht="27.75" customHeight="1">
      <c r="B30" s="101" t="s">
        <v>8</v>
      </c>
      <c r="C30" s="307"/>
      <c r="D30" s="30" t="s">
        <v>51</v>
      </c>
      <c r="E30" s="30"/>
      <c r="F30" s="30">
        <v>80</v>
      </c>
      <c r="G30" s="30" t="s">
        <v>331</v>
      </c>
      <c r="H30" s="30"/>
      <c r="I30" s="30">
        <v>60</v>
      </c>
      <c r="J30" s="28" t="s">
        <v>333</v>
      </c>
      <c r="K30" s="29"/>
      <c r="L30" s="28">
        <v>40</v>
      </c>
      <c r="M30" s="28" t="s">
        <v>336</v>
      </c>
      <c r="N30" s="163"/>
      <c r="O30" s="28">
        <v>20</v>
      </c>
      <c r="P30" s="30" t="s">
        <v>49</v>
      </c>
      <c r="Q30" s="30"/>
      <c r="R30" s="30">
        <v>100</v>
      </c>
      <c r="S30" s="138" t="s">
        <v>218</v>
      </c>
      <c r="T30" s="30"/>
      <c r="U30" s="30">
        <v>23</v>
      </c>
      <c r="V30" s="309"/>
      <c r="W30" s="181" t="s">
        <v>172</v>
      </c>
      <c r="X30" s="182" t="s">
        <v>38</v>
      </c>
      <c r="Y30" s="183">
        <v>2.2</v>
      </c>
      <c r="Z30" s="78"/>
      <c r="AA30" s="105" t="s">
        <v>23</v>
      </c>
      <c r="AB30" s="80">
        <v>6.2</v>
      </c>
      <c r="AC30" s="80">
        <f>AB30*2</f>
        <v>12.4</v>
      </c>
      <c r="AD30" s="80"/>
      <c r="AE30" s="80">
        <f>AB30*15</f>
        <v>93</v>
      </c>
      <c r="AF30" s="80">
        <f>AC30*4+AE30*4</f>
        <v>421.6</v>
      </c>
    </row>
    <row r="31" spans="2:32" ht="27.75" customHeight="1">
      <c r="B31" s="101">
        <v>12</v>
      </c>
      <c r="C31" s="307"/>
      <c r="D31" s="30" t="s">
        <v>54</v>
      </c>
      <c r="E31" s="30"/>
      <c r="F31" s="30">
        <v>45</v>
      </c>
      <c r="G31" s="30" t="s">
        <v>91</v>
      </c>
      <c r="H31" s="30"/>
      <c r="I31" s="30">
        <v>5</v>
      </c>
      <c r="J31" s="28" t="s">
        <v>334</v>
      </c>
      <c r="K31" s="36"/>
      <c r="L31" s="28">
        <v>35</v>
      </c>
      <c r="M31" s="28"/>
      <c r="N31" s="28"/>
      <c r="O31" s="28"/>
      <c r="P31" s="30"/>
      <c r="Q31" s="30"/>
      <c r="R31" s="30"/>
      <c r="S31" s="30" t="s">
        <v>108</v>
      </c>
      <c r="T31" s="30"/>
      <c r="U31" s="30">
        <v>2</v>
      </c>
      <c r="V31" s="309"/>
      <c r="W31" s="184" t="s">
        <v>9</v>
      </c>
      <c r="X31" s="185" t="s">
        <v>39</v>
      </c>
      <c r="Y31" s="183">
        <v>1.7</v>
      </c>
      <c r="Z31" s="79"/>
      <c r="AA31" s="109" t="s">
        <v>24</v>
      </c>
      <c r="AB31" s="80">
        <v>2.1</v>
      </c>
      <c r="AC31" s="110">
        <f>AB31*7</f>
        <v>14.700000000000001</v>
      </c>
      <c r="AD31" s="80">
        <f>AB31*5</f>
        <v>10.5</v>
      </c>
      <c r="AE31" s="80" t="s">
        <v>25</v>
      </c>
      <c r="AF31" s="111">
        <f>AC31*4+AD31*9</f>
        <v>153.3</v>
      </c>
    </row>
    <row r="32" spans="2:32" ht="27.75" customHeight="1">
      <c r="B32" s="101" t="s">
        <v>10</v>
      </c>
      <c r="C32" s="307"/>
      <c r="D32" s="30"/>
      <c r="E32" s="112"/>
      <c r="F32" s="30"/>
      <c r="G32" s="30"/>
      <c r="H32" s="112"/>
      <c r="I32" s="30"/>
      <c r="J32" s="28" t="s">
        <v>102</v>
      </c>
      <c r="K32" s="29"/>
      <c r="L32" s="28">
        <v>2</v>
      </c>
      <c r="M32" s="30"/>
      <c r="N32" s="36"/>
      <c r="O32" s="30"/>
      <c r="P32" s="30"/>
      <c r="Q32" s="112"/>
      <c r="R32" s="30"/>
      <c r="S32" s="31"/>
      <c r="T32" s="30"/>
      <c r="U32" s="30"/>
      <c r="V32" s="309"/>
      <c r="W32" s="181" t="s">
        <v>173</v>
      </c>
      <c r="X32" s="185" t="s">
        <v>40</v>
      </c>
      <c r="Y32" s="183">
        <v>2.3</v>
      </c>
      <c r="Z32" s="78"/>
      <c r="AA32" s="79" t="s">
        <v>26</v>
      </c>
      <c r="AB32" s="80">
        <v>1.5</v>
      </c>
      <c r="AC32" s="80">
        <f>AB32*1</f>
        <v>1.5</v>
      </c>
      <c r="AD32" s="80" t="s">
        <v>25</v>
      </c>
      <c r="AE32" s="80">
        <f>AB32*5</f>
        <v>7.5</v>
      </c>
      <c r="AF32" s="80">
        <f>AC32*4+AE32*4</f>
        <v>36</v>
      </c>
    </row>
    <row r="33" spans="2:32" ht="27.75" customHeight="1">
      <c r="B33" s="311" t="s">
        <v>72</v>
      </c>
      <c r="C33" s="307"/>
      <c r="D33" s="29"/>
      <c r="E33" s="36"/>
      <c r="F33" s="29"/>
      <c r="G33" s="30"/>
      <c r="H33" s="112"/>
      <c r="I33" s="30"/>
      <c r="J33" s="28"/>
      <c r="K33" s="29"/>
      <c r="L33" s="28"/>
      <c r="M33" s="28"/>
      <c r="N33" s="28"/>
      <c r="O33" s="28"/>
      <c r="P33" s="30"/>
      <c r="Q33" s="112"/>
      <c r="R33" s="30"/>
      <c r="S33" s="31"/>
      <c r="T33" s="30"/>
      <c r="U33" s="30"/>
      <c r="V33" s="309"/>
      <c r="W33" s="184" t="s">
        <v>11</v>
      </c>
      <c r="X33" s="185" t="s">
        <v>41</v>
      </c>
      <c r="Y33" s="183">
        <v>0</v>
      </c>
      <c r="Z33" s="79"/>
      <c r="AA33" s="79" t="s">
        <v>27</v>
      </c>
      <c r="AB33" s="80">
        <v>2.5</v>
      </c>
      <c r="AC33" s="80"/>
      <c r="AD33" s="80">
        <f>AB33*5</f>
        <v>12.5</v>
      </c>
      <c r="AE33" s="80" t="s">
        <v>25</v>
      </c>
      <c r="AF33" s="80">
        <f>AD33*9</f>
        <v>112.5</v>
      </c>
    </row>
    <row r="34" spans="2:31" ht="27.75" customHeight="1">
      <c r="B34" s="311"/>
      <c r="C34" s="307"/>
      <c r="D34" s="36"/>
      <c r="E34" s="36"/>
      <c r="F34" s="29"/>
      <c r="G34" s="30"/>
      <c r="H34" s="112"/>
      <c r="I34" s="30"/>
      <c r="J34" s="31"/>
      <c r="K34" s="112"/>
      <c r="L34" s="31"/>
      <c r="M34" s="31"/>
      <c r="N34" s="112"/>
      <c r="O34" s="31"/>
      <c r="P34" s="30"/>
      <c r="Q34" s="112"/>
      <c r="R34" s="30"/>
      <c r="S34" s="31"/>
      <c r="T34" s="112"/>
      <c r="U34" s="30"/>
      <c r="V34" s="309"/>
      <c r="W34" s="181" t="s">
        <v>153</v>
      </c>
      <c r="X34" s="186" t="s">
        <v>42</v>
      </c>
      <c r="Y34" s="183">
        <v>0</v>
      </c>
      <c r="Z34" s="78"/>
      <c r="AA34" s="79" t="s">
        <v>28</v>
      </c>
      <c r="AB34" s="80">
        <v>1</v>
      </c>
      <c r="AE34" s="79">
        <f>AB34*15</f>
        <v>15</v>
      </c>
    </row>
    <row r="35" spans="2:32" ht="27.75" customHeight="1">
      <c r="B35" s="37" t="s">
        <v>69</v>
      </c>
      <c r="C35" s="114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30"/>
      <c r="U35" s="30"/>
      <c r="V35" s="309"/>
      <c r="W35" s="184" t="s">
        <v>12</v>
      </c>
      <c r="X35" s="187"/>
      <c r="Y35" s="183"/>
      <c r="Z35" s="79"/>
      <c r="AC35" s="79">
        <f>SUM(AC30:AC34)</f>
        <v>28.6</v>
      </c>
      <c r="AD35" s="79">
        <f>SUM(AD30:AD34)</f>
        <v>23</v>
      </c>
      <c r="AE35" s="79">
        <f>SUM(AE30:AE34)</f>
        <v>115.5</v>
      </c>
      <c r="AF35" s="79">
        <f>AC35*4+AD35*9+AE35*4</f>
        <v>783.4</v>
      </c>
    </row>
    <row r="36" spans="2:31" ht="27.75" customHeight="1" thickBot="1">
      <c r="B36" s="168"/>
      <c r="C36" s="116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310"/>
      <c r="W36" s="181" t="s">
        <v>174</v>
      </c>
      <c r="X36" s="193"/>
      <c r="Y36" s="183"/>
      <c r="Z36" s="78"/>
      <c r="AC36" s="117">
        <f>AC35*4/AF35</f>
        <v>0.14603012509573654</v>
      </c>
      <c r="AD36" s="117">
        <f>AD35*9/AF35</f>
        <v>0.2642328312484044</v>
      </c>
      <c r="AE36" s="117">
        <f>AE35*4/AF35</f>
        <v>0.5897370436558591</v>
      </c>
    </row>
    <row r="37" spans="2:32" s="100" customFormat="1" ht="27.75" customHeight="1">
      <c r="B37" s="95">
        <v>4</v>
      </c>
      <c r="C37" s="307"/>
      <c r="D37" s="96" t="str">
        <f>'4月菜單'!Q12</f>
        <v>蠔油豬肉炒飯</v>
      </c>
      <c r="E37" s="96" t="s">
        <v>219</v>
      </c>
      <c r="F37" s="96"/>
      <c r="G37" s="96" t="str">
        <f>'4月菜單'!Q13</f>
        <v>塔香鹽酥雞(炸)</v>
      </c>
      <c r="H37" s="96" t="s">
        <v>93</v>
      </c>
      <c r="I37" s="96"/>
      <c r="J37" s="96" t="str">
        <f>'4月菜單'!Q14</f>
        <v>番茄炒蛋</v>
      </c>
      <c r="K37" s="96" t="s">
        <v>222</v>
      </c>
      <c r="L37" s="96"/>
      <c r="M37" s="96" t="str">
        <f>'4月菜單'!Q15</f>
        <v>QQ饅頭(冷)</v>
      </c>
      <c r="N37" s="96" t="s">
        <v>118</v>
      </c>
      <c r="O37" s="96"/>
      <c r="P37" s="96" t="str">
        <f>'4月菜單'!Q16</f>
        <v>深色青菜</v>
      </c>
      <c r="Q37" s="96" t="s">
        <v>18</v>
      </c>
      <c r="R37" s="96"/>
      <c r="S37" s="96" t="str">
        <f>'4月菜單'!Q17</f>
        <v>蘿蔔排骨湯</v>
      </c>
      <c r="T37" s="96" t="s">
        <v>17</v>
      </c>
      <c r="U37" s="96"/>
      <c r="V37" s="308"/>
      <c r="W37" s="178" t="s">
        <v>7</v>
      </c>
      <c r="X37" s="179" t="s">
        <v>37</v>
      </c>
      <c r="Y37" s="194">
        <v>5.2</v>
      </c>
      <c r="Z37" s="79"/>
      <c r="AA37" s="79"/>
      <c r="AB37" s="80"/>
      <c r="AC37" s="79" t="s">
        <v>19</v>
      </c>
      <c r="AD37" s="79" t="s">
        <v>20</v>
      </c>
      <c r="AE37" s="79" t="s">
        <v>21</v>
      </c>
      <c r="AF37" s="79" t="s">
        <v>22</v>
      </c>
    </row>
    <row r="38" spans="2:32" ht="27.75" customHeight="1">
      <c r="B38" s="101" t="s">
        <v>8</v>
      </c>
      <c r="C38" s="307"/>
      <c r="D38" s="30" t="s">
        <v>51</v>
      </c>
      <c r="E38" s="31"/>
      <c r="F38" s="30">
        <v>110</v>
      </c>
      <c r="G38" s="30" t="s">
        <v>83</v>
      </c>
      <c r="H38" s="31"/>
      <c r="I38" s="30">
        <v>60</v>
      </c>
      <c r="J38" s="30" t="s">
        <v>76</v>
      </c>
      <c r="K38" s="30"/>
      <c r="L38" s="30">
        <v>50</v>
      </c>
      <c r="M38" s="30" t="s">
        <v>103</v>
      </c>
      <c r="N38" s="31"/>
      <c r="O38" s="30">
        <v>30</v>
      </c>
      <c r="P38" s="30" t="s">
        <v>50</v>
      </c>
      <c r="Q38" s="31"/>
      <c r="R38" s="30">
        <v>100</v>
      </c>
      <c r="S38" s="31" t="s">
        <v>61</v>
      </c>
      <c r="T38" s="30"/>
      <c r="U38" s="30">
        <v>25</v>
      </c>
      <c r="V38" s="309"/>
      <c r="W38" s="181" t="s">
        <v>175</v>
      </c>
      <c r="X38" s="182" t="s">
        <v>38</v>
      </c>
      <c r="Y38" s="195">
        <v>2.5</v>
      </c>
      <c r="Z38" s="78"/>
      <c r="AA38" s="105" t="s">
        <v>23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13</v>
      </c>
      <c r="C39" s="307"/>
      <c r="D39" s="30" t="s">
        <v>62</v>
      </c>
      <c r="E39" s="36"/>
      <c r="F39" s="29">
        <v>5</v>
      </c>
      <c r="G39" s="30" t="s">
        <v>221</v>
      </c>
      <c r="H39" s="31"/>
      <c r="I39" s="30">
        <v>5</v>
      </c>
      <c r="J39" s="30" t="s">
        <v>52</v>
      </c>
      <c r="K39" s="30"/>
      <c r="L39" s="30">
        <v>20</v>
      </c>
      <c r="M39" s="30"/>
      <c r="N39" s="31"/>
      <c r="O39" s="30"/>
      <c r="P39" s="30"/>
      <c r="Q39" s="31"/>
      <c r="R39" s="30"/>
      <c r="S39" s="31" t="s">
        <v>223</v>
      </c>
      <c r="T39" s="30"/>
      <c r="U39" s="30">
        <v>5</v>
      </c>
      <c r="V39" s="309"/>
      <c r="W39" s="184" t="s">
        <v>9</v>
      </c>
      <c r="X39" s="185" t="s">
        <v>39</v>
      </c>
      <c r="Y39" s="195">
        <v>1.8</v>
      </c>
      <c r="Z39" s="79"/>
      <c r="AA39" s="109" t="s">
        <v>24</v>
      </c>
      <c r="AB39" s="80">
        <v>2.2</v>
      </c>
      <c r="AC39" s="110">
        <f>AB39*7</f>
        <v>15.400000000000002</v>
      </c>
      <c r="AD39" s="80">
        <f>AB39*5</f>
        <v>11</v>
      </c>
      <c r="AE39" s="80" t="s">
        <v>25</v>
      </c>
      <c r="AF39" s="111">
        <f>AC39*4+AD39*9</f>
        <v>160.60000000000002</v>
      </c>
    </row>
    <row r="40" spans="2:32" ht="27.75" customHeight="1">
      <c r="B40" s="101" t="s">
        <v>10</v>
      </c>
      <c r="C40" s="307"/>
      <c r="D40" s="30" t="s">
        <v>337</v>
      </c>
      <c r="E40" s="36"/>
      <c r="F40" s="29">
        <v>2</v>
      </c>
      <c r="G40" s="30"/>
      <c r="H40" s="31"/>
      <c r="I40" s="30"/>
      <c r="J40" s="30"/>
      <c r="K40" s="112"/>
      <c r="L40" s="30"/>
      <c r="M40" s="30"/>
      <c r="N40" s="31"/>
      <c r="O40" s="30"/>
      <c r="P40" s="30"/>
      <c r="Q40" s="31"/>
      <c r="R40" s="30"/>
      <c r="S40" s="30"/>
      <c r="T40" s="31"/>
      <c r="U40" s="30"/>
      <c r="V40" s="309"/>
      <c r="W40" s="181" t="s">
        <v>176</v>
      </c>
      <c r="X40" s="185" t="s">
        <v>40</v>
      </c>
      <c r="Y40" s="195">
        <v>2.2</v>
      </c>
      <c r="Z40" s="78"/>
      <c r="AA40" s="79" t="s">
        <v>26</v>
      </c>
      <c r="AB40" s="80">
        <v>1.7</v>
      </c>
      <c r="AC40" s="80">
        <f>AB40*1</f>
        <v>1.7</v>
      </c>
      <c r="AD40" s="80" t="s">
        <v>25</v>
      </c>
      <c r="AE40" s="80">
        <f>AB40*5</f>
        <v>8.5</v>
      </c>
      <c r="AF40" s="80">
        <f>AC40*4+AE40*4</f>
        <v>40.8</v>
      </c>
    </row>
    <row r="41" spans="2:32" ht="27.75" customHeight="1">
      <c r="B41" s="311" t="s">
        <v>73</v>
      </c>
      <c r="C41" s="307"/>
      <c r="D41" s="30"/>
      <c r="E41" s="36"/>
      <c r="F41" s="29"/>
      <c r="G41" s="30"/>
      <c r="H41" s="31"/>
      <c r="I41" s="30"/>
      <c r="J41" s="30"/>
      <c r="K41" s="112"/>
      <c r="L41" s="30"/>
      <c r="M41" s="30"/>
      <c r="N41" s="31"/>
      <c r="O41" s="30"/>
      <c r="P41" s="30"/>
      <c r="Q41" s="31"/>
      <c r="R41" s="30"/>
      <c r="S41" s="31"/>
      <c r="T41" s="112"/>
      <c r="U41" s="30"/>
      <c r="V41" s="309"/>
      <c r="W41" s="184" t="s">
        <v>11</v>
      </c>
      <c r="X41" s="185" t="s">
        <v>41</v>
      </c>
      <c r="Y41" s="195">
        <v>0</v>
      </c>
      <c r="Z41" s="79"/>
      <c r="AA41" s="79" t="s">
        <v>27</v>
      </c>
      <c r="AB41" s="80">
        <v>2.5</v>
      </c>
      <c r="AC41" s="80"/>
      <c r="AD41" s="80">
        <f>AB41*5</f>
        <v>12.5</v>
      </c>
      <c r="AE41" s="80" t="s">
        <v>25</v>
      </c>
      <c r="AF41" s="80">
        <f>AD41*9</f>
        <v>112.5</v>
      </c>
    </row>
    <row r="42" spans="2:31" ht="27.75" customHeight="1">
      <c r="B42" s="311"/>
      <c r="C42" s="307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156"/>
      <c r="T42" s="161"/>
      <c r="U42" s="158"/>
      <c r="V42" s="309"/>
      <c r="W42" s="181" t="s">
        <v>177</v>
      </c>
      <c r="X42" s="186" t="s">
        <v>42</v>
      </c>
      <c r="Y42" s="196">
        <v>0</v>
      </c>
      <c r="Z42" s="78"/>
      <c r="AA42" s="79" t="s">
        <v>28</v>
      </c>
      <c r="AE42" s="79">
        <f>AB42*15</f>
        <v>0</v>
      </c>
    </row>
    <row r="43" spans="2:32" ht="27.75" customHeight="1">
      <c r="B43" s="37" t="s">
        <v>69</v>
      </c>
      <c r="C43" s="114"/>
      <c r="D43" s="112"/>
      <c r="E43" s="112"/>
      <c r="F43" s="30"/>
      <c r="G43" s="30"/>
      <c r="H43" s="112"/>
      <c r="I43" s="30"/>
      <c r="J43" s="30"/>
      <c r="K43" s="112"/>
      <c r="L43" s="30"/>
      <c r="M43" s="30"/>
      <c r="N43" s="112"/>
      <c r="O43" s="30"/>
      <c r="P43" s="30"/>
      <c r="Q43" s="112"/>
      <c r="R43" s="30"/>
      <c r="S43" s="31"/>
      <c r="T43" s="112"/>
      <c r="U43" s="31"/>
      <c r="V43" s="309"/>
      <c r="W43" s="184" t="s">
        <v>12</v>
      </c>
      <c r="X43" s="187"/>
      <c r="Y43" s="195"/>
      <c r="Z43" s="79"/>
      <c r="AC43" s="79">
        <f>SUM(AC38:AC42)</f>
        <v>29.1</v>
      </c>
      <c r="AD43" s="79">
        <f>SUM(AD38:AD42)</f>
        <v>23.5</v>
      </c>
      <c r="AE43" s="79">
        <f>SUM(AE38:AE42)</f>
        <v>98.5</v>
      </c>
      <c r="AF43" s="79">
        <f>AC43*4+AD43*9+AE43*4</f>
        <v>721.9</v>
      </c>
    </row>
    <row r="44" spans="2:31" ht="27.75" customHeight="1" thickBot="1">
      <c r="B44" s="170"/>
      <c r="C44" s="116"/>
      <c r="D44" s="139"/>
      <c r="E44" s="139"/>
      <c r="F44" s="140"/>
      <c r="G44" s="140"/>
      <c r="H44" s="139"/>
      <c r="I44" s="140"/>
      <c r="J44" s="140"/>
      <c r="K44" s="139"/>
      <c r="L44" s="140"/>
      <c r="M44" s="140"/>
      <c r="N44" s="139"/>
      <c r="O44" s="140"/>
      <c r="P44" s="140"/>
      <c r="Q44" s="139"/>
      <c r="R44" s="140"/>
      <c r="S44" s="140"/>
      <c r="T44" s="139"/>
      <c r="U44" s="140"/>
      <c r="V44" s="310"/>
      <c r="W44" s="181" t="s">
        <v>179</v>
      </c>
      <c r="X44" s="189"/>
      <c r="Y44" s="196"/>
      <c r="Z44" s="78"/>
      <c r="AC44" s="117">
        <f>AC43*4/AF43</f>
        <v>0.1612411691369996</v>
      </c>
      <c r="AD44" s="117">
        <f>AD43*9/AF43</f>
        <v>0.29297686660202243</v>
      </c>
      <c r="AE44" s="117">
        <f>AE43*4/AF43</f>
        <v>0.545781964260978</v>
      </c>
    </row>
    <row r="45" spans="2:32" s="144" customFormat="1" ht="21.75" customHeight="1">
      <c r="B45" s="141"/>
      <c r="C45" s="79"/>
      <c r="D45" s="106"/>
      <c r="E45" s="142"/>
      <c r="F45" s="106"/>
      <c r="G45" s="106"/>
      <c r="H45" s="142"/>
      <c r="I45" s="1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143"/>
      <c r="AA45" s="132"/>
      <c r="AB45" s="126"/>
      <c r="AC45" s="132"/>
      <c r="AD45" s="132"/>
      <c r="AE45" s="132"/>
      <c r="AF45" s="132"/>
    </row>
    <row r="46" spans="2:25" ht="20.25">
      <c r="B46" s="126"/>
      <c r="C46" s="144"/>
      <c r="D46" s="313"/>
      <c r="E46" s="313"/>
      <c r="F46" s="314"/>
      <c r="G46" s="314"/>
      <c r="H46" s="145"/>
      <c r="I46" s="79"/>
      <c r="J46" s="79"/>
      <c r="K46" s="145"/>
      <c r="L46" s="79"/>
      <c r="N46" s="145"/>
      <c r="O46" s="79"/>
      <c r="Q46" s="145"/>
      <c r="R46" s="79"/>
      <c r="T46" s="145"/>
      <c r="U46" s="79"/>
      <c r="V46" s="146"/>
      <c r="Y46" s="149"/>
    </row>
    <row r="47" ht="20.25">
      <c r="Y47" s="149"/>
    </row>
    <row r="48" ht="20.25">
      <c r="Y48" s="149"/>
    </row>
    <row r="49" ht="20.25">
      <c r="Y49" s="149"/>
    </row>
    <row r="50" ht="20.25">
      <c r="Y50" s="149"/>
    </row>
    <row r="51" ht="20.25">
      <c r="Y51" s="149"/>
    </row>
    <row r="52" ht="20.25">
      <c r="Y52" s="149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0">
      <selection activeCell="J26" sqref="J26"/>
    </sheetView>
  </sheetViews>
  <sheetFormatPr defaultColWidth="9.00390625" defaultRowHeight="16.5"/>
  <cols>
    <col min="1" max="1" width="1.875" style="106" customWidth="1"/>
    <col min="2" max="2" width="4.875" style="141" customWidth="1"/>
    <col min="3" max="3" width="0" style="106" hidden="1" customWidth="1"/>
    <col min="4" max="4" width="22.625" style="106" customWidth="1"/>
    <col min="5" max="5" width="5.625" style="142" customWidth="1"/>
    <col min="6" max="6" width="9.625" style="106" customWidth="1"/>
    <col min="7" max="7" width="22.625" style="106" customWidth="1"/>
    <col min="8" max="8" width="5.625" style="142" customWidth="1"/>
    <col min="9" max="9" width="9.625" style="106" customWidth="1"/>
    <col min="10" max="10" width="22.625" style="106" customWidth="1"/>
    <col min="11" max="11" width="5.625" style="142" customWidth="1"/>
    <col min="12" max="12" width="9.625" style="106" customWidth="1"/>
    <col min="13" max="13" width="22.625" style="106" customWidth="1"/>
    <col min="14" max="14" width="5.625" style="142" customWidth="1"/>
    <col min="15" max="15" width="9.625" style="106" customWidth="1"/>
    <col min="16" max="16" width="22.625" style="106" customWidth="1"/>
    <col min="17" max="17" width="5.625" style="142" customWidth="1"/>
    <col min="18" max="18" width="9.625" style="106" customWidth="1"/>
    <col min="19" max="19" width="22.625" style="106" customWidth="1"/>
    <col min="20" max="20" width="5.625" style="142" customWidth="1"/>
    <col min="21" max="21" width="9.625" style="106" customWidth="1"/>
    <col min="22" max="22" width="5.25390625" style="150" customWidth="1"/>
    <col min="23" max="23" width="11.75390625" style="147" customWidth="1"/>
    <col min="24" max="24" width="11.25390625" style="148" customWidth="1"/>
    <col min="25" max="25" width="6.625" style="151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315" t="s">
        <v>280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65"/>
      <c r="AB1" s="67"/>
    </row>
    <row r="2" spans="2:28" s="66" customFormat="1" ht="13.5" customHeight="1">
      <c r="B2" s="316"/>
      <c r="C2" s="317"/>
      <c r="D2" s="317"/>
      <c r="E2" s="317"/>
      <c r="F2" s="317"/>
      <c r="G2" s="317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2.25" customHeight="1" thickBot="1">
      <c r="B3" s="153" t="s">
        <v>32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31</v>
      </c>
      <c r="F4" s="83"/>
      <c r="G4" s="83" t="s">
        <v>3</v>
      </c>
      <c r="H4" s="84" t="s">
        <v>31</v>
      </c>
      <c r="I4" s="83"/>
      <c r="J4" s="83" t="s">
        <v>4</v>
      </c>
      <c r="K4" s="84" t="s">
        <v>31</v>
      </c>
      <c r="L4" s="85"/>
      <c r="M4" s="83" t="s">
        <v>4</v>
      </c>
      <c r="N4" s="84" t="s">
        <v>31</v>
      </c>
      <c r="O4" s="83"/>
      <c r="P4" s="83" t="s">
        <v>4</v>
      </c>
      <c r="Q4" s="84" t="s">
        <v>31</v>
      </c>
      <c r="R4" s="83"/>
      <c r="S4" s="86" t="s">
        <v>5</v>
      </c>
      <c r="T4" s="84" t="s">
        <v>31</v>
      </c>
      <c r="U4" s="83"/>
      <c r="V4" s="155" t="s">
        <v>34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64.5" customHeight="1">
      <c r="B5" s="95">
        <v>4</v>
      </c>
      <c r="C5" s="307"/>
      <c r="D5" s="96" t="str">
        <f>'4月菜單'!A21</f>
        <v>香Q白飯</v>
      </c>
      <c r="E5" s="96" t="s">
        <v>47</v>
      </c>
      <c r="F5" s="25" t="s">
        <v>16</v>
      </c>
      <c r="G5" s="96" t="str">
        <f>'4月菜單'!A22</f>
        <v>豬肉鐵板燒</v>
      </c>
      <c r="H5" s="96" t="s">
        <v>225</v>
      </c>
      <c r="I5" s="25" t="s">
        <v>16</v>
      </c>
      <c r="J5" s="96" t="str">
        <f>'4月菜單'!A23</f>
        <v>玉米鴿蛋</v>
      </c>
      <c r="K5" s="96" t="s">
        <v>17</v>
      </c>
      <c r="L5" s="25" t="s">
        <v>16</v>
      </c>
      <c r="M5" s="96" t="str">
        <f>'4月菜單'!A24</f>
        <v>塔香海帶根</v>
      </c>
      <c r="N5" s="96" t="s">
        <v>340</v>
      </c>
      <c r="O5" s="25" t="s">
        <v>16</v>
      </c>
      <c r="P5" s="96" t="str">
        <f>'4月菜單'!A25</f>
        <v>深色青菜</v>
      </c>
      <c r="Q5" s="96" t="s">
        <v>18</v>
      </c>
      <c r="R5" s="25" t="s">
        <v>16</v>
      </c>
      <c r="S5" s="96" t="str">
        <f>'4月菜單'!A26</f>
        <v>芹香黃瓜湯</v>
      </c>
      <c r="T5" s="96" t="s">
        <v>17</v>
      </c>
      <c r="U5" s="25" t="s">
        <v>16</v>
      </c>
      <c r="V5" s="308"/>
      <c r="W5" s="178" t="s">
        <v>7</v>
      </c>
      <c r="X5" s="179" t="s">
        <v>37</v>
      </c>
      <c r="Y5" s="194">
        <v>5.2</v>
      </c>
      <c r="Z5" s="79"/>
      <c r="AA5" s="79"/>
      <c r="AB5" s="80"/>
      <c r="AC5" s="79" t="s">
        <v>19</v>
      </c>
      <c r="AD5" s="79" t="s">
        <v>20</v>
      </c>
      <c r="AE5" s="79" t="s">
        <v>21</v>
      </c>
      <c r="AF5" s="79" t="s">
        <v>22</v>
      </c>
    </row>
    <row r="6" spans="2:32" ht="27.75" customHeight="1">
      <c r="B6" s="101" t="s">
        <v>8</v>
      </c>
      <c r="C6" s="307"/>
      <c r="D6" s="30" t="s">
        <v>51</v>
      </c>
      <c r="E6" s="31"/>
      <c r="F6" s="30">
        <v>110</v>
      </c>
      <c r="G6" s="30" t="s">
        <v>226</v>
      </c>
      <c r="H6" s="31"/>
      <c r="I6" s="30">
        <v>60</v>
      </c>
      <c r="J6" s="30" t="s">
        <v>102</v>
      </c>
      <c r="K6" s="30"/>
      <c r="L6" s="30">
        <v>10</v>
      </c>
      <c r="M6" s="30" t="s">
        <v>107</v>
      </c>
      <c r="N6" s="30"/>
      <c r="O6" s="30">
        <v>40</v>
      </c>
      <c r="P6" s="30" t="s">
        <v>50</v>
      </c>
      <c r="Q6" s="30"/>
      <c r="R6" s="30">
        <v>100</v>
      </c>
      <c r="S6" s="30" t="s">
        <v>227</v>
      </c>
      <c r="T6" s="30"/>
      <c r="U6" s="30">
        <v>20</v>
      </c>
      <c r="V6" s="309"/>
      <c r="W6" s="181" t="s">
        <v>164</v>
      </c>
      <c r="X6" s="182" t="s">
        <v>38</v>
      </c>
      <c r="Y6" s="195">
        <v>2.3</v>
      </c>
      <c r="Z6" s="78"/>
      <c r="AA6" s="105" t="s">
        <v>23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16</v>
      </c>
      <c r="C7" s="307"/>
      <c r="D7" s="30"/>
      <c r="E7" s="31"/>
      <c r="F7" s="31"/>
      <c r="G7" s="30" t="s">
        <v>55</v>
      </c>
      <c r="H7" s="31"/>
      <c r="I7" s="30">
        <v>10</v>
      </c>
      <c r="J7" s="30" t="s">
        <v>220</v>
      </c>
      <c r="K7" s="30"/>
      <c r="L7" s="30">
        <v>2</v>
      </c>
      <c r="M7" s="30" t="s">
        <v>341</v>
      </c>
      <c r="N7" s="30"/>
      <c r="O7" s="30">
        <v>3</v>
      </c>
      <c r="P7" s="30"/>
      <c r="Q7" s="30"/>
      <c r="R7" s="30"/>
      <c r="S7" s="31" t="s">
        <v>75</v>
      </c>
      <c r="T7" s="30"/>
      <c r="U7" s="30">
        <v>2</v>
      </c>
      <c r="V7" s="309"/>
      <c r="W7" s="184" t="s">
        <v>9</v>
      </c>
      <c r="X7" s="185" t="s">
        <v>39</v>
      </c>
      <c r="Y7" s="195">
        <v>1.9</v>
      </c>
      <c r="Z7" s="79"/>
      <c r="AA7" s="109" t="s">
        <v>24</v>
      </c>
      <c r="AB7" s="80">
        <v>2</v>
      </c>
      <c r="AC7" s="110">
        <f>AB7*7</f>
        <v>14</v>
      </c>
      <c r="AD7" s="80">
        <f>AB7*5</f>
        <v>10</v>
      </c>
      <c r="AE7" s="80" t="s">
        <v>25</v>
      </c>
      <c r="AF7" s="111">
        <f>AC7*4+AD7*9</f>
        <v>146</v>
      </c>
    </row>
    <row r="8" spans="2:32" ht="27.75" customHeight="1">
      <c r="B8" s="101" t="s">
        <v>10</v>
      </c>
      <c r="C8" s="307"/>
      <c r="D8" s="31"/>
      <c r="E8" s="31"/>
      <c r="F8" s="31"/>
      <c r="G8" s="30" t="s">
        <v>91</v>
      </c>
      <c r="H8" s="112"/>
      <c r="I8" s="30">
        <v>3</v>
      </c>
      <c r="J8" s="30" t="s">
        <v>309</v>
      </c>
      <c r="K8" s="112"/>
      <c r="L8" s="30">
        <v>30</v>
      </c>
      <c r="M8" s="30"/>
      <c r="N8" s="112"/>
      <c r="O8" s="30"/>
      <c r="P8" s="30"/>
      <c r="Q8" s="112"/>
      <c r="R8" s="30"/>
      <c r="S8" s="31"/>
      <c r="T8" s="30"/>
      <c r="U8" s="30"/>
      <c r="V8" s="309"/>
      <c r="W8" s="181" t="s">
        <v>176</v>
      </c>
      <c r="X8" s="185" t="s">
        <v>40</v>
      </c>
      <c r="Y8" s="195">
        <v>2.2</v>
      </c>
      <c r="Z8" s="78"/>
      <c r="AA8" s="79" t="s">
        <v>26</v>
      </c>
      <c r="AB8" s="80">
        <v>1.5</v>
      </c>
      <c r="AC8" s="80">
        <f>AB8*1</f>
        <v>1.5</v>
      </c>
      <c r="AD8" s="80" t="s">
        <v>25</v>
      </c>
      <c r="AE8" s="80">
        <f>AB8*5</f>
        <v>7.5</v>
      </c>
      <c r="AF8" s="80">
        <f>AC8*4+AE8*4</f>
        <v>36</v>
      </c>
    </row>
    <row r="9" spans="2:32" ht="27.75" customHeight="1">
      <c r="B9" s="311" t="s">
        <v>68</v>
      </c>
      <c r="C9" s="307"/>
      <c r="D9" s="31"/>
      <c r="E9" s="31"/>
      <c r="F9" s="31"/>
      <c r="G9" s="30"/>
      <c r="H9" s="112"/>
      <c r="I9" s="30"/>
      <c r="J9" s="30" t="s">
        <v>343</v>
      </c>
      <c r="K9" s="112"/>
      <c r="L9" s="30">
        <v>15</v>
      </c>
      <c r="M9" s="30"/>
      <c r="N9" s="112"/>
      <c r="O9" s="30"/>
      <c r="P9" s="30"/>
      <c r="Q9" s="112"/>
      <c r="R9" s="30"/>
      <c r="S9" s="31"/>
      <c r="T9" s="112"/>
      <c r="U9" s="30"/>
      <c r="V9" s="309"/>
      <c r="W9" s="184" t="s">
        <v>11</v>
      </c>
      <c r="X9" s="185" t="s">
        <v>41</v>
      </c>
      <c r="Y9" s="195">
        <v>0</v>
      </c>
      <c r="Z9" s="79"/>
      <c r="AA9" s="79" t="s">
        <v>27</v>
      </c>
      <c r="AB9" s="80">
        <v>2.5</v>
      </c>
      <c r="AC9" s="80"/>
      <c r="AD9" s="80">
        <f>AB9*5</f>
        <v>12.5</v>
      </c>
      <c r="AE9" s="80" t="s">
        <v>25</v>
      </c>
      <c r="AF9" s="80">
        <f>AD9*9</f>
        <v>112.5</v>
      </c>
    </row>
    <row r="10" spans="2:31" ht="27.75" customHeight="1">
      <c r="B10" s="311"/>
      <c r="C10" s="307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309"/>
      <c r="W10" s="181" t="s">
        <v>182</v>
      </c>
      <c r="X10" s="186" t="s">
        <v>42</v>
      </c>
      <c r="Y10" s="195">
        <v>0</v>
      </c>
      <c r="Z10" s="78"/>
      <c r="AA10" s="79" t="s">
        <v>28</v>
      </c>
      <c r="AE10" s="79">
        <f>AB10*15</f>
        <v>0</v>
      </c>
    </row>
    <row r="11" spans="2:32" ht="27.75" customHeight="1">
      <c r="B11" s="37" t="s">
        <v>64</v>
      </c>
      <c r="C11" s="114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309"/>
      <c r="W11" s="184" t="s">
        <v>12</v>
      </c>
      <c r="X11" s="187"/>
      <c r="Y11" s="195"/>
      <c r="Z11" s="79"/>
      <c r="AC11" s="79">
        <f>SUM(AC6:AC10)</f>
        <v>27.5</v>
      </c>
      <c r="AD11" s="79">
        <f>SUM(AD6:AD10)</f>
        <v>22.5</v>
      </c>
      <c r="AE11" s="79">
        <f>SUM(AE6:AE10)</f>
        <v>97.5</v>
      </c>
      <c r="AF11" s="79">
        <f>AC11*4+AD11*9+AE11*4</f>
        <v>702.5</v>
      </c>
    </row>
    <row r="12" spans="2:31" ht="27.75" customHeight="1">
      <c r="B12" s="168"/>
      <c r="C12" s="116"/>
      <c r="D12" s="112"/>
      <c r="E12" s="112"/>
      <c r="F12" s="30"/>
      <c r="G12" s="30"/>
      <c r="H12" s="112"/>
      <c r="I12" s="30"/>
      <c r="J12" s="30"/>
      <c r="K12" s="112"/>
      <c r="L12" s="30"/>
      <c r="M12" s="30"/>
      <c r="N12" s="112"/>
      <c r="O12" s="30"/>
      <c r="P12" s="30"/>
      <c r="Q12" s="112"/>
      <c r="R12" s="30"/>
      <c r="S12" s="30"/>
      <c r="T12" s="112"/>
      <c r="U12" s="30"/>
      <c r="V12" s="310"/>
      <c r="W12" s="181" t="s">
        <v>178</v>
      </c>
      <c r="X12" s="188"/>
      <c r="Y12" s="195"/>
      <c r="Z12" s="78"/>
      <c r="AC12" s="117">
        <f>AC11*4/AF11</f>
        <v>0.15658362989323843</v>
      </c>
      <c r="AD12" s="117">
        <f>AD11*9/AF11</f>
        <v>0.28825622775800713</v>
      </c>
      <c r="AE12" s="117">
        <f>AE11*4/AF11</f>
        <v>0.5551601423487544</v>
      </c>
    </row>
    <row r="13" spans="2:32" s="100" customFormat="1" ht="27.75" customHeight="1">
      <c r="B13" s="95">
        <v>4</v>
      </c>
      <c r="C13" s="307"/>
      <c r="D13" s="96" t="str">
        <f>'4月菜單'!E21</f>
        <v>五穀飯</v>
      </c>
      <c r="E13" s="96" t="s">
        <v>15</v>
      </c>
      <c r="F13" s="96"/>
      <c r="G13" s="96" t="str">
        <f>'4月菜單'!E22</f>
        <v>蜜香滷雞排</v>
      </c>
      <c r="H13" s="96" t="s">
        <v>374</v>
      </c>
      <c r="I13" s="96"/>
      <c r="J13" s="96" t="str">
        <f>'4月菜單'!E23</f>
        <v>咖哩豬</v>
      </c>
      <c r="K13" s="96" t="s">
        <v>105</v>
      </c>
      <c r="L13" s="96"/>
      <c r="M13" s="96" t="str">
        <f>'4月菜單'!E24</f>
        <v>芹香豆干(豆)</v>
      </c>
      <c r="N13" s="96" t="s">
        <v>45</v>
      </c>
      <c r="O13" s="96"/>
      <c r="P13" s="96" t="str">
        <f>'4月菜單'!E25</f>
        <v>淺色青菜</v>
      </c>
      <c r="Q13" s="96" t="s">
        <v>18</v>
      </c>
      <c r="R13" s="96"/>
      <c r="S13" s="96" t="str">
        <f>'4月菜單'!E26</f>
        <v>土瓶蒸湯</v>
      </c>
      <c r="T13" s="96" t="s">
        <v>17</v>
      </c>
      <c r="U13" s="96"/>
      <c r="V13" s="308"/>
      <c r="W13" s="178" t="s">
        <v>7</v>
      </c>
      <c r="X13" s="179" t="s">
        <v>37</v>
      </c>
      <c r="Y13" s="197">
        <v>5.2</v>
      </c>
      <c r="Z13" s="79"/>
      <c r="AA13" s="79"/>
      <c r="AB13" s="80"/>
      <c r="AC13" s="79" t="s">
        <v>19</v>
      </c>
      <c r="AD13" s="79" t="s">
        <v>20</v>
      </c>
      <c r="AE13" s="79" t="s">
        <v>21</v>
      </c>
      <c r="AF13" s="79" t="s">
        <v>22</v>
      </c>
    </row>
    <row r="14" spans="2:32" ht="27.75" customHeight="1">
      <c r="B14" s="101" t="s">
        <v>8</v>
      </c>
      <c r="C14" s="307"/>
      <c r="D14" s="31" t="s">
        <v>51</v>
      </c>
      <c r="E14" s="31"/>
      <c r="F14" s="31">
        <v>70</v>
      </c>
      <c r="G14" s="30" t="s">
        <v>361</v>
      </c>
      <c r="H14" s="31"/>
      <c r="I14" s="30">
        <v>60</v>
      </c>
      <c r="J14" s="31" t="s">
        <v>106</v>
      </c>
      <c r="K14" s="30"/>
      <c r="L14" s="30">
        <v>30</v>
      </c>
      <c r="M14" s="31" t="s">
        <v>239</v>
      </c>
      <c r="N14" s="30"/>
      <c r="O14" s="30">
        <v>40</v>
      </c>
      <c r="P14" s="30" t="s">
        <v>49</v>
      </c>
      <c r="Q14" s="30"/>
      <c r="R14" s="30">
        <v>110</v>
      </c>
      <c r="S14" s="30" t="s">
        <v>61</v>
      </c>
      <c r="T14" s="31"/>
      <c r="U14" s="30">
        <v>20</v>
      </c>
      <c r="V14" s="309"/>
      <c r="W14" s="181" t="s">
        <v>180</v>
      </c>
      <c r="X14" s="182" t="s">
        <v>38</v>
      </c>
      <c r="Y14" s="198">
        <v>2.3</v>
      </c>
      <c r="Z14" s="78"/>
      <c r="AA14" s="105" t="s">
        <v>23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17</v>
      </c>
      <c r="C15" s="307"/>
      <c r="D15" s="31" t="s">
        <v>60</v>
      </c>
      <c r="E15" s="31"/>
      <c r="F15" s="31">
        <v>40</v>
      </c>
      <c r="G15" s="30"/>
      <c r="H15" s="31"/>
      <c r="I15" s="30"/>
      <c r="J15" s="31" t="s">
        <v>99</v>
      </c>
      <c r="K15" s="112"/>
      <c r="L15" s="30">
        <v>20</v>
      </c>
      <c r="M15" s="31" t="s">
        <v>75</v>
      </c>
      <c r="N15" s="30"/>
      <c r="O15" s="30">
        <v>20</v>
      </c>
      <c r="P15" s="30"/>
      <c r="Q15" s="30"/>
      <c r="R15" s="30"/>
      <c r="S15" s="30" t="s">
        <v>77</v>
      </c>
      <c r="T15" s="31"/>
      <c r="U15" s="30">
        <v>5</v>
      </c>
      <c r="V15" s="309"/>
      <c r="W15" s="184" t="s">
        <v>9</v>
      </c>
      <c r="X15" s="185" t="s">
        <v>39</v>
      </c>
      <c r="Y15" s="198">
        <v>1.7</v>
      </c>
      <c r="Z15" s="79"/>
      <c r="AA15" s="109" t="s">
        <v>24</v>
      </c>
      <c r="AB15" s="80">
        <v>2</v>
      </c>
      <c r="AC15" s="110">
        <f>AB15*7</f>
        <v>14</v>
      </c>
      <c r="AD15" s="80">
        <f>AB15*5</f>
        <v>10</v>
      </c>
      <c r="AE15" s="80" t="s">
        <v>25</v>
      </c>
      <c r="AF15" s="111">
        <f>AC15*4+AD15*9</f>
        <v>146</v>
      </c>
    </row>
    <row r="16" spans="2:32" ht="27.75" customHeight="1">
      <c r="B16" s="101" t="s">
        <v>10</v>
      </c>
      <c r="C16" s="307"/>
      <c r="D16" s="112"/>
      <c r="E16" s="112"/>
      <c r="F16" s="30"/>
      <c r="G16" s="30"/>
      <c r="H16" s="112"/>
      <c r="I16" s="30"/>
      <c r="J16" s="31" t="s">
        <v>102</v>
      </c>
      <c r="K16" s="112"/>
      <c r="L16" s="30">
        <v>15</v>
      </c>
      <c r="M16" s="31"/>
      <c r="N16" s="112"/>
      <c r="O16" s="30"/>
      <c r="P16" s="30"/>
      <c r="Q16" s="112"/>
      <c r="R16" s="30"/>
      <c r="S16" s="30" t="s">
        <v>62</v>
      </c>
      <c r="T16" s="174"/>
      <c r="U16" s="30">
        <v>3</v>
      </c>
      <c r="V16" s="309"/>
      <c r="W16" s="181" t="s">
        <v>158</v>
      </c>
      <c r="X16" s="185" t="s">
        <v>40</v>
      </c>
      <c r="Y16" s="198">
        <v>2.3</v>
      </c>
      <c r="Z16" s="78"/>
      <c r="AA16" s="79" t="s">
        <v>26</v>
      </c>
      <c r="AB16" s="80">
        <v>1.7</v>
      </c>
      <c r="AC16" s="80">
        <f>AB16*1</f>
        <v>1.7</v>
      </c>
      <c r="AD16" s="80" t="s">
        <v>25</v>
      </c>
      <c r="AE16" s="80">
        <f>AB16*5</f>
        <v>8.5</v>
      </c>
      <c r="AF16" s="80">
        <f>AC16*4+AE16*4</f>
        <v>40.8</v>
      </c>
    </row>
    <row r="17" spans="2:32" ht="27.75" customHeight="1">
      <c r="B17" s="311" t="s">
        <v>63</v>
      </c>
      <c r="C17" s="307"/>
      <c r="D17" s="28"/>
      <c r="E17" s="28"/>
      <c r="F17" s="28"/>
      <c r="G17" s="30"/>
      <c r="H17" s="112"/>
      <c r="I17" s="30"/>
      <c r="J17" s="31"/>
      <c r="K17" s="112"/>
      <c r="L17" s="31"/>
      <c r="M17" s="31"/>
      <c r="N17" s="112"/>
      <c r="O17" s="30"/>
      <c r="P17" s="30"/>
      <c r="Q17" s="112"/>
      <c r="R17" s="30"/>
      <c r="S17" s="174"/>
      <c r="T17" s="174"/>
      <c r="U17" s="174"/>
      <c r="V17" s="309"/>
      <c r="W17" s="184" t="s">
        <v>11</v>
      </c>
      <c r="X17" s="185" t="s">
        <v>41</v>
      </c>
      <c r="Y17" s="198">
        <v>0</v>
      </c>
      <c r="Z17" s="79"/>
      <c r="AA17" s="79" t="s">
        <v>27</v>
      </c>
      <c r="AB17" s="80">
        <v>2.5</v>
      </c>
      <c r="AC17" s="80"/>
      <c r="AD17" s="80">
        <f>AB17*5</f>
        <v>12.5</v>
      </c>
      <c r="AE17" s="80" t="s">
        <v>25</v>
      </c>
      <c r="AF17" s="80">
        <f>AD17*9</f>
        <v>112.5</v>
      </c>
    </row>
    <row r="18" spans="2:31" ht="27.75" customHeight="1">
      <c r="B18" s="311"/>
      <c r="C18" s="307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174"/>
      <c r="T18" s="174"/>
      <c r="U18" s="174"/>
      <c r="V18" s="309"/>
      <c r="W18" s="181" t="s">
        <v>159</v>
      </c>
      <c r="X18" s="186" t="s">
        <v>42</v>
      </c>
      <c r="Y18" s="198">
        <v>0</v>
      </c>
      <c r="Z18" s="78"/>
      <c r="AA18" s="79" t="s">
        <v>28</v>
      </c>
      <c r="AB18" s="80">
        <v>1</v>
      </c>
      <c r="AE18" s="79">
        <f>AB18*15</f>
        <v>15</v>
      </c>
    </row>
    <row r="19" spans="2:32" ht="27.75" customHeight="1">
      <c r="B19" s="37" t="s">
        <v>64</v>
      </c>
      <c r="C19" s="114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1"/>
      <c r="T19" s="174"/>
      <c r="U19" s="174"/>
      <c r="V19" s="309"/>
      <c r="W19" s="184" t="s">
        <v>12</v>
      </c>
      <c r="X19" s="187"/>
      <c r="Y19" s="198"/>
      <c r="Z19" s="79"/>
      <c r="AC19" s="79">
        <f>SUM(AC14:AC18)</f>
        <v>28.099999999999998</v>
      </c>
      <c r="AD19" s="79">
        <f>SUM(AD14:AD18)</f>
        <v>22.5</v>
      </c>
      <c r="AE19" s="79">
        <f>SUM(AE14:AE18)</f>
        <v>116.5</v>
      </c>
      <c r="AF19" s="79">
        <f>AC19*4+AD19*9+AE19*4</f>
        <v>780.9</v>
      </c>
    </row>
    <row r="20" spans="2:31" ht="27.75" customHeight="1">
      <c r="B20" s="168"/>
      <c r="C20" s="116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310"/>
      <c r="W20" s="181" t="s">
        <v>183</v>
      </c>
      <c r="X20" s="189"/>
      <c r="Y20" s="198"/>
      <c r="Z20" s="78"/>
      <c r="AC20" s="117">
        <f>AC19*4/AF19</f>
        <v>0.14393648354462799</v>
      </c>
      <c r="AD20" s="117">
        <f>AD19*9/AF19</f>
        <v>0.25931617364579335</v>
      </c>
      <c r="AE20" s="117">
        <f>AE19*4/AF19</f>
        <v>0.5967473428095788</v>
      </c>
    </row>
    <row r="21" spans="2:32" s="100" customFormat="1" ht="27.75" customHeight="1">
      <c r="B21" s="122">
        <v>4</v>
      </c>
      <c r="C21" s="307"/>
      <c r="D21" s="96" t="str">
        <f>'4月菜單'!I21</f>
        <v>香Q白飯</v>
      </c>
      <c r="E21" s="24" t="s">
        <v>15</v>
      </c>
      <c r="F21" s="96"/>
      <c r="G21" s="96" t="str">
        <f>'4月菜單'!I22</f>
        <v>鐵路排骨</v>
      </c>
      <c r="H21" s="96" t="s">
        <v>228</v>
      </c>
      <c r="I21" s="96"/>
      <c r="J21" s="96" t="str">
        <f>'4月菜單'!I23</f>
        <v>高麗菜炒冬粉</v>
      </c>
      <c r="K21" s="96" t="s">
        <v>230</v>
      </c>
      <c r="L21" s="96"/>
      <c r="M21" s="96" t="str">
        <f>'4月菜單'!I24</f>
        <v>米血雞丁</v>
      </c>
      <c r="N21" s="96" t="s">
        <v>17</v>
      </c>
      <c r="O21" s="96"/>
      <c r="P21" s="96" t="str">
        <f>'4月菜單'!I25</f>
        <v>深色青菜</v>
      </c>
      <c r="Q21" s="96" t="s">
        <v>18</v>
      </c>
      <c r="R21" s="96"/>
      <c r="S21" s="96" t="str">
        <f>'4月菜單'!I26</f>
        <v>海芽豆腐湯(豆)</v>
      </c>
      <c r="T21" s="96" t="s">
        <v>17</v>
      </c>
      <c r="U21" s="96"/>
      <c r="V21" s="308"/>
      <c r="W21" s="178" t="s">
        <v>7</v>
      </c>
      <c r="X21" s="179" t="s">
        <v>37</v>
      </c>
      <c r="Y21" s="199">
        <v>5.3</v>
      </c>
      <c r="Z21" s="79"/>
      <c r="AA21" s="79"/>
      <c r="AB21" s="80"/>
      <c r="AC21" s="79" t="s">
        <v>19</v>
      </c>
      <c r="AD21" s="79" t="s">
        <v>20</v>
      </c>
      <c r="AE21" s="79" t="s">
        <v>21</v>
      </c>
      <c r="AF21" s="79" t="s">
        <v>22</v>
      </c>
    </row>
    <row r="22" spans="2:32" s="127" customFormat="1" ht="27.75" customHeight="1">
      <c r="B22" s="123" t="s">
        <v>8</v>
      </c>
      <c r="C22" s="307"/>
      <c r="D22" s="30" t="s">
        <v>51</v>
      </c>
      <c r="E22" s="31"/>
      <c r="F22" s="30">
        <v>110</v>
      </c>
      <c r="G22" s="30" t="s">
        <v>223</v>
      </c>
      <c r="H22" s="30"/>
      <c r="I22" s="30">
        <v>60</v>
      </c>
      <c r="J22" s="30" t="s">
        <v>82</v>
      </c>
      <c r="K22" s="30"/>
      <c r="L22" s="30">
        <v>35</v>
      </c>
      <c r="M22" s="30" t="s">
        <v>83</v>
      </c>
      <c r="N22" s="30"/>
      <c r="O22" s="30">
        <v>20</v>
      </c>
      <c r="P22" s="30" t="s">
        <v>50</v>
      </c>
      <c r="Q22" s="30"/>
      <c r="R22" s="30">
        <v>120</v>
      </c>
      <c r="S22" s="30" t="s">
        <v>84</v>
      </c>
      <c r="T22" s="30"/>
      <c r="U22" s="30">
        <v>3</v>
      </c>
      <c r="V22" s="309"/>
      <c r="W22" s="181" t="s">
        <v>184</v>
      </c>
      <c r="X22" s="182" t="s">
        <v>38</v>
      </c>
      <c r="Y22" s="198">
        <v>2.2</v>
      </c>
      <c r="Z22" s="124"/>
      <c r="AA22" s="125" t="s">
        <v>23</v>
      </c>
      <c r="AB22" s="126">
        <v>6.2</v>
      </c>
      <c r="AC22" s="126">
        <f>AB22*2</f>
        <v>12.4</v>
      </c>
      <c r="AD22" s="126"/>
      <c r="AE22" s="126">
        <f>AB22*15</f>
        <v>93</v>
      </c>
      <c r="AF22" s="126">
        <f>AC22*4+AE22*4</f>
        <v>421.6</v>
      </c>
    </row>
    <row r="23" spans="2:32" s="127" customFormat="1" ht="27.75" customHeight="1">
      <c r="B23" s="123">
        <v>18</v>
      </c>
      <c r="C23" s="307"/>
      <c r="D23" s="30"/>
      <c r="E23" s="31"/>
      <c r="F23" s="31"/>
      <c r="G23" s="30"/>
      <c r="H23" s="30"/>
      <c r="I23" s="30"/>
      <c r="J23" s="30" t="s">
        <v>81</v>
      </c>
      <c r="K23" s="30"/>
      <c r="L23" s="30">
        <v>10</v>
      </c>
      <c r="M23" s="30" t="s">
        <v>345</v>
      </c>
      <c r="N23" s="30"/>
      <c r="O23" s="30">
        <v>30</v>
      </c>
      <c r="P23" s="30"/>
      <c r="Q23" s="30"/>
      <c r="R23" s="30"/>
      <c r="S23" s="30" t="s">
        <v>217</v>
      </c>
      <c r="T23" s="30"/>
      <c r="U23" s="30">
        <v>10</v>
      </c>
      <c r="V23" s="309"/>
      <c r="W23" s="184" t="s">
        <v>9</v>
      </c>
      <c r="X23" s="185" t="s">
        <v>39</v>
      </c>
      <c r="Y23" s="198">
        <v>1.6</v>
      </c>
      <c r="Z23" s="128"/>
      <c r="AA23" s="129" t="s">
        <v>24</v>
      </c>
      <c r="AB23" s="126">
        <v>2.1</v>
      </c>
      <c r="AC23" s="130">
        <f>AB23*7</f>
        <v>14.700000000000001</v>
      </c>
      <c r="AD23" s="126">
        <f>AB23*5</f>
        <v>10.5</v>
      </c>
      <c r="AE23" s="126" t="s">
        <v>25</v>
      </c>
      <c r="AF23" s="131">
        <f>AC23*4+AD23*9</f>
        <v>153.3</v>
      </c>
    </row>
    <row r="24" spans="2:32" s="127" customFormat="1" ht="27.75" customHeight="1">
      <c r="B24" s="123" t="s">
        <v>10</v>
      </c>
      <c r="C24" s="307"/>
      <c r="D24" s="31"/>
      <c r="E24" s="31"/>
      <c r="F24" s="31"/>
      <c r="G24" s="30"/>
      <c r="H24" s="112"/>
      <c r="I24" s="30"/>
      <c r="J24" s="30" t="s">
        <v>344</v>
      </c>
      <c r="K24" s="112"/>
      <c r="L24" s="30">
        <v>5</v>
      </c>
      <c r="M24" s="30"/>
      <c r="N24" s="112"/>
      <c r="O24" s="30"/>
      <c r="P24" s="30"/>
      <c r="Q24" s="112"/>
      <c r="R24" s="30"/>
      <c r="S24" s="31"/>
      <c r="T24" s="112"/>
      <c r="U24" s="30"/>
      <c r="V24" s="309"/>
      <c r="W24" s="181" t="s">
        <v>181</v>
      </c>
      <c r="X24" s="185" t="s">
        <v>40</v>
      </c>
      <c r="Y24" s="198">
        <v>2.1</v>
      </c>
      <c r="Z24" s="124"/>
      <c r="AA24" s="132" t="s">
        <v>26</v>
      </c>
      <c r="AB24" s="126">
        <v>1.6</v>
      </c>
      <c r="AC24" s="126">
        <f>AB24*1</f>
        <v>1.6</v>
      </c>
      <c r="AD24" s="126" t="s">
        <v>25</v>
      </c>
      <c r="AE24" s="126">
        <f>AB24*5</f>
        <v>8</v>
      </c>
      <c r="AF24" s="126">
        <f>AC24*4+AE24*4</f>
        <v>38.4</v>
      </c>
    </row>
    <row r="25" spans="2:32" s="127" customFormat="1" ht="27.75" customHeight="1">
      <c r="B25" s="312" t="s">
        <v>65</v>
      </c>
      <c r="C25" s="307"/>
      <c r="D25" s="31"/>
      <c r="E25" s="31"/>
      <c r="F25" s="31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30"/>
      <c r="T25" s="112"/>
      <c r="U25" s="30"/>
      <c r="V25" s="309"/>
      <c r="W25" s="184" t="s">
        <v>11</v>
      </c>
      <c r="X25" s="185" t="s">
        <v>41</v>
      </c>
      <c r="Y25" s="198">
        <v>0</v>
      </c>
      <c r="Z25" s="128"/>
      <c r="AA25" s="132" t="s">
        <v>27</v>
      </c>
      <c r="AB25" s="126">
        <v>2.5</v>
      </c>
      <c r="AC25" s="126"/>
      <c r="AD25" s="126">
        <f>AB25*5</f>
        <v>12.5</v>
      </c>
      <c r="AE25" s="126" t="s">
        <v>25</v>
      </c>
      <c r="AF25" s="126">
        <f>AD25*9</f>
        <v>112.5</v>
      </c>
    </row>
    <row r="26" spans="2:32" s="127" customFormat="1" ht="27.75" customHeight="1">
      <c r="B26" s="312"/>
      <c r="C26" s="307"/>
      <c r="D26" s="31"/>
      <c r="E26" s="31"/>
      <c r="F26" s="31"/>
      <c r="G26" s="133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309"/>
      <c r="W26" s="181" t="s">
        <v>165</v>
      </c>
      <c r="X26" s="186" t="s">
        <v>42</v>
      </c>
      <c r="Y26" s="198">
        <v>0</v>
      </c>
      <c r="Z26" s="124"/>
      <c r="AA26" s="132" t="s">
        <v>28</v>
      </c>
      <c r="AB26" s="126"/>
      <c r="AC26" s="132"/>
      <c r="AD26" s="132"/>
      <c r="AE26" s="132">
        <f>AB26*15</f>
        <v>0</v>
      </c>
      <c r="AF26" s="132"/>
    </row>
    <row r="27" spans="2:32" s="127" customFormat="1" ht="27.75" customHeight="1">
      <c r="B27" s="37" t="s">
        <v>64</v>
      </c>
      <c r="C27" s="134"/>
      <c r="D27" s="30"/>
      <c r="E27" s="112"/>
      <c r="F27" s="30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309"/>
      <c r="W27" s="184" t="s">
        <v>12</v>
      </c>
      <c r="X27" s="187"/>
      <c r="Y27" s="198"/>
      <c r="Z27" s="128"/>
      <c r="AA27" s="132"/>
      <c r="AB27" s="126"/>
      <c r="AC27" s="132">
        <f>SUM(AC22:AC26)</f>
        <v>28.700000000000003</v>
      </c>
      <c r="AD27" s="132">
        <f>SUM(AD22:AD26)</f>
        <v>23</v>
      </c>
      <c r="AE27" s="132">
        <f>SUM(AE22:AE26)</f>
        <v>101</v>
      </c>
      <c r="AF27" s="132">
        <f>AC27*4+AD27*9+AE27*4</f>
        <v>725.8</v>
      </c>
    </row>
    <row r="28" spans="2:32" s="127" customFormat="1" ht="27.75" customHeight="1" thickBot="1">
      <c r="B28" s="169"/>
      <c r="C28" s="135"/>
      <c r="D28" s="112"/>
      <c r="E28" s="112"/>
      <c r="F28" s="30"/>
      <c r="G28" s="30"/>
      <c r="H28" s="112"/>
      <c r="I28" s="30"/>
      <c r="J28" s="30"/>
      <c r="K28" s="112"/>
      <c r="L28" s="30"/>
      <c r="M28" s="30"/>
      <c r="N28" s="112"/>
      <c r="O28" s="30"/>
      <c r="P28" s="30"/>
      <c r="Q28" s="112"/>
      <c r="R28" s="30"/>
      <c r="S28" s="30"/>
      <c r="T28" s="112"/>
      <c r="U28" s="30"/>
      <c r="V28" s="310"/>
      <c r="W28" s="191" t="s">
        <v>185</v>
      </c>
      <c r="X28" s="193"/>
      <c r="Y28" s="200"/>
      <c r="Z28" s="124"/>
      <c r="AA28" s="128"/>
      <c r="AB28" s="136"/>
      <c r="AC28" s="137">
        <f>AC27*4/AF27</f>
        <v>0.15817029484706532</v>
      </c>
      <c r="AD28" s="137">
        <f>AD27*9/AF27</f>
        <v>0.28520253513364563</v>
      </c>
      <c r="AE28" s="137">
        <f>AE27*4/AF27</f>
        <v>0.5566271700192891</v>
      </c>
      <c r="AF28" s="128"/>
    </row>
    <row r="29" spans="2:32" s="100" customFormat="1" ht="27.75" customHeight="1">
      <c r="B29" s="95">
        <v>4</v>
      </c>
      <c r="C29" s="307"/>
      <c r="D29" s="96" t="str">
        <f>'4月菜單'!M21</f>
        <v>地瓜飯</v>
      </c>
      <c r="E29" s="96" t="s">
        <v>15</v>
      </c>
      <c r="F29" s="96"/>
      <c r="G29" s="96" t="str">
        <f>'4月菜單'!M22</f>
        <v>京都豬排</v>
      </c>
      <c r="H29" s="96" t="s">
        <v>89</v>
      </c>
      <c r="I29" s="96"/>
      <c r="J29" s="96" t="str">
        <f>'4月菜單'!M23</f>
        <v>青花炒雞粒</v>
      </c>
      <c r="K29" s="96" t="s">
        <v>117</v>
      </c>
      <c r="L29" s="96"/>
      <c r="M29" s="96" t="str">
        <f>'4月菜單'!M24</f>
        <v>黃金柳葉魚(加)(炸)(海)</v>
      </c>
      <c r="N29" s="96" t="s">
        <v>93</v>
      </c>
      <c r="O29" s="96"/>
      <c r="P29" s="96" t="str">
        <f>'4月菜單'!M25</f>
        <v>淺色青菜</v>
      </c>
      <c r="Q29" s="96" t="s">
        <v>18</v>
      </c>
      <c r="R29" s="96"/>
      <c r="S29" s="96" t="str">
        <f>'4月菜單'!M26</f>
        <v>玉米蛋花湯</v>
      </c>
      <c r="T29" s="96" t="s">
        <v>17</v>
      </c>
      <c r="U29" s="96"/>
      <c r="V29" s="308"/>
      <c r="W29" s="178" t="s">
        <v>7</v>
      </c>
      <c r="X29" s="201" t="s">
        <v>37</v>
      </c>
      <c r="Y29" s="202">
        <v>5.3</v>
      </c>
      <c r="Z29" s="79"/>
      <c r="AA29" s="79"/>
      <c r="AB29" s="80"/>
      <c r="AC29" s="79" t="s">
        <v>19</v>
      </c>
      <c r="AD29" s="79" t="s">
        <v>20</v>
      </c>
      <c r="AE29" s="79" t="s">
        <v>21</v>
      </c>
      <c r="AF29" s="79" t="s">
        <v>22</v>
      </c>
    </row>
    <row r="30" spans="2:32" ht="27.75" customHeight="1">
      <c r="B30" s="101" t="s">
        <v>8</v>
      </c>
      <c r="C30" s="307"/>
      <c r="D30" s="30" t="s">
        <v>51</v>
      </c>
      <c r="E30" s="30"/>
      <c r="F30" s="30">
        <v>80</v>
      </c>
      <c r="G30" s="30" t="s">
        <v>231</v>
      </c>
      <c r="H30" s="30"/>
      <c r="I30" s="30">
        <v>60</v>
      </c>
      <c r="J30" s="31" t="s">
        <v>311</v>
      </c>
      <c r="K30" s="30"/>
      <c r="L30" s="31">
        <v>50</v>
      </c>
      <c r="M30" s="30" t="s">
        <v>346</v>
      </c>
      <c r="N30" s="30"/>
      <c r="O30" s="30">
        <v>40</v>
      </c>
      <c r="P30" s="30" t="s">
        <v>49</v>
      </c>
      <c r="Q30" s="30"/>
      <c r="R30" s="30">
        <v>110</v>
      </c>
      <c r="S30" s="31" t="s">
        <v>232</v>
      </c>
      <c r="T30" s="30"/>
      <c r="U30" s="30">
        <v>15</v>
      </c>
      <c r="V30" s="309"/>
      <c r="W30" s="181" t="s">
        <v>186</v>
      </c>
      <c r="X30" s="203" t="s">
        <v>38</v>
      </c>
      <c r="Y30" s="204">
        <v>2.2</v>
      </c>
      <c r="Z30" s="78"/>
      <c r="AA30" s="105" t="s">
        <v>23</v>
      </c>
      <c r="AB30" s="80">
        <v>6</v>
      </c>
      <c r="AC30" s="80">
        <f>AB30*2</f>
        <v>12</v>
      </c>
      <c r="AD30" s="80"/>
      <c r="AE30" s="80">
        <f>AB30*15</f>
        <v>90</v>
      </c>
      <c r="AF30" s="80">
        <f>AC30*4+AE30*4</f>
        <v>408</v>
      </c>
    </row>
    <row r="31" spans="2:32" ht="27.75" customHeight="1">
      <c r="B31" s="101">
        <v>19</v>
      </c>
      <c r="C31" s="307"/>
      <c r="D31" s="30" t="s">
        <v>54</v>
      </c>
      <c r="E31" s="30"/>
      <c r="F31" s="30">
        <v>45</v>
      </c>
      <c r="G31" s="30"/>
      <c r="H31" s="30"/>
      <c r="I31" s="30"/>
      <c r="J31" s="31" t="s">
        <v>347</v>
      </c>
      <c r="K31" s="30"/>
      <c r="L31" s="31">
        <v>10</v>
      </c>
      <c r="M31" s="30"/>
      <c r="N31" s="30"/>
      <c r="O31" s="30"/>
      <c r="P31" s="30"/>
      <c r="Q31" s="30"/>
      <c r="R31" s="30"/>
      <c r="S31" s="30" t="s">
        <v>52</v>
      </c>
      <c r="T31" s="31"/>
      <c r="U31" s="30">
        <v>8</v>
      </c>
      <c r="V31" s="309"/>
      <c r="W31" s="184" t="s">
        <v>9</v>
      </c>
      <c r="X31" s="205" t="s">
        <v>39</v>
      </c>
      <c r="Y31" s="204">
        <v>1.7</v>
      </c>
      <c r="Z31" s="79"/>
      <c r="AA31" s="109" t="s">
        <v>24</v>
      </c>
      <c r="AB31" s="80">
        <v>2</v>
      </c>
      <c r="AC31" s="110">
        <f>AB31*7</f>
        <v>14</v>
      </c>
      <c r="AD31" s="80">
        <f>AB31*5</f>
        <v>10</v>
      </c>
      <c r="AE31" s="80" t="s">
        <v>25</v>
      </c>
      <c r="AF31" s="111">
        <f>AC31*4+AD31*9</f>
        <v>146</v>
      </c>
    </row>
    <row r="32" spans="2:32" ht="27.75" customHeight="1">
      <c r="B32" s="101" t="s">
        <v>10</v>
      </c>
      <c r="C32" s="307"/>
      <c r="D32" s="30"/>
      <c r="E32" s="112"/>
      <c r="F32" s="30"/>
      <c r="G32" s="30"/>
      <c r="H32" s="112"/>
      <c r="I32" s="30"/>
      <c r="J32" s="31" t="s">
        <v>349</v>
      </c>
      <c r="K32" s="112"/>
      <c r="L32" s="31">
        <v>5</v>
      </c>
      <c r="M32" s="30"/>
      <c r="N32" s="112"/>
      <c r="O32" s="30"/>
      <c r="P32" s="30"/>
      <c r="Q32" s="112"/>
      <c r="R32" s="30"/>
      <c r="S32" s="30" t="s">
        <v>233</v>
      </c>
      <c r="T32" s="31"/>
      <c r="U32" s="30">
        <v>2</v>
      </c>
      <c r="V32" s="309"/>
      <c r="W32" s="181" t="s">
        <v>187</v>
      </c>
      <c r="X32" s="205" t="s">
        <v>40</v>
      </c>
      <c r="Y32" s="204">
        <v>2.3</v>
      </c>
      <c r="Z32" s="78"/>
      <c r="AA32" s="79" t="s">
        <v>26</v>
      </c>
      <c r="AB32" s="80">
        <v>1.8</v>
      </c>
      <c r="AC32" s="80">
        <f>AB32*1</f>
        <v>1.8</v>
      </c>
      <c r="AD32" s="80" t="s">
        <v>25</v>
      </c>
      <c r="AE32" s="80">
        <f>AB32*5</f>
        <v>9</v>
      </c>
      <c r="AF32" s="80">
        <f>AC32*4+AE32*4</f>
        <v>43.2</v>
      </c>
    </row>
    <row r="33" spans="2:32" ht="27.75" customHeight="1">
      <c r="B33" s="311" t="s">
        <v>66</v>
      </c>
      <c r="C33" s="307"/>
      <c r="D33" s="29"/>
      <c r="E33" s="36"/>
      <c r="F33" s="29"/>
      <c r="G33" s="30"/>
      <c r="H33" s="112"/>
      <c r="I33" s="30"/>
      <c r="J33" s="31"/>
      <c r="K33" s="112"/>
      <c r="L33" s="30"/>
      <c r="M33" s="30"/>
      <c r="N33" s="112"/>
      <c r="O33" s="30"/>
      <c r="P33" s="30"/>
      <c r="Q33" s="112"/>
      <c r="R33" s="30"/>
      <c r="S33" s="31"/>
      <c r="T33" s="112"/>
      <c r="U33" s="30"/>
      <c r="V33" s="309"/>
      <c r="W33" s="184" t="s">
        <v>11</v>
      </c>
      <c r="X33" s="205" t="s">
        <v>41</v>
      </c>
      <c r="Y33" s="204">
        <v>0</v>
      </c>
      <c r="Z33" s="79"/>
      <c r="AA33" s="79" t="s">
        <v>27</v>
      </c>
      <c r="AB33" s="80">
        <v>2.5</v>
      </c>
      <c r="AC33" s="80"/>
      <c r="AD33" s="80">
        <f>AB33*5</f>
        <v>12.5</v>
      </c>
      <c r="AE33" s="80" t="s">
        <v>25</v>
      </c>
      <c r="AF33" s="80">
        <f>AD33*9</f>
        <v>112.5</v>
      </c>
    </row>
    <row r="34" spans="2:31" ht="27.75" customHeight="1">
      <c r="B34" s="311"/>
      <c r="C34" s="307"/>
      <c r="D34" s="36"/>
      <c r="E34" s="36"/>
      <c r="F34" s="29"/>
      <c r="G34" s="30"/>
      <c r="H34" s="112"/>
      <c r="I34" s="30"/>
      <c r="J34" s="31"/>
      <c r="K34" s="112"/>
      <c r="L34" s="31"/>
      <c r="M34" s="30"/>
      <c r="N34" s="112"/>
      <c r="O34" s="30"/>
      <c r="P34" s="30"/>
      <c r="Q34" s="112"/>
      <c r="R34" s="30"/>
      <c r="S34" s="31"/>
      <c r="T34" s="112"/>
      <c r="U34" s="30"/>
      <c r="V34" s="309"/>
      <c r="W34" s="181" t="s">
        <v>189</v>
      </c>
      <c r="X34" s="206" t="s">
        <v>42</v>
      </c>
      <c r="Y34" s="204">
        <v>0</v>
      </c>
      <c r="Z34" s="78"/>
      <c r="AA34" s="79" t="s">
        <v>28</v>
      </c>
      <c r="AB34" s="80">
        <v>1</v>
      </c>
      <c r="AE34" s="79">
        <f>AB34*15</f>
        <v>15</v>
      </c>
    </row>
    <row r="35" spans="2:32" ht="27.75" customHeight="1">
      <c r="B35" s="37" t="s">
        <v>64</v>
      </c>
      <c r="C35" s="114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112"/>
      <c r="U35" s="30"/>
      <c r="V35" s="309"/>
      <c r="W35" s="184" t="s">
        <v>12</v>
      </c>
      <c r="X35" s="207"/>
      <c r="Y35" s="204"/>
      <c r="Z35" s="79"/>
      <c r="AC35" s="79">
        <f>SUM(AC30:AC34)</f>
        <v>27.8</v>
      </c>
      <c r="AD35" s="79">
        <f>SUM(AD30:AD34)</f>
        <v>22.5</v>
      </c>
      <c r="AE35" s="79">
        <f>SUM(AE30:AE34)</f>
        <v>114</v>
      </c>
      <c r="AF35" s="79">
        <f>AC35*4+AD35*9+AE35*4</f>
        <v>769.7</v>
      </c>
    </row>
    <row r="36" spans="2:31" ht="27.75" customHeight="1">
      <c r="B36" s="168"/>
      <c r="C36" s="116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310"/>
      <c r="W36" s="181" t="s">
        <v>191</v>
      </c>
      <c r="X36" s="208"/>
      <c r="Y36" s="204"/>
      <c r="Z36" s="78"/>
      <c r="AC36" s="117">
        <f>AC35*4/AF35</f>
        <v>0.14447187215798363</v>
      </c>
      <c r="AD36" s="117">
        <f>AD35*9/AF35</f>
        <v>0.26308951539560865</v>
      </c>
      <c r="AE36" s="117">
        <f>AE35*4/AF35</f>
        <v>0.5924386124464076</v>
      </c>
    </row>
    <row r="37" spans="2:32" s="100" customFormat="1" ht="27.75" customHeight="1">
      <c r="B37" s="95">
        <v>4</v>
      </c>
      <c r="C37" s="307"/>
      <c r="D37" s="96" t="str">
        <f>'4月菜單'!Q21</f>
        <v>鮮蔬蒸煮麵</v>
      </c>
      <c r="E37" s="96" t="s">
        <v>17</v>
      </c>
      <c r="F37" s="96"/>
      <c r="G37" s="96" t="str">
        <f>'4月菜單'!Q22</f>
        <v>脆皮雞肉捲(加)(炸)</v>
      </c>
      <c r="H37" s="96" t="s">
        <v>88</v>
      </c>
      <c r="I37" s="96"/>
      <c r="J37" s="96" t="str">
        <f>'4月菜單'!Q23</f>
        <v>什錦鮮菇</v>
      </c>
      <c r="K37" s="96" t="s">
        <v>46</v>
      </c>
      <c r="L37" s="96"/>
      <c r="M37" s="96" t="str">
        <f>'4月菜單'!Q24</f>
        <v>蔥花蛋</v>
      </c>
      <c r="N37" s="96" t="s">
        <v>45</v>
      </c>
      <c r="O37" s="96"/>
      <c r="P37" s="96" t="str">
        <f>'4月菜單'!Q25</f>
        <v>深色青菜</v>
      </c>
      <c r="Q37" s="96" t="s">
        <v>18</v>
      </c>
      <c r="R37" s="96"/>
      <c r="S37" s="96" t="str">
        <f>'4月菜單'!Q26</f>
        <v>冬瓜蛤蠣湯(海)</v>
      </c>
      <c r="T37" s="96" t="s">
        <v>17</v>
      </c>
      <c r="U37" s="96"/>
      <c r="V37" s="308"/>
      <c r="W37" s="178" t="s">
        <v>7</v>
      </c>
      <c r="X37" s="201" t="s">
        <v>37</v>
      </c>
      <c r="Y37" s="202">
        <v>5.2</v>
      </c>
      <c r="Z37" s="79"/>
      <c r="AA37" s="79"/>
      <c r="AB37" s="80"/>
      <c r="AC37" s="79" t="s">
        <v>19</v>
      </c>
      <c r="AD37" s="79" t="s">
        <v>20</v>
      </c>
      <c r="AE37" s="79" t="s">
        <v>21</v>
      </c>
      <c r="AF37" s="79" t="s">
        <v>22</v>
      </c>
    </row>
    <row r="38" spans="2:32" ht="27.75" customHeight="1">
      <c r="B38" s="101" t="s">
        <v>8</v>
      </c>
      <c r="C38" s="307"/>
      <c r="D38" s="30" t="s">
        <v>350</v>
      </c>
      <c r="E38" s="156"/>
      <c r="F38" s="165">
        <v>150</v>
      </c>
      <c r="G38" s="30" t="s">
        <v>383</v>
      </c>
      <c r="H38" s="31"/>
      <c r="I38" s="30">
        <v>60</v>
      </c>
      <c r="J38" s="28" t="s">
        <v>77</v>
      </c>
      <c r="K38" s="29"/>
      <c r="L38" s="28">
        <v>10</v>
      </c>
      <c r="M38" s="30" t="s">
        <v>351</v>
      </c>
      <c r="N38" s="31"/>
      <c r="O38" s="30">
        <v>45</v>
      </c>
      <c r="P38" s="30" t="s">
        <v>50</v>
      </c>
      <c r="Q38" s="31"/>
      <c r="R38" s="30">
        <v>100</v>
      </c>
      <c r="S38" s="31" t="s">
        <v>53</v>
      </c>
      <c r="T38" s="31"/>
      <c r="U38" s="31">
        <v>25</v>
      </c>
      <c r="V38" s="309"/>
      <c r="W38" s="181" t="s">
        <v>192</v>
      </c>
      <c r="X38" s="203" t="s">
        <v>38</v>
      </c>
      <c r="Y38" s="204">
        <v>2</v>
      </c>
      <c r="Z38" s="78"/>
      <c r="AA38" s="105" t="s">
        <v>23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20</v>
      </c>
      <c r="C39" s="307"/>
      <c r="D39" s="30" t="s">
        <v>82</v>
      </c>
      <c r="E39" s="31"/>
      <c r="F39" s="31">
        <v>10</v>
      </c>
      <c r="G39" s="30"/>
      <c r="H39" s="31"/>
      <c r="I39" s="30"/>
      <c r="J39" s="28" t="s">
        <v>74</v>
      </c>
      <c r="K39" s="36"/>
      <c r="L39" s="28">
        <v>15</v>
      </c>
      <c r="M39" s="30" t="s">
        <v>91</v>
      </c>
      <c r="N39" s="31"/>
      <c r="O39" s="30">
        <v>3</v>
      </c>
      <c r="P39" s="30"/>
      <c r="Q39" s="31"/>
      <c r="R39" s="30"/>
      <c r="S39" s="31" t="s">
        <v>85</v>
      </c>
      <c r="T39" s="31"/>
      <c r="U39" s="31">
        <v>5</v>
      </c>
      <c r="V39" s="309"/>
      <c r="W39" s="184" t="s">
        <v>9</v>
      </c>
      <c r="X39" s="205" t="s">
        <v>39</v>
      </c>
      <c r="Y39" s="204">
        <v>1.9</v>
      </c>
      <c r="Z39" s="79"/>
      <c r="AA39" s="109" t="s">
        <v>24</v>
      </c>
      <c r="AB39" s="80">
        <v>2.3</v>
      </c>
      <c r="AC39" s="110">
        <f>AB39*7</f>
        <v>16.099999999999998</v>
      </c>
      <c r="AD39" s="80">
        <f>AB39*5</f>
        <v>11.5</v>
      </c>
      <c r="AE39" s="80" t="s">
        <v>25</v>
      </c>
      <c r="AF39" s="111">
        <f>AC39*4+AD39*9</f>
        <v>167.89999999999998</v>
      </c>
    </row>
    <row r="40" spans="2:32" ht="27.75" customHeight="1">
      <c r="B40" s="101" t="s">
        <v>10</v>
      </c>
      <c r="C40" s="307"/>
      <c r="D40" s="31"/>
      <c r="E40" s="31"/>
      <c r="F40" s="31"/>
      <c r="G40" s="30"/>
      <c r="H40" s="31"/>
      <c r="I40" s="30"/>
      <c r="J40" s="28" t="s">
        <v>218</v>
      </c>
      <c r="K40" s="29"/>
      <c r="L40" s="28">
        <v>25</v>
      </c>
      <c r="M40" s="30"/>
      <c r="N40" s="31"/>
      <c r="O40" s="30"/>
      <c r="P40" s="30"/>
      <c r="Q40" s="31"/>
      <c r="R40" s="30"/>
      <c r="S40" s="31" t="s">
        <v>313</v>
      </c>
      <c r="T40" s="31"/>
      <c r="U40" s="31">
        <v>1</v>
      </c>
      <c r="V40" s="309"/>
      <c r="W40" s="181" t="s">
        <v>193</v>
      </c>
      <c r="X40" s="205" t="s">
        <v>40</v>
      </c>
      <c r="Y40" s="204">
        <v>2.3</v>
      </c>
      <c r="Z40" s="78"/>
      <c r="AA40" s="79" t="s">
        <v>26</v>
      </c>
      <c r="AB40" s="80">
        <v>1.6</v>
      </c>
      <c r="AC40" s="80">
        <f>AB40*1</f>
        <v>1.6</v>
      </c>
      <c r="AD40" s="80" t="s">
        <v>25</v>
      </c>
      <c r="AE40" s="80">
        <f>AB40*5</f>
        <v>8</v>
      </c>
      <c r="AF40" s="80">
        <f>AC40*4+AE40*4</f>
        <v>38.4</v>
      </c>
    </row>
    <row r="41" spans="2:32" ht="27.75" customHeight="1">
      <c r="B41" s="311" t="s">
        <v>67</v>
      </c>
      <c r="C41" s="307"/>
      <c r="D41" s="31"/>
      <c r="E41" s="31"/>
      <c r="F41" s="30"/>
      <c r="G41" s="30"/>
      <c r="H41" s="31"/>
      <c r="I41" s="30"/>
      <c r="J41" s="31" t="s">
        <v>56</v>
      </c>
      <c r="K41" s="112"/>
      <c r="L41" s="31">
        <v>5</v>
      </c>
      <c r="M41" s="30"/>
      <c r="N41" s="31"/>
      <c r="O41" s="30"/>
      <c r="P41" s="30"/>
      <c r="Q41" s="31"/>
      <c r="R41" s="30"/>
      <c r="S41" s="31"/>
      <c r="T41" s="31"/>
      <c r="U41" s="31"/>
      <c r="V41" s="309"/>
      <c r="W41" s="184" t="s">
        <v>11</v>
      </c>
      <c r="X41" s="205" t="s">
        <v>41</v>
      </c>
      <c r="Y41" s="204">
        <v>0</v>
      </c>
      <c r="Z41" s="79"/>
      <c r="AA41" s="79" t="s">
        <v>27</v>
      </c>
      <c r="AB41" s="80">
        <v>2.5</v>
      </c>
      <c r="AC41" s="80"/>
      <c r="AD41" s="80">
        <f>AB41*5</f>
        <v>12.5</v>
      </c>
      <c r="AE41" s="80" t="s">
        <v>25</v>
      </c>
      <c r="AF41" s="80">
        <f>AD41*9</f>
        <v>112.5</v>
      </c>
    </row>
    <row r="42" spans="2:31" ht="27.75" customHeight="1">
      <c r="B42" s="311"/>
      <c r="C42" s="307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31"/>
      <c r="T42" s="112"/>
      <c r="U42" s="31"/>
      <c r="V42" s="309"/>
      <c r="W42" s="181" t="s">
        <v>153</v>
      </c>
      <c r="X42" s="206" t="s">
        <v>42</v>
      </c>
      <c r="Y42" s="204">
        <v>0</v>
      </c>
      <c r="Z42" s="78"/>
      <c r="AA42" s="79" t="s">
        <v>28</v>
      </c>
      <c r="AE42" s="79">
        <f>AB42*15</f>
        <v>0</v>
      </c>
    </row>
    <row r="43" spans="2:32" ht="27.75" customHeight="1">
      <c r="B43" s="37" t="s">
        <v>64</v>
      </c>
      <c r="C43" s="114"/>
      <c r="D43" s="112"/>
      <c r="E43" s="112"/>
      <c r="F43" s="30"/>
      <c r="G43" s="30"/>
      <c r="H43" s="112"/>
      <c r="I43" s="30"/>
      <c r="J43" s="31"/>
      <c r="K43" s="112"/>
      <c r="L43" s="31"/>
      <c r="M43" s="30"/>
      <c r="N43" s="112"/>
      <c r="O43" s="30"/>
      <c r="P43" s="30"/>
      <c r="Q43" s="112"/>
      <c r="R43" s="30"/>
      <c r="S43" s="31"/>
      <c r="T43" s="112"/>
      <c r="U43" s="31"/>
      <c r="V43" s="309"/>
      <c r="W43" s="184" t="s">
        <v>12</v>
      </c>
      <c r="X43" s="207"/>
      <c r="Y43" s="204"/>
      <c r="Z43" s="79"/>
      <c r="AC43" s="79">
        <f>SUM(AC38:AC42)</f>
        <v>29.7</v>
      </c>
      <c r="AD43" s="79">
        <f>SUM(AD38:AD42)</f>
        <v>24</v>
      </c>
      <c r="AE43" s="79">
        <f>SUM(AE38:AE42)</f>
        <v>98</v>
      </c>
      <c r="AF43" s="79">
        <f>AC43*4+AD43*9+AE43*4</f>
        <v>726.8</v>
      </c>
    </row>
    <row r="44" spans="2:31" ht="27.75" customHeight="1" thickBot="1">
      <c r="B44" s="170"/>
      <c r="C44" s="116"/>
      <c r="D44" s="139"/>
      <c r="E44" s="139"/>
      <c r="F44" s="140"/>
      <c r="G44" s="140"/>
      <c r="H44" s="139"/>
      <c r="I44" s="140"/>
      <c r="J44" s="140"/>
      <c r="K44" s="139"/>
      <c r="L44" s="140"/>
      <c r="M44" s="140"/>
      <c r="N44" s="139"/>
      <c r="O44" s="140"/>
      <c r="P44" s="140"/>
      <c r="Q44" s="139"/>
      <c r="R44" s="140"/>
      <c r="S44" s="140"/>
      <c r="T44" s="139"/>
      <c r="U44" s="140"/>
      <c r="V44" s="310"/>
      <c r="W44" s="181" t="s">
        <v>195</v>
      </c>
      <c r="X44" s="209"/>
      <c r="Y44" s="204"/>
      <c r="Z44" s="78"/>
      <c r="AC44" s="117">
        <f>AC43*4/AF43</f>
        <v>0.16345624656026417</v>
      </c>
      <c r="AD44" s="117">
        <f>AD43*9/AF43</f>
        <v>0.2971931755641167</v>
      </c>
      <c r="AE44" s="117">
        <f>AE43*4/AF43</f>
        <v>0.5393505778756192</v>
      </c>
    </row>
    <row r="45" spans="2:32" s="144" customFormat="1" ht="21.75" customHeight="1">
      <c r="B45" s="141"/>
      <c r="C45" s="79"/>
      <c r="D45" s="106"/>
      <c r="E45" s="142"/>
      <c r="F45" s="106"/>
      <c r="G45" s="106"/>
      <c r="H45" s="142"/>
      <c r="I45" s="1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143"/>
      <c r="AA45" s="132"/>
      <c r="AB45" s="126"/>
      <c r="AC45" s="132"/>
      <c r="AD45" s="132"/>
      <c r="AE45" s="132"/>
      <c r="AF45" s="132"/>
    </row>
    <row r="46" spans="2:25" ht="20.25">
      <c r="B46" s="126"/>
      <c r="C46" s="144"/>
      <c r="D46" s="313"/>
      <c r="E46" s="313"/>
      <c r="F46" s="314"/>
      <c r="G46" s="314"/>
      <c r="H46" s="145"/>
      <c r="I46" s="79"/>
      <c r="J46" s="79"/>
      <c r="K46" s="145"/>
      <c r="L46" s="79"/>
      <c r="N46" s="145"/>
      <c r="O46" s="79"/>
      <c r="Q46" s="145"/>
      <c r="R46" s="79"/>
      <c r="T46" s="145"/>
      <c r="U46" s="79"/>
      <c r="V46" s="146"/>
      <c r="Y46" s="149"/>
    </row>
    <row r="47" ht="20.25">
      <c r="Y47" s="149"/>
    </row>
    <row r="48" ht="20.25">
      <c r="Y48" s="149"/>
    </row>
    <row r="49" ht="20.25">
      <c r="Y49" s="149"/>
    </row>
    <row r="50" ht="20.25">
      <c r="Y50" s="149"/>
    </row>
    <row r="51" ht="20.25">
      <c r="Y51" s="149"/>
    </row>
    <row r="52" ht="20.25">
      <c r="Y52" s="149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="60" zoomScaleNormal="60" zoomScalePageLayoutView="0" workbookViewId="0" topLeftCell="A25">
      <selection activeCell="O41" sqref="O41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22.625" style="32" customWidth="1"/>
    <col min="5" max="5" width="5.625" style="57" customWidth="1"/>
    <col min="6" max="6" width="9.625" style="32" customWidth="1"/>
    <col min="7" max="7" width="22.625" style="32" customWidth="1"/>
    <col min="8" max="8" width="5.625" style="57" customWidth="1"/>
    <col min="9" max="9" width="9.625" style="32" customWidth="1"/>
    <col min="10" max="10" width="22.625" style="32" customWidth="1"/>
    <col min="11" max="11" width="5.625" style="57" customWidth="1"/>
    <col min="12" max="12" width="9.625" style="32" customWidth="1"/>
    <col min="13" max="13" width="22.625" style="32" customWidth="1"/>
    <col min="14" max="14" width="5.625" style="57" customWidth="1"/>
    <col min="15" max="15" width="9.625" style="32" customWidth="1"/>
    <col min="16" max="16" width="22.625" style="32" customWidth="1"/>
    <col min="17" max="17" width="5.625" style="57" customWidth="1"/>
    <col min="18" max="18" width="9.625" style="32" customWidth="1"/>
    <col min="19" max="19" width="22.625" style="32" customWidth="1"/>
    <col min="20" max="20" width="5.625" style="57" customWidth="1"/>
    <col min="21" max="21" width="9.625" style="32" customWidth="1"/>
    <col min="22" max="22" width="5.25390625" style="63" customWidth="1"/>
    <col min="23" max="23" width="11.75390625" style="61" customWidth="1"/>
    <col min="24" max="24" width="11.25390625" style="148" customWidth="1"/>
    <col min="25" max="25" width="6.625" style="64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315" t="s">
        <v>281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1"/>
      <c r="AB1" s="3"/>
    </row>
    <row r="2" spans="2:28" s="2" customFormat="1" ht="16.5" customHeight="1">
      <c r="B2" s="327"/>
      <c r="C2" s="328"/>
      <c r="D2" s="328"/>
      <c r="E2" s="328"/>
      <c r="F2" s="328"/>
      <c r="G2" s="32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1"/>
      <c r="Y2" s="6"/>
      <c r="Z2" s="1"/>
      <c r="AB2" s="3"/>
    </row>
    <row r="3" spans="2:28" s="2" customFormat="1" ht="31.5" customHeight="1" thickBot="1">
      <c r="B3" s="153" t="s">
        <v>32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4" t="s">
        <v>31</v>
      </c>
      <c r="F4" s="15"/>
      <c r="G4" s="15" t="s">
        <v>3</v>
      </c>
      <c r="H4" s="84" t="s">
        <v>31</v>
      </c>
      <c r="I4" s="15"/>
      <c r="J4" s="15" t="s">
        <v>4</v>
      </c>
      <c r="K4" s="84" t="s">
        <v>31</v>
      </c>
      <c r="L4" s="16"/>
      <c r="M4" s="15" t="s">
        <v>4</v>
      </c>
      <c r="N4" s="84" t="s">
        <v>31</v>
      </c>
      <c r="O4" s="15"/>
      <c r="P4" s="15" t="s">
        <v>4</v>
      </c>
      <c r="Q4" s="84" t="s">
        <v>31</v>
      </c>
      <c r="R4" s="15"/>
      <c r="S4" s="17" t="s">
        <v>5</v>
      </c>
      <c r="T4" s="84" t="s">
        <v>31</v>
      </c>
      <c r="U4" s="15"/>
      <c r="V4" s="155" t="s">
        <v>34</v>
      </c>
      <c r="W4" s="18" t="s">
        <v>6</v>
      </c>
      <c r="X4" s="8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4</v>
      </c>
      <c r="C5" s="322"/>
      <c r="D5" s="24" t="str">
        <f>'4月菜單'!A30</f>
        <v>香Q白飯</v>
      </c>
      <c r="E5" s="224" t="s">
        <v>92</v>
      </c>
      <c r="F5" s="218" t="s">
        <v>16</v>
      </c>
      <c r="G5" s="24" t="str">
        <f>'4月菜單'!A31</f>
        <v>香滷里肌排</v>
      </c>
      <c r="H5" s="24" t="s">
        <v>89</v>
      </c>
      <c r="I5" s="25" t="s">
        <v>16</v>
      </c>
      <c r="J5" s="24" t="str">
        <f>'4月菜單'!A32</f>
        <v>番茄炒蛋</v>
      </c>
      <c r="K5" s="24" t="s">
        <v>236</v>
      </c>
      <c r="L5" s="25" t="s">
        <v>16</v>
      </c>
      <c r="M5" s="24" t="str">
        <f>'4月菜單'!A33</f>
        <v>上海燒賣(加)</v>
      </c>
      <c r="N5" s="24" t="s">
        <v>15</v>
      </c>
      <c r="O5" s="25" t="s">
        <v>16</v>
      </c>
      <c r="P5" s="24" t="str">
        <f>'4月菜單'!A34</f>
        <v>深色青菜</v>
      </c>
      <c r="Q5" s="24" t="s">
        <v>18</v>
      </c>
      <c r="R5" s="25" t="s">
        <v>16</v>
      </c>
      <c r="S5" s="24" t="str">
        <f>'4月菜單'!A35</f>
        <v>三絲湯</v>
      </c>
      <c r="T5" s="24" t="s">
        <v>17</v>
      </c>
      <c r="U5" s="25" t="s">
        <v>16</v>
      </c>
      <c r="V5" s="323"/>
      <c r="W5" s="178" t="s">
        <v>7</v>
      </c>
      <c r="X5" s="201" t="s">
        <v>37</v>
      </c>
      <c r="Y5" s="202">
        <v>5.3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322"/>
      <c r="D6" s="160" t="s">
        <v>51</v>
      </c>
      <c r="E6" s="225"/>
      <c r="F6" s="157">
        <v>110</v>
      </c>
      <c r="G6" s="216" t="s">
        <v>110</v>
      </c>
      <c r="H6" s="29"/>
      <c r="I6" s="30">
        <v>60</v>
      </c>
      <c r="J6" s="28" t="s">
        <v>76</v>
      </c>
      <c r="K6" s="29"/>
      <c r="L6" s="28">
        <v>60</v>
      </c>
      <c r="M6" s="31" t="s">
        <v>245</v>
      </c>
      <c r="N6" s="29"/>
      <c r="O6" s="30">
        <v>25</v>
      </c>
      <c r="P6" s="30" t="s">
        <v>50</v>
      </c>
      <c r="Q6" s="29"/>
      <c r="R6" s="29">
        <v>100</v>
      </c>
      <c r="S6" s="28" t="s">
        <v>218</v>
      </c>
      <c r="T6" s="29"/>
      <c r="U6" s="29">
        <v>15</v>
      </c>
      <c r="V6" s="324"/>
      <c r="W6" s="181" t="s">
        <v>150</v>
      </c>
      <c r="X6" s="203" t="s">
        <v>38</v>
      </c>
      <c r="Y6" s="204">
        <v>2</v>
      </c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23</v>
      </c>
      <c r="C7" s="322"/>
      <c r="D7" s="160"/>
      <c r="E7" s="173"/>
      <c r="F7" s="173"/>
      <c r="G7" s="216"/>
      <c r="H7" s="29"/>
      <c r="I7" s="30"/>
      <c r="J7" s="28" t="s">
        <v>52</v>
      </c>
      <c r="K7" s="29"/>
      <c r="L7" s="28">
        <v>20</v>
      </c>
      <c r="M7" s="31"/>
      <c r="N7" s="29"/>
      <c r="O7" s="30"/>
      <c r="P7" s="29"/>
      <c r="Q7" s="29"/>
      <c r="R7" s="29"/>
      <c r="S7" s="28" t="s">
        <v>348</v>
      </c>
      <c r="T7" s="29"/>
      <c r="U7" s="29">
        <v>1</v>
      </c>
      <c r="V7" s="324"/>
      <c r="W7" s="184" t="s">
        <v>9</v>
      </c>
      <c r="X7" s="205" t="s">
        <v>39</v>
      </c>
      <c r="Y7" s="204">
        <v>1.8</v>
      </c>
      <c r="Z7" s="2"/>
      <c r="AA7" s="33" t="s">
        <v>24</v>
      </c>
      <c r="AB7" s="3">
        <v>2</v>
      </c>
      <c r="AC7" s="34">
        <f>AB7*7</f>
        <v>14</v>
      </c>
      <c r="AD7" s="3">
        <f>AB7*5</f>
        <v>10</v>
      </c>
      <c r="AE7" s="3" t="s">
        <v>25</v>
      </c>
      <c r="AF7" s="35">
        <f>AC7*4+AD7*9</f>
        <v>146</v>
      </c>
    </row>
    <row r="8" spans="2:32" ht="27.75" customHeight="1">
      <c r="B8" s="27" t="s">
        <v>10</v>
      </c>
      <c r="C8" s="322"/>
      <c r="D8" s="156"/>
      <c r="E8" s="173"/>
      <c r="F8" s="173"/>
      <c r="G8" s="216"/>
      <c r="H8" s="36"/>
      <c r="I8" s="30"/>
      <c r="J8" s="29"/>
      <c r="K8" s="30"/>
      <c r="L8" s="29"/>
      <c r="M8" s="31"/>
      <c r="N8" s="36"/>
      <c r="O8" s="30"/>
      <c r="P8" s="29"/>
      <c r="Q8" s="36"/>
      <c r="R8" s="29"/>
      <c r="S8" s="28" t="s">
        <v>352</v>
      </c>
      <c r="T8" s="36"/>
      <c r="U8" s="29">
        <v>5</v>
      </c>
      <c r="V8" s="324"/>
      <c r="W8" s="181" t="s">
        <v>151</v>
      </c>
      <c r="X8" s="205" t="s">
        <v>40</v>
      </c>
      <c r="Y8" s="204">
        <v>2.5</v>
      </c>
      <c r="Z8" s="12"/>
      <c r="AA8" s="2" t="s">
        <v>26</v>
      </c>
      <c r="AB8" s="3">
        <v>1.5</v>
      </c>
      <c r="AC8" s="3">
        <f>AB8*1</f>
        <v>1.5</v>
      </c>
      <c r="AD8" s="3" t="s">
        <v>25</v>
      </c>
      <c r="AE8" s="3">
        <f>AB8*5</f>
        <v>7.5</v>
      </c>
      <c r="AF8" s="3">
        <f>AC8*4+AE8*4</f>
        <v>36</v>
      </c>
    </row>
    <row r="9" spans="2:32" ht="27.75" customHeight="1">
      <c r="B9" s="326" t="s">
        <v>68</v>
      </c>
      <c r="C9" s="322"/>
      <c r="E9" s="226"/>
      <c r="F9" s="220"/>
      <c r="H9" s="36"/>
      <c r="I9" s="30"/>
      <c r="J9" s="29"/>
      <c r="K9" s="36"/>
      <c r="L9" s="29"/>
      <c r="M9" s="31"/>
      <c r="N9" s="36"/>
      <c r="O9" s="30"/>
      <c r="P9" s="29"/>
      <c r="Q9" s="36"/>
      <c r="R9" s="29"/>
      <c r="S9" s="28"/>
      <c r="T9" s="36"/>
      <c r="U9" s="29"/>
      <c r="V9" s="324"/>
      <c r="W9" s="184" t="s">
        <v>11</v>
      </c>
      <c r="X9" s="205" t="s">
        <v>41</v>
      </c>
      <c r="Y9" s="204">
        <v>0</v>
      </c>
      <c r="Z9" s="2"/>
      <c r="AA9" s="2" t="s">
        <v>27</v>
      </c>
      <c r="AB9" s="3">
        <v>2.5</v>
      </c>
      <c r="AC9" s="3"/>
      <c r="AD9" s="3">
        <f>AB9*5</f>
        <v>12.5</v>
      </c>
      <c r="AE9" s="3" t="s">
        <v>25</v>
      </c>
      <c r="AF9" s="3">
        <f>AD9*9</f>
        <v>112.5</v>
      </c>
    </row>
    <row r="10" spans="2:31" ht="27.75" customHeight="1">
      <c r="B10" s="326"/>
      <c r="C10" s="322"/>
      <c r="E10" s="226"/>
      <c r="F10" s="220"/>
      <c r="H10" s="36"/>
      <c r="I10" s="30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324"/>
      <c r="W10" s="181" t="s">
        <v>153</v>
      </c>
      <c r="X10" s="206" t="s">
        <v>42</v>
      </c>
      <c r="Y10" s="210">
        <v>0</v>
      </c>
      <c r="Z10" s="12"/>
      <c r="AA10" s="2" t="s">
        <v>28</v>
      </c>
      <c r="AE10" s="2">
        <f>AB10*15</f>
        <v>0</v>
      </c>
    </row>
    <row r="11" spans="2:32" ht="27.75" customHeight="1">
      <c r="B11" s="37" t="s">
        <v>64</v>
      </c>
      <c r="C11" s="38"/>
      <c r="D11" s="223"/>
      <c r="E11" s="227"/>
      <c r="F11" s="221"/>
      <c r="G11" s="217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24"/>
      <c r="W11" s="184" t="s">
        <v>12</v>
      </c>
      <c r="X11" s="207"/>
      <c r="Y11" s="204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215"/>
      <c r="E12" s="228"/>
      <c r="F12" s="222"/>
      <c r="G12" s="217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25"/>
      <c r="W12" s="181" t="s">
        <v>155</v>
      </c>
      <c r="X12" s="208"/>
      <c r="Y12" s="210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4</v>
      </c>
      <c r="C13" s="322"/>
      <c r="D13" s="24" t="str">
        <f>'4月菜單'!E30</f>
        <v>五穀飯</v>
      </c>
      <c r="E13" s="219" t="s">
        <v>15</v>
      </c>
      <c r="F13" s="219"/>
      <c r="G13" s="24" t="str">
        <f>'4月菜單'!E31</f>
        <v>三杯雞</v>
      </c>
      <c r="H13" s="24" t="s">
        <v>44</v>
      </c>
      <c r="I13" s="24"/>
      <c r="J13" s="24" t="str">
        <f>'4月菜單'!E32</f>
        <v>蘿蔔燒肉</v>
      </c>
      <c r="K13" s="24" t="s">
        <v>43</v>
      </c>
      <c r="L13" s="24"/>
      <c r="M13" s="24" t="str">
        <f>'4月菜單'!E33</f>
        <v>炸杏菇百頁(炸)(豆)</v>
      </c>
      <c r="N13" s="24" t="s">
        <v>234</v>
      </c>
      <c r="O13" s="24"/>
      <c r="P13" s="24" t="str">
        <f>'4月菜單'!E34</f>
        <v>淺色青菜</v>
      </c>
      <c r="Q13" s="24" t="s">
        <v>18</v>
      </c>
      <c r="R13" s="24"/>
      <c r="S13" s="24" t="str">
        <f>'4月菜單'!E35</f>
        <v>玉米濃湯(芡)</v>
      </c>
      <c r="T13" s="24" t="s">
        <v>17</v>
      </c>
      <c r="U13" s="24"/>
      <c r="V13" s="323"/>
      <c r="W13" s="178" t="s">
        <v>7</v>
      </c>
      <c r="X13" s="201" t="s">
        <v>37</v>
      </c>
      <c r="Y13" s="202">
        <v>5.2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322"/>
      <c r="D14" s="31" t="s">
        <v>51</v>
      </c>
      <c r="E14" s="31"/>
      <c r="F14" s="31">
        <v>70</v>
      </c>
      <c r="G14" s="30" t="s">
        <v>97</v>
      </c>
      <c r="H14" s="31"/>
      <c r="I14" s="30">
        <v>60</v>
      </c>
      <c r="J14" s="29" t="s">
        <v>61</v>
      </c>
      <c r="K14" s="29"/>
      <c r="L14" s="29">
        <v>35</v>
      </c>
      <c r="M14" s="31" t="s">
        <v>111</v>
      </c>
      <c r="N14" s="36"/>
      <c r="O14" s="30">
        <v>40</v>
      </c>
      <c r="P14" s="30" t="s">
        <v>49</v>
      </c>
      <c r="Q14" s="29"/>
      <c r="R14" s="29">
        <v>100</v>
      </c>
      <c r="S14" s="28" t="s">
        <v>58</v>
      </c>
      <c r="T14" s="164"/>
      <c r="U14" s="29">
        <v>15</v>
      </c>
      <c r="V14" s="324"/>
      <c r="W14" s="181" t="s">
        <v>196</v>
      </c>
      <c r="X14" s="203" t="s">
        <v>38</v>
      </c>
      <c r="Y14" s="204">
        <v>2.5</v>
      </c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24</v>
      </c>
      <c r="C15" s="322"/>
      <c r="D15" s="31" t="s">
        <v>60</v>
      </c>
      <c r="E15" s="31"/>
      <c r="F15" s="31">
        <v>40</v>
      </c>
      <c r="G15" s="30" t="s">
        <v>95</v>
      </c>
      <c r="H15" s="31"/>
      <c r="I15" s="30">
        <v>5</v>
      </c>
      <c r="J15" s="29" t="s">
        <v>102</v>
      </c>
      <c r="K15" s="29"/>
      <c r="L15" s="29">
        <v>10</v>
      </c>
      <c r="M15" s="31" t="s">
        <v>235</v>
      </c>
      <c r="N15" s="29"/>
      <c r="O15" s="30">
        <v>10</v>
      </c>
      <c r="P15" s="29"/>
      <c r="Q15" s="29"/>
      <c r="R15" s="29"/>
      <c r="S15" s="28" t="s">
        <v>52</v>
      </c>
      <c r="T15" s="29"/>
      <c r="U15" s="29">
        <v>5</v>
      </c>
      <c r="V15" s="324"/>
      <c r="W15" s="184" t="s">
        <v>9</v>
      </c>
      <c r="X15" s="205" t="s">
        <v>39</v>
      </c>
      <c r="Y15" s="204">
        <v>1.9</v>
      </c>
      <c r="Z15" s="2"/>
      <c r="AA15" s="33" t="s">
        <v>24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25</v>
      </c>
      <c r="AF15" s="35">
        <f>AC15*4+AD15*9</f>
        <v>160.60000000000002</v>
      </c>
    </row>
    <row r="16" spans="2:32" ht="27.75" customHeight="1">
      <c r="B16" s="27" t="s">
        <v>10</v>
      </c>
      <c r="C16" s="322"/>
      <c r="D16" s="112"/>
      <c r="E16" s="112"/>
      <c r="F16" s="30"/>
      <c r="G16" s="29"/>
      <c r="H16" s="36"/>
      <c r="I16" s="29"/>
      <c r="J16" s="29" t="s">
        <v>62</v>
      </c>
      <c r="K16" s="30"/>
      <c r="L16" s="29">
        <v>15</v>
      </c>
      <c r="M16" s="31"/>
      <c r="N16" s="36"/>
      <c r="O16" s="30"/>
      <c r="P16" s="29"/>
      <c r="Q16" s="36"/>
      <c r="R16" s="29"/>
      <c r="S16" s="28" t="s">
        <v>102</v>
      </c>
      <c r="T16" s="29"/>
      <c r="U16" s="29">
        <v>3</v>
      </c>
      <c r="V16" s="324"/>
      <c r="W16" s="181" t="s">
        <v>158</v>
      </c>
      <c r="X16" s="205" t="s">
        <v>40</v>
      </c>
      <c r="Y16" s="204">
        <v>2.2</v>
      </c>
      <c r="Z16" s="12"/>
      <c r="AA16" s="2" t="s">
        <v>26</v>
      </c>
      <c r="AB16" s="3">
        <v>1.6</v>
      </c>
      <c r="AC16" s="3">
        <f>AB16*1</f>
        <v>1.6</v>
      </c>
      <c r="AD16" s="3" t="s">
        <v>25</v>
      </c>
      <c r="AE16" s="3">
        <f>AB16*5</f>
        <v>8</v>
      </c>
      <c r="AF16" s="3">
        <f>AC16*4+AE16*4</f>
        <v>38.4</v>
      </c>
    </row>
    <row r="17" spans="2:32" ht="27.75" customHeight="1">
      <c r="B17" s="326" t="s">
        <v>63</v>
      </c>
      <c r="C17" s="322"/>
      <c r="D17" s="28"/>
      <c r="E17" s="28"/>
      <c r="F17" s="28"/>
      <c r="G17" s="29"/>
      <c r="H17" s="36"/>
      <c r="I17" s="29"/>
      <c r="J17" s="29"/>
      <c r="K17" s="36"/>
      <c r="L17" s="29"/>
      <c r="M17" s="31"/>
      <c r="N17" s="36"/>
      <c r="O17" s="30"/>
      <c r="P17" s="29"/>
      <c r="Q17" s="36"/>
      <c r="R17" s="29"/>
      <c r="S17" s="28"/>
      <c r="T17" s="36"/>
      <c r="U17" s="29"/>
      <c r="V17" s="324"/>
      <c r="W17" s="184" t="s">
        <v>11</v>
      </c>
      <c r="X17" s="205" t="s">
        <v>41</v>
      </c>
      <c r="Y17" s="204">
        <v>0</v>
      </c>
      <c r="Z17" s="2"/>
      <c r="AA17" s="2" t="s">
        <v>27</v>
      </c>
      <c r="AB17" s="3">
        <v>2.5</v>
      </c>
      <c r="AC17" s="3"/>
      <c r="AD17" s="3">
        <f>AB17*5</f>
        <v>12.5</v>
      </c>
      <c r="AE17" s="3" t="s">
        <v>25</v>
      </c>
      <c r="AF17" s="3">
        <f>AD17*9</f>
        <v>112.5</v>
      </c>
    </row>
    <row r="18" spans="2:31" ht="27.75" customHeight="1">
      <c r="B18" s="326"/>
      <c r="C18" s="322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28"/>
      <c r="T18" s="36"/>
      <c r="U18" s="29"/>
      <c r="V18" s="324"/>
      <c r="W18" s="181" t="s">
        <v>197</v>
      </c>
      <c r="X18" s="206" t="s">
        <v>42</v>
      </c>
      <c r="Y18" s="210">
        <v>0</v>
      </c>
      <c r="Z18" s="12"/>
      <c r="AA18" s="2" t="s">
        <v>28</v>
      </c>
      <c r="AB18" s="3">
        <v>1</v>
      </c>
      <c r="AE18" s="2">
        <f>AB18*15</f>
        <v>15</v>
      </c>
    </row>
    <row r="19" spans="2:32" ht="27.75" customHeight="1">
      <c r="B19" s="37" t="s">
        <v>64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24"/>
      <c r="W19" s="184" t="s">
        <v>12</v>
      </c>
      <c r="X19" s="207"/>
      <c r="Y19" s="204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25"/>
      <c r="W20" s="181" t="s">
        <v>198</v>
      </c>
      <c r="X20" s="209"/>
      <c r="Y20" s="210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4</v>
      </c>
      <c r="C21" s="322"/>
      <c r="D21" s="24" t="str">
        <f>'4月菜單'!I30</f>
        <v>香Q白飯</v>
      </c>
      <c r="E21" s="24" t="s">
        <v>35</v>
      </c>
      <c r="F21" s="24"/>
      <c r="G21" s="24" t="str">
        <f>'4月菜單'!I31</f>
        <v>醬爆鴨丁</v>
      </c>
      <c r="H21" s="24" t="s">
        <v>17</v>
      </c>
      <c r="I21" s="24"/>
      <c r="J21" s="24" t="str">
        <f>'4月菜單'!I32</f>
        <v>小瓜炒魷魚(海)</v>
      </c>
      <c r="K21" s="24" t="s">
        <v>48</v>
      </c>
      <c r="L21" s="24"/>
      <c r="M21" s="24" t="str">
        <f>'4月菜單'!I33</f>
        <v>手工肉丸子</v>
      </c>
      <c r="N21" s="24" t="s">
        <v>15</v>
      </c>
      <c r="O21" s="24"/>
      <c r="P21" s="24" t="str">
        <f>'4月菜單'!I34</f>
        <v>深色青菜</v>
      </c>
      <c r="Q21" s="24" t="s">
        <v>18</v>
      </c>
      <c r="R21" s="24"/>
      <c r="S21" s="24" t="str">
        <f>'4月菜單'!I35</f>
        <v>榨菜肉絲湯(醃)</v>
      </c>
      <c r="T21" s="24" t="s">
        <v>17</v>
      </c>
      <c r="U21" s="24"/>
      <c r="V21" s="323"/>
      <c r="W21" s="178" t="s">
        <v>7</v>
      </c>
      <c r="X21" s="201" t="s">
        <v>37</v>
      </c>
      <c r="Y21" s="202">
        <v>5.3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6" customFormat="1" ht="27.75" customHeight="1">
      <c r="B22" s="44" t="s">
        <v>8</v>
      </c>
      <c r="C22" s="322"/>
      <c r="D22" s="30" t="s">
        <v>51</v>
      </c>
      <c r="E22" s="31"/>
      <c r="F22" s="30">
        <v>110</v>
      </c>
      <c r="G22" s="29" t="s">
        <v>358</v>
      </c>
      <c r="H22" s="29"/>
      <c r="I22" s="29">
        <v>50</v>
      </c>
      <c r="J22" s="29" t="s">
        <v>376</v>
      </c>
      <c r="K22" s="29"/>
      <c r="L22" s="29">
        <v>30</v>
      </c>
      <c r="M22" s="29" t="s">
        <v>360</v>
      </c>
      <c r="N22" s="29"/>
      <c r="O22" s="29">
        <v>20</v>
      </c>
      <c r="P22" s="30" t="s">
        <v>50</v>
      </c>
      <c r="Q22" s="29"/>
      <c r="R22" s="29">
        <v>100</v>
      </c>
      <c r="S22" s="29" t="s">
        <v>59</v>
      </c>
      <c r="T22" s="29"/>
      <c r="U22" s="29">
        <v>15</v>
      </c>
      <c r="V22" s="324"/>
      <c r="W22" s="181" t="s">
        <v>157</v>
      </c>
      <c r="X22" s="203" t="s">
        <v>38</v>
      </c>
      <c r="Y22" s="204">
        <v>2.2</v>
      </c>
      <c r="Z22" s="45"/>
      <c r="AA22" s="21" t="s">
        <v>23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25</v>
      </c>
      <c r="C23" s="322"/>
      <c r="D23" s="30"/>
      <c r="E23" s="31"/>
      <c r="F23" s="31"/>
      <c r="G23" s="29" t="s">
        <v>355</v>
      </c>
      <c r="H23" s="29"/>
      <c r="I23" s="29">
        <v>20</v>
      </c>
      <c r="J23" s="29" t="s">
        <v>356</v>
      </c>
      <c r="K23" s="29"/>
      <c r="L23" s="29">
        <v>40</v>
      </c>
      <c r="M23" s="29" t="s">
        <v>248</v>
      </c>
      <c r="N23" s="29"/>
      <c r="O23" s="29">
        <v>2</v>
      </c>
      <c r="P23" s="29"/>
      <c r="Q23" s="29"/>
      <c r="R23" s="29"/>
      <c r="S23" s="29" t="s">
        <v>108</v>
      </c>
      <c r="T23" s="29"/>
      <c r="U23" s="29">
        <v>3</v>
      </c>
      <c r="V23" s="324"/>
      <c r="W23" s="184" t="s">
        <v>9</v>
      </c>
      <c r="X23" s="205" t="s">
        <v>39</v>
      </c>
      <c r="Y23" s="204">
        <v>1.8</v>
      </c>
      <c r="Z23" s="47"/>
      <c r="AA23" s="33" t="s">
        <v>24</v>
      </c>
      <c r="AB23" s="3">
        <v>2</v>
      </c>
      <c r="AC23" s="34">
        <f>AB23*7</f>
        <v>14</v>
      </c>
      <c r="AD23" s="3">
        <f>AB23*5</f>
        <v>10</v>
      </c>
      <c r="AE23" s="3" t="s">
        <v>25</v>
      </c>
      <c r="AF23" s="35">
        <f>AC23*4+AD23*9</f>
        <v>146</v>
      </c>
    </row>
    <row r="24" spans="2:32" s="46" customFormat="1" ht="27.75" customHeight="1">
      <c r="B24" s="44" t="s">
        <v>10</v>
      </c>
      <c r="C24" s="322"/>
      <c r="D24" s="31"/>
      <c r="E24" s="31"/>
      <c r="F24" s="31"/>
      <c r="G24" s="29" t="s">
        <v>359</v>
      </c>
      <c r="H24" s="36"/>
      <c r="I24" s="29">
        <v>3</v>
      </c>
      <c r="J24" s="29" t="s">
        <v>357</v>
      </c>
      <c r="K24" s="36"/>
      <c r="L24" s="29">
        <v>3</v>
      </c>
      <c r="M24" s="29"/>
      <c r="N24" s="36"/>
      <c r="O24" s="29"/>
      <c r="P24" s="29"/>
      <c r="Q24" s="36"/>
      <c r="R24" s="29"/>
      <c r="S24" s="28"/>
      <c r="T24" s="36"/>
      <c r="U24" s="29"/>
      <c r="V24" s="324"/>
      <c r="W24" s="181" t="s">
        <v>158</v>
      </c>
      <c r="X24" s="205" t="s">
        <v>40</v>
      </c>
      <c r="Y24" s="204">
        <v>2.3</v>
      </c>
      <c r="Z24" s="45"/>
      <c r="AA24" s="2" t="s">
        <v>26</v>
      </c>
      <c r="AB24" s="3">
        <v>1.5</v>
      </c>
      <c r="AC24" s="3">
        <f>AB24*1</f>
        <v>1.5</v>
      </c>
      <c r="AD24" s="3" t="s">
        <v>25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318" t="s">
        <v>65</v>
      </c>
      <c r="C25" s="322"/>
      <c r="D25" s="31"/>
      <c r="E25" s="31"/>
      <c r="F25" s="31"/>
      <c r="G25" s="29"/>
      <c r="H25" s="36"/>
      <c r="I25" s="29"/>
      <c r="J25" s="29"/>
      <c r="K25" s="36"/>
      <c r="L25" s="29"/>
      <c r="M25" s="29"/>
      <c r="N25" s="36"/>
      <c r="O25" s="29"/>
      <c r="P25" s="29"/>
      <c r="Q25" s="36"/>
      <c r="R25" s="29"/>
      <c r="S25" s="29"/>
      <c r="T25" s="36"/>
      <c r="U25" s="29"/>
      <c r="V25" s="324"/>
      <c r="W25" s="184" t="s">
        <v>11</v>
      </c>
      <c r="X25" s="205" t="s">
        <v>41</v>
      </c>
      <c r="Y25" s="204">
        <v>0</v>
      </c>
      <c r="Z25" s="47"/>
      <c r="AA25" s="2" t="s">
        <v>27</v>
      </c>
      <c r="AB25" s="3">
        <v>2.5</v>
      </c>
      <c r="AC25" s="3"/>
      <c r="AD25" s="3">
        <f>AB25*5</f>
        <v>12.5</v>
      </c>
      <c r="AE25" s="3" t="s">
        <v>25</v>
      </c>
      <c r="AF25" s="3">
        <f>AD25*9</f>
        <v>112.5</v>
      </c>
    </row>
    <row r="26" spans="2:32" s="46" customFormat="1" ht="27.75" customHeight="1">
      <c r="B26" s="318"/>
      <c r="C26" s="322"/>
      <c r="D26" s="31"/>
      <c r="E26" s="31"/>
      <c r="F26" s="31"/>
      <c r="G26" s="48"/>
      <c r="H26" s="36"/>
      <c r="I26" s="29"/>
      <c r="J26" s="29"/>
      <c r="K26" s="36"/>
      <c r="L26" s="29"/>
      <c r="M26" s="29"/>
      <c r="N26" s="36"/>
      <c r="O26" s="29"/>
      <c r="P26" s="29"/>
      <c r="Q26" s="36"/>
      <c r="R26" s="29"/>
      <c r="S26" s="29"/>
      <c r="T26" s="36"/>
      <c r="U26" s="29"/>
      <c r="V26" s="324"/>
      <c r="W26" s="181" t="s">
        <v>188</v>
      </c>
      <c r="X26" s="206" t="s">
        <v>42</v>
      </c>
      <c r="Y26" s="204">
        <v>0</v>
      </c>
      <c r="Z26" s="45"/>
      <c r="AA26" s="2" t="s">
        <v>28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64</v>
      </c>
      <c r="C27" s="49"/>
      <c r="D27" s="29"/>
      <c r="E27" s="36"/>
      <c r="F27" s="29"/>
      <c r="G27" s="29"/>
      <c r="H27" s="36"/>
      <c r="I27" s="29"/>
      <c r="J27" s="29"/>
      <c r="K27" s="36"/>
      <c r="L27" s="29"/>
      <c r="M27" s="29"/>
      <c r="N27" s="36"/>
      <c r="O27" s="29"/>
      <c r="P27" s="29"/>
      <c r="Q27" s="36"/>
      <c r="R27" s="29"/>
      <c r="S27" s="29"/>
      <c r="T27" s="36"/>
      <c r="U27" s="29"/>
      <c r="V27" s="324"/>
      <c r="W27" s="184" t="s">
        <v>12</v>
      </c>
      <c r="X27" s="207"/>
      <c r="Y27" s="204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25"/>
      <c r="W28" s="181" t="s">
        <v>190</v>
      </c>
      <c r="X28" s="208"/>
      <c r="Y28" s="204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4</v>
      </c>
      <c r="C29" s="322"/>
      <c r="D29" s="24" t="str">
        <f>'4月菜單'!M30</f>
        <v>地瓜飯</v>
      </c>
      <c r="E29" s="24" t="s">
        <v>15</v>
      </c>
      <c r="F29" s="24"/>
      <c r="G29" s="24" t="str">
        <f>'4月菜單'!M31</f>
        <v>普羅旺斯烤雞胸</v>
      </c>
      <c r="H29" s="24" t="s">
        <v>90</v>
      </c>
      <c r="I29" s="24"/>
      <c r="J29" s="24" t="str">
        <f>'4月菜單'!M32</f>
        <v>客家小炒(豆)</v>
      </c>
      <c r="K29" s="24" t="s">
        <v>86</v>
      </c>
      <c r="L29" s="24"/>
      <c r="M29" s="24" t="str">
        <f>'4月菜單'!M33</f>
        <v>焗烤白醬洋芋</v>
      </c>
      <c r="N29" s="24" t="s">
        <v>340</v>
      </c>
      <c r="O29" s="24"/>
      <c r="P29" s="24" t="str">
        <f>'4月菜單'!M34</f>
        <v>淺色青菜</v>
      </c>
      <c r="Q29" s="24" t="s">
        <v>18</v>
      </c>
      <c r="R29" s="24"/>
      <c r="S29" s="24" t="str">
        <f>'4月菜單'!M35</f>
        <v>刺瓜肉片湯</v>
      </c>
      <c r="T29" s="24" t="s">
        <v>17</v>
      </c>
      <c r="U29" s="24"/>
      <c r="V29" s="323"/>
      <c r="W29" s="178" t="s">
        <v>7</v>
      </c>
      <c r="X29" s="201" t="s">
        <v>37</v>
      </c>
      <c r="Y29" s="202">
        <v>5.2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 t="s">
        <v>8</v>
      </c>
      <c r="C30" s="322"/>
      <c r="D30" s="30" t="s">
        <v>51</v>
      </c>
      <c r="E30" s="30"/>
      <c r="F30" s="30">
        <v>80</v>
      </c>
      <c r="G30" s="29" t="s">
        <v>375</v>
      </c>
      <c r="H30" s="29"/>
      <c r="I30" s="29">
        <v>60</v>
      </c>
      <c r="J30" s="28" t="s">
        <v>239</v>
      </c>
      <c r="K30" s="28"/>
      <c r="L30" s="28">
        <v>30</v>
      </c>
      <c r="M30" s="30" t="s">
        <v>106</v>
      </c>
      <c r="N30" s="29"/>
      <c r="O30" s="30">
        <v>30</v>
      </c>
      <c r="P30" s="30" t="s">
        <v>49</v>
      </c>
      <c r="Q30" s="29"/>
      <c r="R30" s="29">
        <v>100</v>
      </c>
      <c r="S30" s="28" t="s">
        <v>362</v>
      </c>
      <c r="T30" s="28"/>
      <c r="U30" s="28">
        <v>30</v>
      </c>
      <c r="V30" s="324"/>
      <c r="W30" s="181" t="s">
        <v>192</v>
      </c>
      <c r="X30" s="203" t="s">
        <v>38</v>
      </c>
      <c r="Y30" s="204">
        <v>2</v>
      </c>
      <c r="Z30" s="12"/>
      <c r="AA30" s="21" t="s">
        <v>23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26</v>
      </c>
      <c r="C31" s="322"/>
      <c r="D31" s="30" t="s">
        <v>54</v>
      </c>
      <c r="E31" s="30"/>
      <c r="F31" s="30">
        <v>45</v>
      </c>
      <c r="G31" s="29"/>
      <c r="H31" s="29"/>
      <c r="I31" s="29"/>
      <c r="J31" s="28" t="s">
        <v>62</v>
      </c>
      <c r="K31" s="28"/>
      <c r="L31" s="28">
        <v>8</v>
      </c>
      <c r="M31" s="30" t="s">
        <v>102</v>
      </c>
      <c r="N31" s="29"/>
      <c r="O31" s="30">
        <v>10</v>
      </c>
      <c r="P31" s="30"/>
      <c r="Q31" s="112"/>
      <c r="R31" s="30"/>
      <c r="S31" s="28" t="s">
        <v>363</v>
      </c>
      <c r="T31" s="28"/>
      <c r="U31" s="28">
        <v>3</v>
      </c>
      <c r="V31" s="324"/>
      <c r="W31" s="184" t="s">
        <v>9</v>
      </c>
      <c r="X31" s="205" t="s">
        <v>39</v>
      </c>
      <c r="Y31" s="204">
        <v>1.7</v>
      </c>
      <c r="Z31" s="2"/>
      <c r="AA31" s="33" t="s">
        <v>24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25</v>
      </c>
      <c r="AF31" s="35">
        <f>AC31*4+AD31*9</f>
        <v>167.89999999999998</v>
      </c>
    </row>
    <row r="32" spans="2:32" ht="27.75" customHeight="1">
      <c r="B32" s="27" t="s">
        <v>10</v>
      </c>
      <c r="C32" s="322"/>
      <c r="D32" s="30"/>
      <c r="E32" s="112"/>
      <c r="F32" s="30"/>
      <c r="G32" s="29"/>
      <c r="H32" s="36"/>
      <c r="I32" s="29"/>
      <c r="J32" s="30" t="s">
        <v>75</v>
      </c>
      <c r="K32" s="36"/>
      <c r="L32" s="30">
        <v>30</v>
      </c>
      <c r="M32" s="30" t="s">
        <v>216</v>
      </c>
      <c r="N32" s="36"/>
      <c r="O32" s="30">
        <v>8</v>
      </c>
      <c r="P32" s="30"/>
      <c r="Q32" s="112"/>
      <c r="R32" s="30"/>
      <c r="S32" s="28"/>
      <c r="T32" s="29"/>
      <c r="U32" s="29"/>
      <c r="V32" s="324"/>
      <c r="W32" s="181" t="s">
        <v>193</v>
      </c>
      <c r="X32" s="205" t="s">
        <v>40</v>
      </c>
      <c r="Y32" s="204">
        <v>2.3</v>
      </c>
      <c r="Z32" s="12"/>
      <c r="AA32" s="2" t="s">
        <v>26</v>
      </c>
      <c r="AB32" s="3">
        <v>1.5</v>
      </c>
      <c r="AC32" s="3">
        <f>AB32*1</f>
        <v>1.5</v>
      </c>
      <c r="AD32" s="3" t="s">
        <v>25</v>
      </c>
      <c r="AE32" s="3">
        <f>AB32*5</f>
        <v>7.5</v>
      </c>
      <c r="AF32" s="3">
        <f>AC32*4+AE32*4</f>
        <v>36</v>
      </c>
    </row>
    <row r="33" spans="2:32" ht="27.75" customHeight="1">
      <c r="B33" s="326" t="s">
        <v>66</v>
      </c>
      <c r="C33" s="322"/>
      <c r="D33" s="29"/>
      <c r="E33" s="36"/>
      <c r="F33" s="29"/>
      <c r="G33" s="29"/>
      <c r="H33" s="36"/>
      <c r="I33" s="29"/>
      <c r="J33" s="28"/>
      <c r="K33" s="28"/>
      <c r="L33" s="28"/>
      <c r="M33" s="30"/>
      <c r="N33" s="36"/>
      <c r="O33" s="30"/>
      <c r="P33" s="29"/>
      <c r="Q33" s="36"/>
      <c r="R33" s="29"/>
      <c r="S33" s="28"/>
      <c r="T33" s="29"/>
      <c r="U33" s="29"/>
      <c r="V33" s="324"/>
      <c r="W33" s="184" t="s">
        <v>11</v>
      </c>
      <c r="X33" s="205" t="s">
        <v>41</v>
      </c>
      <c r="Y33" s="204">
        <v>0</v>
      </c>
      <c r="Z33" s="2"/>
      <c r="AA33" s="2" t="s">
        <v>27</v>
      </c>
      <c r="AB33" s="3">
        <v>2.5</v>
      </c>
      <c r="AC33" s="3"/>
      <c r="AD33" s="3">
        <f>AB33*5</f>
        <v>12.5</v>
      </c>
      <c r="AE33" s="3" t="s">
        <v>25</v>
      </c>
      <c r="AF33" s="3">
        <f>AD33*9</f>
        <v>112.5</v>
      </c>
    </row>
    <row r="34" spans="2:31" ht="27.75" customHeight="1">
      <c r="B34" s="326"/>
      <c r="C34" s="322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324"/>
      <c r="W34" s="181" t="s">
        <v>153</v>
      </c>
      <c r="X34" s="206" t="s">
        <v>42</v>
      </c>
      <c r="Y34" s="204">
        <v>0</v>
      </c>
      <c r="Z34" s="12"/>
      <c r="AA34" s="2" t="s">
        <v>28</v>
      </c>
      <c r="AB34" s="3">
        <v>1</v>
      </c>
      <c r="AE34" s="2">
        <f>AB34*15</f>
        <v>15</v>
      </c>
    </row>
    <row r="35" spans="2:32" ht="27.75" customHeight="1">
      <c r="B35" s="37" t="s">
        <v>64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24"/>
      <c r="W35" s="184" t="s">
        <v>12</v>
      </c>
      <c r="X35" s="207"/>
      <c r="Y35" s="204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25"/>
      <c r="W36" s="181" t="s">
        <v>194</v>
      </c>
      <c r="X36" s="209"/>
      <c r="Y36" s="204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4</v>
      </c>
      <c r="C37" s="322"/>
      <c r="D37" s="24" t="str">
        <f>'4月菜單'!Q30</f>
        <v>親子丼飯</v>
      </c>
      <c r="E37" s="24" t="s">
        <v>237</v>
      </c>
      <c r="F37" s="24"/>
      <c r="G37" s="24" t="str">
        <f>'4月菜單'!Q31</f>
        <v>起司豬排(炸)(加)</v>
      </c>
      <c r="H37" s="24" t="s">
        <v>93</v>
      </c>
      <c r="I37" s="24"/>
      <c r="J37" s="24" t="str">
        <f>'4月菜單'!Q32</f>
        <v>佛跳牆</v>
      </c>
      <c r="K37" s="24" t="s">
        <v>17</v>
      </c>
      <c r="L37" s="24"/>
      <c r="M37" s="24" t="str">
        <f>'4月菜單'!Q33</f>
        <v>香蒸銀絲卷(冷)</v>
      </c>
      <c r="N37" s="24" t="s">
        <v>112</v>
      </c>
      <c r="O37" s="24"/>
      <c r="P37" s="24" t="str">
        <f>'4月菜單'!Q34</f>
        <v>深色青菜</v>
      </c>
      <c r="Q37" s="24" t="s">
        <v>18</v>
      </c>
      <c r="R37" s="24"/>
      <c r="S37" s="24" t="str">
        <f>'4月菜單'!Q35</f>
        <v>香蔥豆腐湯(豆)</v>
      </c>
      <c r="T37" s="24" t="s">
        <v>17</v>
      </c>
      <c r="U37" s="24"/>
      <c r="V37" s="323"/>
      <c r="W37" s="178" t="s">
        <v>7</v>
      </c>
      <c r="X37" s="201" t="s">
        <v>37</v>
      </c>
      <c r="Y37" s="211">
        <v>5.1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 t="s">
        <v>8</v>
      </c>
      <c r="C38" s="322"/>
      <c r="D38" s="30" t="s">
        <v>51</v>
      </c>
      <c r="E38" s="31"/>
      <c r="F38" s="30">
        <v>110</v>
      </c>
      <c r="G38" s="29" t="s">
        <v>365</v>
      </c>
      <c r="H38" s="28"/>
      <c r="I38" s="29">
        <v>50</v>
      </c>
      <c r="J38" s="28" t="s">
        <v>57</v>
      </c>
      <c r="K38" s="29"/>
      <c r="L38" s="28">
        <v>20</v>
      </c>
      <c r="M38" s="31" t="s">
        <v>113</v>
      </c>
      <c r="N38" s="166"/>
      <c r="O38" s="157">
        <v>30</v>
      </c>
      <c r="P38" s="30" t="s">
        <v>50</v>
      </c>
      <c r="Q38" s="30"/>
      <c r="R38" s="30">
        <v>100</v>
      </c>
      <c r="S38" s="28" t="s">
        <v>114</v>
      </c>
      <c r="T38" s="28"/>
      <c r="U38" s="28">
        <v>20</v>
      </c>
      <c r="V38" s="324"/>
      <c r="W38" s="181" t="s">
        <v>166</v>
      </c>
      <c r="X38" s="203" t="s">
        <v>38</v>
      </c>
      <c r="Y38" s="211">
        <v>2.3</v>
      </c>
      <c r="Z38" s="12"/>
      <c r="AA38" s="21" t="s">
        <v>23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27</v>
      </c>
      <c r="C39" s="322"/>
      <c r="D39" s="30" t="s">
        <v>364</v>
      </c>
      <c r="E39" s="31"/>
      <c r="F39" s="31">
        <v>3</v>
      </c>
      <c r="G39" s="29"/>
      <c r="H39" s="28"/>
      <c r="I39" s="29"/>
      <c r="J39" s="28" t="s">
        <v>78</v>
      </c>
      <c r="K39" s="36"/>
      <c r="L39" s="28">
        <v>5</v>
      </c>
      <c r="M39" s="31"/>
      <c r="N39" s="166"/>
      <c r="O39" s="159"/>
      <c r="P39" s="29"/>
      <c r="Q39" s="28"/>
      <c r="R39" s="29"/>
      <c r="S39" s="28" t="s">
        <v>115</v>
      </c>
      <c r="T39" s="28"/>
      <c r="U39" s="28">
        <v>2</v>
      </c>
      <c r="V39" s="324"/>
      <c r="W39" s="184" t="s">
        <v>9</v>
      </c>
      <c r="X39" s="205" t="s">
        <v>39</v>
      </c>
      <c r="Y39" s="211">
        <v>1.7</v>
      </c>
      <c r="Z39" s="2"/>
      <c r="AA39" s="33" t="s">
        <v>24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25</v>
      </c>
      <c r="AF39" s="35">
        <f>AC39*4+AD39*9</f>
        <v>167.89999999999998</v>
      </c>
    </row>
    <row r="40" spans="2:32" ht="27.75" customHeight="1">
      <c r="B40" s="27" t="s">
        <v>10</v>
      </c>
      <c r="C40" s="322"/>
      <c r="D40" s="31" t="s">
        <v>55</v>
      </c>
      <c r="E40" s="31"/>
      <c r="F40" s="31">
        <v>10</v>
      </c>
      <c r="G40" s="29"/>
      <c r="H40" s="28"/>
      <c r="I40" s="29"/>
      <c r="J40" s="28" t="s">
        <v>366</v>
      </c>
      <c r="K40" s="29"/>
      <c r="L40" s="28">
        <v>30</v>
      </c>
      <c r="M40" s="31"/>
      <c r="N40" s="166"/>
      <c r="O40" s="167"/>
      <c r="P40" s="29"/>
      <c r="Q40" s="28"/>
      <c r="R40" s="29"/>
      <c r="S40" s="28"/>
      <c r="T40" s="28"/>
      <c r="U40" s="28"/>
      <c r="V40" s="324"/>
      <c r="W40" s="181" t="s">
        <v>168</v>
      </c>
      <c r="X40" s="205" t="s">
        <v>40</v>
      </c>
      <c r="Y40" s="211">
        <v>2.3</v>
      </c>
      <c r="Z40" s="12"/>
      <c r="AA40" s="2" t="s">
        <v>26</v>
      </c>
      <c r="AB40" s="3">
        <v>1.6</v>
      </c>
      <c r="AC40" s="3">
        <f>AB40*1</f>
        <v>1.6</v>
      </c>
      <c r="AD40" s="3" t="s">
        <v>25</v>
      </c>
      <c r="AE40" s="3">
        <f>AB40*5</f>
        <v>8</v>
      </c>
      <c r="AF40" s="3">
        <f>AC40*4+AE40*4</f>
        <v>38.4</v>
      </c>
    </row>
    <row r="41" spans="2:32" ht="27.75" customHeight="1">
      <c r="B41" s="326" t="s">
        <v>67</v>
      </c>
      <c r="C41" s="322"/>
      <c r="D41" s="28" t="s">
        <v>52</v>
      </c>
      <c r="E41" s="28"/>
      <c r="F41" s="29">
        <v>5</v>
      </c>
      <c r="G41" s="29"/>
      <c r="H41" s="28"/>
      <c r="I41" s="29"/>
      <c r="J41" s="29" t="s">
        <v>109</v>
      </c>
      <c r="K41" s="36"/>
      <c r="L41" s="29">
        <v>2</v>
      </c>
      <c r="M41" s="30"/>
      <c r="N41" s="112"/>
      <c r="O41" s="30"/>
      <c r="P41" s="29"/>
      <c r="Q41" s="28"/>
      <c r="R41" s="29"/>
      <c r="S41" s="28"/>
      <c r="T41" s="28"/>
      <c r="U41" s="28"/>
      <c r="V41" s="324"/>
      <c r="W41" s="184" t="s">
        <v>11</v>
      </c>
      <c r="X41" s="205" t="s">
        <v>41</v>
      </c>
      <c r="Y41" s="211">
        <v>0</v>
      </c>
      <c r="Z41" s="2"/>
      <c r="AA41" s="2" t="s">
        <v>27</v>
      </c>
      <c r="AB41" s="3">
        <v>2.5</v>
      </c>
      <c r="AC41" s="3"/>
      <c r="AD41" s="3">
        <f>AB41*5</f>
        <v>12.5</v>
      </c>
      <c r="AE41" s="3" t="s">
        <v>25</v>
      </c>
      <c r="AF41" s="3">
        <f>AD41*9</f>
        <v>112.5</v>
      </c>
    </row>
    <row r="42" spans="2:31" ht="27.75" customHeight="1">
      <c r="B42" s="326"/>
      <c r="C42" s="322"/>
      <c r="D42" s="28"/>
      <c r="E42" s="36"/>
      <c r="F42" s="29"/>
      <c r="G42" s="29"/>
      <c r="H42" s="36"/>
      <c r="I42" s="29"/>
      <c r="J42" s="28" t="s">
        <v>61</v>
      </c>
      <c r="K42" s="36"/>
      <c r="L42" s="28">
        <v>10</v>
      </c>
      <c r="M42" s="29"/>
      <c r="N42" s="36"/>
      <c r="O42" s="29"/>
      <c r="P42" s="29"/>
      <c r="Q42" s="36"/>
      <c r="R42" s="29"/>
      <c r="S42" s="28"/>
      <c r="T42" s="36"/>
      <c r="U42" s="28"/>
      <c r="V42" s="324"/>
      <c r="W42" s="181" t="s">
        <v>165</v>
      </c>
      <c r="X42" s="206" t="s">
        <v>42</v>
      </c>
      <c r="Y42" s="211">
        <v>0</v>
      </c>
      <c r="Z42" s="12"/>
      <c r="AA42" s="2" t="s">
        <v>28</v>
      </c>
      <c r="AE42" s="2">
        <f>AB42*15</f>
        <v>0</v>
      </c>
    </row>
    <row r="43" spans="2:32" ht="27.75" customHeight="1">
      <c r="B43" s="37" t="s">
        <v>64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24"/>
      <c r="W43" s="184" t="s">
        <v>12</v>
      </c>
      <c r="X43" s="207"/>
      <c r="Y43" s="212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3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30"/>
      <c r="N44" s="36"/>
      <c r="O44" s="30"/>
      <c r="P44" s="55"/>
      <c r="Q44" s="54"/>
      <c r="R44" s="55"/>
      <c r="S44" s="55"/>
      <c r="T44" s="54"/>
      <c r="U44" s="55"/>
      <c r="V44" s="325"/>
      <c r="W44" s="192" t="s">
        <v>171</v>
      </c>
      <c r="X44" s="213"/>
      <c r="Y44" s="214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58"/>
    </row>
    <row r="46" spans="2:25" ht="20.25">
      <c r="B46" s="3"/>
      <c r="D46" s="320"/>
      <c r="E46" s="320"/>
      <c r="F46" s="321"/>
      <c r="G46" s="321"/>
      <c r="H46" s="59"/>
      <c r="I46" s="2"/>
      <c r="J46" s="2"/>
      <c r="K46" s="59"/>
      <c r="L46" s="2"/>
      <c r="N46" s="59"/>
      <c r="O46" s="2"/>
      <c r="Q46" s="59"/>
      <c r="R46" s="2"/>
      <c r="T46" s="59"/>
      <c r="U46" s="2"/>
      <c r="V46" s="60"/>
      <c r="Y46" s="62"/>
    </row>
    <row r="47" ht="20.25">
      <c r="Y47" s="62"/>
    </row>
    <row r="48" ht="20.25">
      <c r="Y48" s="62"/>
    </row>
    <row r="49" ht="20.25">
      <c r="Y49" s="62"/>
    </row>
    <row r="50" ht="20.25">
      <c r="Y50" s="62"/>
    </row>
    <row r="51" ht="20.25">
      <c r="Y51" s="62"/>
    </row>
    <row r="52" ht="20.25">
      <c r="Y52" s="62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P8" sqref="P8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22.625" style="32" customWidth="1"/>
    <col min="5" max="5" width="5.625" style="57" customWidth="1"/>
    <col min="6" max="6" width="9.625" style="32" customWidth="1"/>
    <col min="7" max="7" width="22.625" style="32" customWidth="1"/>
    <col min="8" max="8" width="5.625" style="57" customWidth="1"/>
    <col min="9" max="9" width="9.625" style="32" customWidth="1"/>
    <col min="10" max="10" width="22.625" style="32" customWidth="1"/>
    <col min="11" max="11" width="5.625" style="57" customWidth="1"/>
    <col min="12" max="12" width="9.625" style="32" customWidth="1"/>
    <col min="13" max="13" width="22.625" style="32" customWidth="1"/>
    <col min="14" max="14" width="5.625" style="57" customWidth="1"/>
    <col min="15" max="15" width="9.625" style="32" customWidth="1"/>
    <col min="16" max="16" width="22.625" style="32" customWidth="1"/>
    <col min="17" max="17" width="5.625" style="57" customWidth="1"/>
    <col min="18" max="18" width="9.625" style="32" customWidth="1"/>
    <col min="19" max="19" width="22.625" style="32" customWidth="1"/>
    <col min="20" max="20" width="5.625" style="57" customWidth="1"/>
    <col min="21" max="21" width="9.625" style="32" customWidth="1"/>
    <col min="22" max="22" width="5.25390625" style="63" customWidth="1"/>
    <col min="23" max="23" width="11.75390625" style="61" customWidth="1"/>
    <col min="24" max="24" width="11.25390625" style="148" customWidth="1"/>
    <col min="25" max="25" width="6.625" style="64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315" t="s">
        <v>282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1"/>
      <c r="AB1" s="3"/>
    </row>
    <row r="2" spans="2:28" s="2" customFormat="1" ht="16.5" customHeight="1">
      <c r="B2" s="327"/>
      <c r="C2" s="328"/>
      <c r="D2" s="328"/>
      <c r="E2" s="328"/>
      <c r="F2" s="328"/>
      <c r="G2" s="32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1"/>
      <c r="Y2" s="6"/>
      <c r="Z2" s="1"/>
      <c r="AB2" s="3"/>
    </row>
    <row r="3" spans="2:28" s="2" customFormat="1" ht="31.5" customHeight="1" thickBot="1">
      <c r="B3" s="153" t="s">
        <v>32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4" t="s">
        <v>31</v>
      </c>
      <c r="F4" s="15"/>
      <c r="G4" s="15" t="s">
        <v>3</v>
      </c>
      <c r="H4" s="84" t="s">
        <v>31</v>
      </c>
      <c r="I4" s="15"/>
      <c r="J4" s="15" t="s">
        <v>4</v>
      </c>
      <c r="K4" s="84" t="s">
        <v>31</v>
      </c>
      <c r="L4" s="16"/>
      <c r="M4" s="15" t="s">
        <v>4</v>
      </c>
      <c r="N4" s="84" t="s">
        <v>31</v>
      </c>
      <c r="O4" s="15"/>
      <c r="P4" s="15" t="s">
        <v>4</v>
      </c>
      <c r="Q4" s="84" t="s">
        <v>31</v>
      </c>
      <c r="R4" s="15"/>
      <c r="S4" s="17" t="s">
        <v>5</v>
      </c>
      <c r="T4" s="84" t="s">
        <v>31</v>
      </c>
      <c r="U4" s="15"/>
      <c r="V4" s="155" t="s">
        <v>34</v>
      </c>
      <c r="W4" s="18" t="s">
        <v>6</v>
      </c>
      <c r="X4" s="8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4</v>
      </c>
      <c r="C5" s="322"/>
      <c r="D5" s="24" t="str">
        <f>'4月菜單'!A39</f>
        <v>香Q白飯</v>
      </c>
      <c r="E5" s="24" t="s">
        <v>15</v>
      </c>
      <c r="F5" s="25" t="s">
        <v>16</v>
      </c>
      <c r="G5" s="24" t="str">
        <f>'4月菜單'!A40</f>
        <v>御膳大排</v>
      </c>
      <c r="H5" s="24" t="s">
        <v>89</v>
      </c>
      <c r="I5" s="25" t="s">
        <v>16</v>
      </c>
      <c r="J5" s="24" t="str">
        <f>'4月菜單'!A41</f>
        <v>洋蔥炒蛋</v>
      </c>
      <c r="K5" s="24" t="s">
        <v>45</v>
      </c>
      <c r="L5" s="25" t="s">
        <v>16</v>
      </c>
      <c r="M5" s="24" t="str">
        <f>'4月菜單'!A42</f>
        <v>雞塊雙拼(加)(炸)</v>
      </c>
      <c r="N5" s="24" t="s">
        <v>88</v>
      </c>
      <c r="O5" s="25" t="s">
        <v>16</v>
      </c>
      <c r="P5" s="24" t="str">
        <f>'4月菜單'!A43</f>
        <v>深色青菜</v>
      </c>
      <c r="Q5" s="24" t="s">
        <v>18</v>
      </c>
      <c r="R5" s="25" t="s">
        <v>16</v>
      </c>
      <c r="S5" s="24" t="str">
        <f>'4月菜單'!A44</f>
        <v>芹香蘿蔔湯</v>
      </c>
      <c r="T5" s="24" t="s">
        <v>17</v>
      </c>
      <c r="U5" s="25" t="s">
        <v>16</v>
      </c>
      <c r="V5" s="323"/>
      <c r="W5" s="178" t="s">
        <v>7</v>
      </c>
      <c r="X5" s="179" t="s">
        <v>37</v>
      </c>
      <c r="Y5" s="180">
        <v>5.3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322"/>
      <c r="D6" s="30" t="s">
        <v>51</v>
      </c>
      <c r="E6" s="31"/>
      <c r="F6" s="30">
        <v>110</v>
      </c>
      <c r="G6" s="30" t="s">
        <v>231</v>
      </c>
      <c r="H6" s="28"/>
      <c r="I6" s="30">
        <v>60</v>
      </c>
      <c r="J6" s="29" t="s">
        <v>367</v>
      </c>
      <c r="K6" s="29"/>
      <c r="L6" s="29">
        <v>45</v>
      </c>
      <c r="M6" s="31" t="s">
        <v>368</v>
      </c>
      <c r="N6" s="29"/>
      <c r="O6" s="30">
        <v>15</v>
      </c>
      <c r="P6" s="30" t="s">
        <v>50</v>
      </c>
      <c r="Q6" s="29"/>
      <c r="R6" s="29">
        <v>110</v>
      </c>
      <c r="S6" s="156" t="s">
        <v>61</v>
      </c>
      <c r="T6" s="157"/>
      <c r="U6" s="158">
        <v>30</v>
      </c>
      <c r="V6" s="324"/>
      <c r="W6" s="181" t="s">
        <v>199</v>
      </c>
      <c r="X6" s="182" t="s">
        <v>38</v>
      </c>
      <c r="Y6" s="183">
        <v>2</v>
      </c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30</v>
      </c>
      <c r="C7" s="322"/>
      <c r="D7" s="30"/>
      <c r="E7" s="31"/>
      <c r="F7" s="31"/>
      <c r="G7" s="30"/>
      <c r="H7" s="28"/>
      <c r="I7" s="30"/>
      <c r="J7" s="29" t="s">
        <v>87</v>
      </c>
      <c r="K7" s="29"/>
      <c r="L7" s="29">
        <v>20</v>
      </c>
      <c r="M7" s="31" t="s">
        <v>369</v>
      </c>
      <c r="N7" s="29"/>
      <c r="O7" s="30">
        <v>10</v>
      </c>
      <c r="P7" s="29"/>
      <c r="Q7" s="29"/>
      <c r="R7" s="29"/>
      <c r="S7" s="156" t="s">
        <v>246</v>
      </c>
      <c r="T7" s="159"/>
      <c r="U7" s="158">
        <v>3</v>
      </c>
      <c r="V7" s="324"/>
      <c r="W7" s="184" t="s">
        <v>9</v>
      </c>
      <c r="X7" s="185" t="s">
        <v>39</v>
      </c>
      <c r="Y7" s="183">
        <v>1.8</v>
      </c>
      <c r="Z7" s="2"/>
      <c r="AA7" s="33" t="s">
        <v>24</v>
      </c>
      <c r="AB7" s="3">
        <v>2</v>
      </c>
      <c r="AC7" s="34">
        <f>AB7*7</f>
        <v>14</v>
      </c>
      <c r="AD7" s="3">
        <f>AB7*5</f>
        <v>10</v>
      </c>
      <c r="AE7" s="3" t="s">
        <v>25</v>
      </c>
      <c r="AF7" s="35">
        <f>AC7*4+AD7*9</f>
        <v>146</v>
      </c>
    </row>
    <row r="8" spans="2:32" ht="27.75" customHeight="1">
      <c r="B8" s="27" t="s">
        <v>10</v>
      </c>
      <c r="C8" s="322"/>
      <c r="D8" s="31"/>
      <c r="E8" s="31"/>
      <c r="F8" s="31"/>
      <c r="G8" s="29"/>
      <c r="H8" s="36"/>
      <c r="I8" s="29"/>
      <c r="J8" s="29" t="s">
        <v>244</v>
      </c>
      <c r="K8" s="30"/>
      <c r="L8" s="29">
        <v>2</v>
      </c>
      <c r="M8" s="31"/>
      <c r="N8" s="36"/>
      <c r="O8" s="30"/>
      <c r="P8" s="29"/>
      <c r="Q8" s="36"/>
      <c r="R8" s="29"/>
      <c r="S8" s="28"/>
      <c r="T8" s="36"/>
      <c r="U8" s="29"/>
      <c r="V8" s="324"/>
      <c r="W8" s="181" t="s">
        <v>200</v>
      </c>
      <c r="X8" s="185" t="s">
        <v>40</v>
      </c>
      <c r="Y8" s="183">
        <v>2.5</v>
      </c>
      <c r="Z8" s="12"/>
      <c r="AA8" s="2" t="s">
        <v>26</v>
      </c>
      <c r="AB8" s="3">
        <v>1.5</v>
      </c>
      <c r="AC8" s="3">
        <f>AB8*1</f>
        <v>1.5</v>
      </c>
      <c r="AD8" s="3" t="s">
        <v>25</v>
      </c>
      <c r="AE8" s="3">
        <f>AB8*5</f>
        <v>7.5</v>
      </c>
      <c r="AF8" s="3">
        <f>AC8*4+AE8*4</f>
        <v>36</v>
      </c>
    </row>
    <row r="9" spans="2:32" ht="27.75" customHeight="1">
      <c r="B9" s="326" t="s">
        <v>68</v>
      </c>
      <c r="C9" s="322"/>
      <c r="D9" s="31"/>
      <c r="E9" s="31"/>
      <c r="F9" s="31"/>
      <c r="G9" s="29"/>
      <c r="H9" s="36"/>
      <c r="I9" s="29"/>
      <c r="J9" s="29"/>
      <c r="K9" s="36"/>
      <c r="L9" s="29"/>
      <c r="M9" s="31"/>
      <c r="N9" s="36"/>
      <c r="O9" s="30"/>
      <c r="P9" s="29"/>
      <c r="Q9" s="36"/>
      <c r="R9" s="29"/>
      <c r="S9" s="28"/>
      <c r="T9" s="36"/>
      <c r="U9" s="29"/>
      <c r="V9" s="324"/>
      <c r="W9" s="184" t="s">
        <v>11</v>
      </c>
      <c r="X9" s="185" t="s">
        <v>41</v>
      </c>
      <c r="Y9" s="183">
        <v>0</v>
      </c>
      <c r="Z9" s="2"/>
      <c r="AA9" s="2" t="s">
        <v>27</v>
      </c>
      <c r="AB9" s="3">
        <v>2.5</v>
      </c>
      <c r="AC9" s="3"/>
      <c r="AD9" s="3">
        <f>AB9*5</f>
        <v>12.5</v>
      </c>
      <c r="AE9" s="3" t="s">
        <v>25</v>
      </c>
      <c r="AF9" s="3">
        <f>AD9*9</f>
        <v>112.5</v>
      </c>
    </row>
    <row r="10" spans="2:31" ht="27.75" customHeight="1">
      <c r="B10" s="326"/>
      <c r="C10" s="322"/>
      <c r="D10" s="31"/>
      <c r="E10" s="31"/>
      <c r="F10" s="31"/>
      <c r="G10" s="29"/>
      <c r="H10" s="36"/>
      <c r="I10" s="29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324"/>
      <c r="W10" s="181" t="s">
        <v>201</v>
      </c>
      <c r="X10" s="186" t="s">
        <v>42</v>
      </c>
      <c r="Y10" s="190">
        <v>0</v>
      </c>
      <c r="Z10" s="12"/>
      <c r="AA10" s="2" t="s">
        <v>28</v>
      </c>
      <c r="AE10" s="2">
        <f>AB10*15</f>
        <v>0</v>
      </c>
    </row>
    <row r="11" spans="2:32" ht="27.75" customHeight="1">
      <c r="B11" s="37" t="s">
        <v>64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24"/>
      <c r="W11" s="184" t="s">
        <v>12</v>
      </c>
      <c r="X11" s="187"/>
      <c r="Y11" s="183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 thickBo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25"/>
      <c r="W12" s="191" t="s">
        <v>202</v>
      </c>
      <c r="X12" s="189"/>
      <c r="Y12" s="190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/>
      <c r="C13" s="322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323"/>
      <c r="W13" s="178" t="s">
        <v>7</v>
      </c>
      <c r="X13" s="179" t="s">
        <v>37</v>
      </c>
      <c r="Y13" s="180"/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322"/>
      <c r="D14" s="31"/>
      <c r="E14" s="31"/>
      <c r="F14" s="31"/>
      <c r="G14" s="30"/>
      <c r="H14" s="28"/>
      <c r="I14" s="30"/>
      <c r="J14" s="28"/>
      <c r="K14" s="29"/>
      <c r="L14" s="28"/>
      <c r="M14" s="31"/>
      <c r="N14" s="36"/>
      <c r="O14" s="30"/>
      <c r="P14" s="30"/>
      <c r="Q14" s="29"/>
      <c r="R14" s="29"/>
      <c r="S14" s="28"/>
      <c r="T14" s="30"/>
      <c r="U14" s="29"/>
      <c r="V14" s="324"/>
      <c r="W14" s="181" t="s">
        <v>98</v>
      </c>
      <c r="X14" s="182" t="s">
        <v>38</v>
      </c>
      <c r="Y14" s="183"/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/>
      <c r="C15" s="322"/>
      <c r="D15" s="31"/>
      <c r="E15" s="31"/>
      <c r="F15" s="31"/>
      <c r="G15" s="30"/>
      <c r="H15" s="28"/>
      <c r="I15" s="30"/>
      <c r="J15" s="28"/>
      <c r="K15" s="29"/>
      <c r="L15" s="28"/>
      <c r="M15" s="31"/>
      <c r="N15" s="29"/>
      <c r="O15" s="30"/>
      <c r="P15" s="29"/>
      <c r="Q15" s="29"/>
      <c r="R15" s="29"/>
      <c r="S15" s="156"/>
      <c r="T15" s="159"/>
      <c r="U15" s="158"/>
      <c r="V15" s="324"/>
      <c r="W15" s="184" t="s">
        <v>9</v>
      </c>
      <c r="X15" s="185" t="s">
        <v>39</v>
      </c>
      <c r="Y15" s="183"/>
      <c r="Z15" s="2"/>
      <c r="AA15" s="33" t="s">
        <v>24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25</v>
      </c>
      <c r="AF15" s="35">
        <f>AC15*4+AD15*9</f>
        <v>160.60000000000002</v>
      </c>
    </row>
    <row r="16" spans="2:32" ht="27.75" customHeight="1">
      <c r="B16" s="27" t="s">
        <v>10</v>
      </c>
      <c r="C16" s="322"/>
      <c r="D16" s="112"/>
      <c r="E16" s="112"/>
      <c r="F16" s="30"/>
      <c r="G16" s="29"/>
      <c r="H16" s="36"/>
      <c r="I16" s="29"/>
      <c r="J16" s="28"/>
      <c r="K16" s="36"/>
      <c r="L16" s="28"/>
      <c r="M16" s="31"/>
      <c r="N16" s="36"/>
      <c r="O16" s="30"/>
      <c r="P16" s="29"/>
      <c r="Q16" s="36"/>
      <c r="R16" s="29"/>
      <c r="S16" s="28"/>
      <c r="T16" s="36"/>
      <c r="U16" s="29"/>
      <c r="V16" s="324"/>
      <c r="W16" s="181" t="s">
        <v>98</v>
      </c>
      <c r="X16" s="185" t="s">
        <v>40</v>
      </c>
      <c r="Y16" s="183"/>
      <c r="Z16" s="12"/>
      <c r="AA16" s="2" t="s">
        <v>26</v>
      </c>
      <c r="AB16" s="3">
        <v>1.6</v>
      </c>
      <c r="AC16" s="3">
        <f>AB16*1</f>
        <v>1.6</v>
      </c>
      <c r="AD16" s="3" t="s">
        <v>25</v>
      </c>
      <c r="AE16" s="3">
        <f>AB16*5</f>
        <v>8</v>
      </c>
      <c r="AF16" s="3">
        <f>AC16*4+AE16*4</f>
        <v>38.4</v>
      </c>
    </row>
    <row r="17" spans="2:32" ht="27.75" customHeight="1">
      <c r="B17" s="326" t="s">
        <v>63</v>
      </c>
      <c r="C17" s="322"/>
      <c r="D17" s="28"/>
      <c r="E17" s="28"/>
      <c r="F17" s="28"/>
      <c r="G17" s="29"/>
      <c r="H17" s="36"/>
      <c r="I17" s="29"/>
      <c r="J17" s="28"/>
      <c r="K17" s="36"/>
      <c r="L17" s="28"/>
      <c r="M17" s="31"/>
      <c r="N17" s="36"/>
      <c r="O17" s="30"/>
      <c r="P17" s="29"/>
      <c r="Q17" s="36"/>
      <c r="R17" s="29"/>
      <c r="S17" s="28"/>
      <c r="T17" s="36"/>
      <c r="U17" s="29"/>
      <c r="V17" s="324"/>
      <c r="W17" s="184" t="s">
        <v>11</v>
      </c>
      <c r="X17" s="185" t="s">
        <v>41</v>
      </c>
      <c r="Y17" s="183"/>
      <c r="Z17" s="2"/>
      <c r="AA17" s="2" t="s">
        <v>27</v>
      </c>
      <c r="AB17" s="3">
        <v>2.5</v>
      </c>
      <c r="AC17" s="3"/>
      <c r="AD17" s="3">
        <f>AB17*5</f>
        <v>12.5</v>
      </c>
      <c r="AE17" s="3" t="s">
        <v>25</v>
      </c>
      <c r="AF17" s="3">
        <f>AD17*9</f>
        <v>112.5</v>
      </c>
    </row>
    <row r="18" spans="2:31" ht="27.75" customHeight="1">
      <c r="B18" s="326"/>
      <c r="C18" s="322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28"/>
      <c r="T18" s="36"/>
      <c r="U18" s="29"/>
      <c r="V18" s="324"/>
      <c r="W18" s="181" t="s">
        <v>153</v>
      </c>
      <c r="X18" s="186" t="s">
        <v>42</v>
      </c>
      <c r="Y18" s="183"/>
      <c r="Z18" s="12"/>
      <c r="AA18" s="2" t="s">
        <v>28</v>
      </c>
      <c r="AB18" s="3">
        <v>1</v>
      </c>
      <c r="AE18" s="2">
        <f>AB18*15</f>
        <v>15</v>
      </c>
    </row>
    <row r="19" spans="2:32" ht="27.75" customHeight="1">
      <c r="B19" s="37" t="s">
        <v>64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24"/>
      <c r="W19" s="184" t="s">
        <v>12</v>
      </c>
      <c r="X19" s="187"/>
      <c r="Y19" s="183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 thickBo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25"/>
      <c r="W20" s="181" t="s">
        <v>163</v>
      </c>
      <c r="X20" s="193"/>
      <c r="Y20" s="183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/>
      <c r="C21" s="322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323"/>
      <c r="W21" s="178" t="s">
        <v>7</v>
      </c>
      <c r="X21" s="179" t="s">
        <v>37</v>
      </c>
      <c r="Y21" s="180"/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6" customFormat="1" ht="27.75" customHeight="1">
      <c r="B22" s="44" t="s">
        <v>8</v>
      </c>
      <c r="C22" s="322"/>
      <c r="D22" s="30"/>
      <c r="E22" s="31"/>
      <c r="F22" s="30"/>
      <c r="G22" s="29"/>
      <c r="H22" s="163"/>
      <c r="I22" s="29"/>
      <c r="J22" s="30"/>
      <c r="K22" s="30"/>
      <c r="L22" s="30"/>
      <c r="M22" s="28"/>
      <c r="N22" s="163"/>
      <c r="O22" s="28"/>
      <c r="P22" s="30"/>
      <c r="Q22" s="29"/>
      <c r="R22" s="29"/>
      <c r="S22" s="171"/>
      <c r="T22" s="172"/>
      <c r="U22" s="158"/>
      <c r="V22" s="324"/>
      <c r="W22" s="181" t="s">
        <v>98</v>
      </c>
      <c r="X22" s="182" t="s">
        <v>38</v>
      </c>
      <c r="Y22" s="183"/>
      <c r="Z22" s="45"/>
      <c r="AA22" s="21" t="s">
        <v>23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/>
      <c r="C23" s="322"/>
      <c r="D23" s="30"/>
      <c r="E23" s="31"/>
      <c r="F23" s="31"/>
      <c r="G23" s="29"/>
      <c r="H23" s="29"/>
      <c r="I23" s="29"/>
      <c r="J23" s="30"/>
      <c r="K23" s="30"/>
      <c r="L23" s="30"/>
      <c r="M23" s="28"/>
      <c r="N23" s="28"/>
      <c r="O23" s="28"/>
      <c r="P23" s="29"/>
      <c r="Q23" s="29"/>
      <c r="R23" s="29"/>
      <c r="S23" s="156"/>
      <c r="T23" s="159"/>
      <c r="U23" s="158"/>
      <c r="V23" s="324"/>
      <c r="W23" s="184" t="s">
        <v>9</v>
      </c>
      <c r="X23" s="185" t="s">
        <v>39</v>
      </c>
      <c r="Y23" s="183"/>
      <c r="Z23" s="47"/>
      <c r="AA23" s="33" t="s">
        <v>24</v>
      </c>
      <c r="AB23" s="3">
        <v>2</v>
      </c>
      <c r="AC23" s="34">
        <f>AB23*7</f>
        <v>14</v>
      </c>
      <c r="AD23" s="3">
        <f>AB23*5</f>
        <v>10</v>
      </c>
      <c r="AE23" s="3" t="s">
        <v>25</v>
      </c>
      <c r="AF23" s="35">
        <f>AC23*4+AD23*9</f>
        <v>146</v>
      </c>
    </row>
    <row r="24" spans="2:32" s="46" customFormat="1" ht="27.75" customHeight="1">
      <c r="B24" s="44" t="s">
        <v>10</v>
      </c>
      <c r="C24" s="322"/>
      <c r="D24" s="31"/>
      <c r="E24" s="31"/>
      <c r="F24" s="31"/>
      <c r="G24" s="29"/>
      <c r="H24" s="36"/>
      <c r="I24" s="29"/>
      <c r="J24" s="30"/>
      <c r="K24" s="30"/>
      <c r="L24" s="30"/>
      <c r="M24" s="30"/>
      <c r="N24" s="36"/>
      <c r="O24" s="30"/>
      <c r="P24" s="29"/>
      <c r="Q24" s="36"/>
      <c r="R24" s="29"/>
      <c r="S24" s="156"/>
      <c r="T24" s="159"/>
      <c r="U24" s="158"/>
      <c r="V24" s="324"/>
      <c r="W24" s="181" t="s">
        <v>240</v>
      </c>
      <c r="X24" s="185" t="s">
        <v>40</v>
      </c>
      <c r="Y24" s="183"/>
      <c r="Z24" s="45"/>
      <c r="AA24" s="2" t="s">
        <v>26</v>
      </c>
      <c r="AB24" s="3">
        <v>1.5</v>
      </c>
      <c r="AC24" s="3">
        <f>AB24*1</f>
        <v>1.5</v>
      </c>
      <c r="AD24" s="3" t="s">
        <v>25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318" t="s">
        <v>65</v>
      </c>
      <c r="C25" s="322"/>
      <c r="D25" s="31"/>
      <c r="E25" s="31"/>
      <c r="F25" s="31"/>
      <c r="G25" s="29"/>
      <c r="H25" s="36"/>
      <c r="I25" s="29"/>
      <c r="J25" s="30"/>
      <c r="K25" s="112"/>
      <c r="L25" s="30"/>
      <c r="M25" s="28"/>
      <c r="N25" s="28"/>
      <c r="O25" s="28"/>
      <c r="P25" s="29"/>
      <c r="Q25" s="36"/>
      <c r="R25" s="29"/>
      <c r="S25" s="160"/>
      <c r="T25" s="173"/>
      <c r="U25" s="158"/>
      <c r="V25" s="324"/>
      <c r="W25" s="184" t="s">
        <v>11</v>
      </c>
      <c r="X25" s="185" t="s">
        <v>41</v>
      </c>
      <c r="Y25" s="183"/>
      <c r="Z25" s="47"/>
      <c r="AA25" s="2" t="s">
        <v>27</v>
      </c>
      <c r="AB25" s="3">
        <v>2.5</v>
      </c>
      <c r="AC25" s="3"/>
      <c r="AD25" s="3">
        <f>AB25*5</f>
        <v>12.5</v>
      </c>
      <c r="AE25" s="3" t="s">
        <v>25</v>
      </c>
      <c r="AF25" s="3">
        <f>AD25*9</f>
        <v>112.5</v>
      </c>
    </row>
    <row r="26" spans="2:32" s="46" customFormat="1" ht="27.75" customHeight="1">
      <c r="B26" s="318"/>
      <c r="C26" s="322"/>
      <c r="D26" s="31"/>
      <c r="E26" s="31"/>
      <c r="F26" s="31"/>
      <c r="G26" s="48"/>
      <c r="H26" s="36"/>
      <c r="I26" s="29"/>
      <c r="J26" s="30"/>
      <c r="K26" s="112"/>
      <c r="L26" s="30"/>
      <c r="M26" s="29"/>
      <c r="N26" s="36"/>
      <c r="O26" s="29"/>
      <c r="P26" s="29"/>
      <c r="Q26" s="36"/>
      <c r="R26" s="29"/>
      <c r="S26" s="156"/>
      <c r="T26" s="161"/>
      <c r="U26" s="158"/>
      <c r="V26" s="324"/>
      <c r="W26" s="181" t="s">
        <v>241</v>
      </c>
      <c r="X26" s="186" t="s">
        <v>42</v>
      </c>
      <c r="Y26" s="183"/>
      <c r="Z26" s="45"/>
      <c r="AA26" s="2" t="s">
        <v>28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64</v>
      </c>
      <c r="C27" s="49"/>
      <c r="D27" s="29"/>
      <c r="E27" s="36"/>
      <c r="F27" s="29"/>
      <c r="G27" s="29"/>
      <c r="H27" s="36"/>
      <c r="I27" s="29"/>
      <c r="J27" s="30"/>
      <c r="K27" s="112"/>
      <c r="L27" s="30"/>
      <c r="M27" s="29"/>
      <c r="N27" s="36"/>
      <c r="O27" s="29"/>
      <c r="P27" s="29"/>
      <c r="Q27" s="36"/>
      <c r="R27" s="29"/>
      <c r="S27" s="29"/>
      <c r="T27" s="36"/>
      <c r="U27" s="29"/>
      <c r="V27" s="324"/>
      <c r="W27" s="184" t="s">
        <v>12</v>
      </c>
      <c r="X27" s="187"/>
      <c r="Y27" s="183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25"/>
      <c r="W28" s="181" t="s">
        <v>163</v>
      </c>
      <c r="X28" s="193"/>
      <c r="Y28" s="183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/>
      <c r="C29" s="322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323"/>
      <c r="W29" s="178" t="s">
        <v>7</v>
      </c>
      <c r="X29" s="179" t="s">
        <v>37</v>
      </c>
      <c r="Y29" s="194"/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 t="s">
        <v>8</v>
      </c>
      <c r="C30" s="322"/>
      <c r="D30" s="30"/>
      <c r="E30" s="30"/>
      <c r="F30" s="30"/>
      <c r="G30" s="29"/>
      <c r="H30" s="29"/>
      <c r="I30" s="29"/>
      <c r="J30" s="28"/>
      <c r="K30" s="29"/>
      <c r="L30" s="28"/>
      <c r="M30" s="30"/>
      <c r="N30" s="29"/>
      <c r="O30" s="30"/>
      <c r="P30" s="30"/>
      <c r="Q30" s="29"/>
      <c r="R30" s="29"/>
      <c r="S30" s="28"/>
      <c r="T30" s="28"/>
      <c r="U30" s="28"/>
      <c r="V30" s="324"/>
      <c r="W30" s="181" t="s">
        <v>242</v>
      </c>
      <c r="X30" s="182" t="s">
        <v>38</v>
      </c>
      <c r="Y30" s="195"/>
      <c r="Z30" s="12"/>
      <c r="AA30" s="21" t="s">
        <v>23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/>
      <c r="C31" s="322"/>
      <c r="D31" s="30"/>
      <c r="E31" s="30"/>
      <c r="F31" s="30"/>
      <c r="G31" s="29"/>
      <c r="H31" s="29"/>
      <c r="I31" s="29"/>
      <c r="J31" s="28"/>
      <c r="K31" s="36"/>
      <c r="L31" s="28"/>
      <c r="M31" s="30"/>
      <c r="N31" s="29"/>
      <c r="O31" s="30"/>
      <c r="P31" s="30"/>
      <c r="Q31" s="112"/>
      <c r="R31" s="30"/>
      <c r="S31" s="28"/>
      <c r="T31" s="28"/>
      <c r="U31" s="28"/>
      <c r="V31" s="324"/>
      <c r="W31" s="184" t="s">
        <v>9</v>
      </c>
      <c r="X31" s="185" t="s">
        <v>39</v>
      </c>
      <c r="Y31" s="195"/>
      <c r="Z31" s="2"/>
      <c r="AA31" s="33" t="s">
        <v>24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25</v>
      </c>
      <c r="AF31" s="35">
        <f>AC31*4+AD31*9</f>
        <v>167.89999999999998</v>
      </c>
    </row>
    <row r="32" spans="2:32" ht="27.75" customHeight="1">
      <c r="B32" s="27" t="s">
        <v>10</v>
      </c>
      <c r="C32" s="322"/>
      <c r="D32" s="30"/>
      <c r="E32" s="112"/>
      <c r="F32" s="30"/>
      <c r="G32" s="29"/>
      <c r="H32" s="36"/>
      <c r="I32" s="29"/>
      <c r="J32" s="28"/>
      <c r="K32" s="29"/>
      <c r="L32" s="28"/>
      <c r="M32" s="30"/>
      <c r="N32" s="36"/>
      <c r="O32" s="30"/>
      <c r="P32" s="30"/>
      <c r="Q32" s="112"/>
      <c r="R32" s="30"/>
      <c r="S32" s="28"/>
      <c r="T32" s="29"/>
      <c r="U32" s="29"/>
      <c r="V32" s="324"/>
      <c r="W32" s="181" t="s">
        <v>98</v>
      </c>
      <c r="X32" s="185" t="s">
        <v>40</v>
      </c>
      <c r="Y32" s="195"/>
      <c r="Z32" s="12"/>
      <c r="AA32" s="2" t="s">
        <v>26</v>
      </c>
      <c r="AB32" s="3">
        <v>1.5</v>
      </c>
      <c r="AC32" s="3">
        <f>AB32*1</f>
        <v>1.5</v>
      </c>
      <c r="AD32" s="3" t="s">
        <v>25</v>
      </c>
      <c r="AE32" s="3">
        <f>AB32*5</f>
        <v>7.5</v>
      </c>
      <c r="AF32" s="3">
        <f>AC32*4+AE32*4</f>
        <v>36</v>
      </c>
    </row>
    <row r="33" spans="2:32" ht="27.75" customHeight="1">
      <c r="B33" s="326" t="s">
        <v>66</v>
      </c>
      <c r="C33" s="322"/>
      <c r="D33" s="29"/>
      <c r="E33" s="36"/>
      <c r="F33" s="29"/>
      <c r="G33" s="29"/>
      <c r="H33" s="36"/>
      <c r="I33" s="29"/>
      <c r="J33" s="28"/>
      <c r="K33" s="28"/>
      <c r="L33" s="28"/>
      <c r="M33" s="30"/>
      <c r="N33" s="36"/>
      <c r="O33" s="30"/>
      <c r="P33" s="29"/>
      <c r="Q33" s="36"/>
      <c r="R33" s="29"/>
      <c r="S33" s="28"/>
      <c r="T33" s="29"/>
      <c r="U33" s="29"/>
      <c r="V33" s="324"/>
      <c r="W33" s="184" t="s">
        <v>11</v>
      </c>
      <c r="X33" s="185" t="s">
        <v>41</v>
      </c>
      <c r="Y33" s="195"/>
      <c r="Z33" s="2"/>
      <c r="AA33" s="2" t="s">
        <v>27</v>
      </c>
      <c r="AB33" s="3">
        <v>2.5</v>
      </c>
      <c r="AC33" s="3"/>
      <c r="AD33" s="3">
        <f>AB33*5</f>
        <v>12.5</v>
      </c>
      <c r="AE33" s="3" t="s">
        <v>25</v>
      </c>
      <c r="AF33" s="3">
        <f>AD33*9</f>
        <v>112.5</v>
      </c>
    </row>
    <row r="34" spans="2:31" ht="27.75" customHeight="1">
      <c r="B34" s="326"/>
      <c r="C34" s="322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324"/>
      <c r="W34" s="181" t="s">
        <v>98</v>
      </c>
      <c r="X34" s="186" t="s">
        <v>42</v>
      </c>
      <c r="Y34" s="196"/>
      <c r="Z34" s="12"/>
      <c r="AA34" s="2" t="s">
        <v>28</v>
      </c>
      <c r="AB34" s="3">
        <v>1</v>
      </c>
      <c r="AE34" s="2">
        <f>AB34*15</f>
        <v>15</v>
      </c>
    </row>
    <row r="35" spans="2:32" ht="27.75" customHeight="1">
      <c r="B35" s="37" t="s">
        <v>64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24"/>
      <c r="W35" s="184" t="s">
        <v>12</v>
      </c>
      <c r="X35" s="187"/>
      <c r="Y35" s="19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25"/>
      <c r="W36" s="181" t="s">
        <v>163</v>
      </c>
      <c r="X36" s="189"/>
      <c r="Y36" s="196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/>
      <c r="C37" s="32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323"/>
      <c r="W37" s="178" t="s">
        <v>7</v>
      </c>
      <c r="X37" s="201" t="s">
        <v>37</v>
      </c>
      <c r="Y37" s="202"/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 t="s">
        <v>8</v>
      </c>
      <c r="C38" s="322"/>
      <c r="D38" s="30"/>
      <c r="E38" s="31"/>
      <c r="F38" s="30"/>
      <c r="G38" s="29"/>
      <c r="H38" s="28"/>
      <c r="I38" s="29"/>
      <c r="J38" s="28"/>
      <c r="K38" s="29"/>
      <c r="L38" s="28"/>
      <c r="M38" s="29"/>
      <c r="N38" s="28"/>
      <c r="O38" s="29"/>
      <c r="P38" s="30"/>
      <c r="Q38" s="29"/>
      <c r="R38" s="29"/>
      <c r="S38" s="28"/>
      <c r="T38" s="28"/>
      <c r="U38" s="28"/>
      <c r="V38" s="324"/>
      <c r="W38" s="181" t="s">
        <v>98</v>
      </c>
      <c r="X38" s="203" t="s">
        <v>38</v>
      </c>
      <c r="Y38" s="204"/>
      <c r="Z38" s="12"/>
      <c r="AA38" s="21" t="s">
        <v>23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/>
      <c r="C39" s="322"/>
      <c r="D39" s="30"/>
      <c r="E39" s="31"/>
      <c r="F39" s="31"/>
      <c r="G39" s="29"/>
      <c r="H39" s="28"/>
      <c r="I39" s="29"/>
      <c r="J39" s="28"/>
      <c r="K39" s="36"/>
      <c r="L39" s="28"/>
      <c r="M39" s="29"/>
      <c r="N39" s="28"/>
      <c r="O39" s="29"/>
      <c r="P39" s="29"/>
      <c r="Q39" s="28"/>
      <c r="R39" s="29"/>
      <c r="S39" s="28"/>
      <c r="T39" s="28"/>
      <c r="U39" s="28"/>
      <c r="V39" s="324"/>
      <c r="W39" s="184" t="s">
        <v>9</v>
      </c>
      <c r="X39" s="205" t="s">
        <v>39</v>
      </c>
      <c r="Y39" s="204"/>
      <c r="Z39" s="2"/>
      <c r="AA39" s="33" t="s">
        <v>24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25</v>
      </c>
      <c r="AF39" s="35">
        <f>AC39*4+AD39*9</f>
        <v>167.89999999999998</v>
      </c>
    </row>
    <row r="40" spans="2:32" ht="27.75" customHeight="1">
      <c r="B40" s="27" t="s">
        <v>10</v>
      </c>
      <c r="C40" s="322"/>
      <c r="D40" s="31"/>
      <c r="E40" s="31"/>
      <c r="F40" s="31"/>
      <c r="G40" s="29"/>
      <c r="H40" s="28"/>
      <c r="I40" s="29"/>
      <c r="J40" s="28"/>
      <c r="K40" s="29"/>
      <c r="L40" s="28"/>
      <c r="M40" s="29"/>
      <c r="N40" s="28"/>
      <c r="O40" s="29"/>
      <c r="P40" s="29"/>
      <c r="Q40" s="28"/>
      <c r="R40" s="29"/>
      <c r="S40" s="28"/>
      <c r="T40" s="28"/>
      <c r="U40" s="28"/>
      <c r="V40" s="324"/>
      <c r="W40" s="181" t="s">
        <v>98</v>
      </c>
      <c r="X40" s="205" t="s">
        <v>40</v>
      </c>
      <c r="Y40" s="204"/>
      <c r="Z40" s="12"/>
      <c r="AA40" s="2" t="s">
        <v>26</v>
      </c>
      <c r="AB40" s="3">
        <v>1.6</v>
      </c>
      <c r="AC40" s="3">
        <f>AB40*1</f>
        <v>1.6</v>
      </c>
      <c r="AD40" s="3" t="s">
        <v>25</v>
      </c>
      <c r="AE40" s="3">
        <f>AB40*5</f>
        <v>8</v>
      </c>
      <c r="AF40" s="3">
        <f>AC40*4+AE40*4</f>
        <v>38.4</v>
      </c>
    </row>
    <row r="41" spans="2:32" ht="27.75" customHeight="1">
      <c r="B41" s="326" t="s">
        <v>67</v>
      </c>
      <c r="C41" s="322"/>
      <c r="D41" s="31"/>
      <c r="E41" s="31"/>
      <c r="F41" s="30"/>
      <c r="G41" s="29"/>
      <c r="H41" s="28"/>
      <c r="I41" s="29"/>
      <c r="J41" s="28"/>
      <c r="K41" s="29"/>
      <c r="L41" s="28"/>
      <c r="M41" s="29"/>
      <c r="N41" s="28"/>
      <c r="O41" s="29"/>
      <c r="P41" s="29"/>
      <c r="Q41" s="28"/>
      <c r="R41" s="29"/>
      <c r="S41" s="28"/>
      <c r="T41" s="28"/>
      <c r="U41" s="28"/>
      <c r="V41" s="324"/>
      <c r="W41" s="184" t="s">
        <v>11</v>
      </c>
      <c r="X41" s="205" t="s">
        <v>41</v>
      </c>
      <c r="Y41" s="204"/>
      <c r="Z41" s="2"/>
      <c r="AA41" s="2" t="s">
        <v>27</v>
      </c>
      <c r="AB41" s="3">
        <v>2.5</v>
      </c>
      <c r="AC41" s="3"/>
      <c r="AD41" s="3">
        <f>AB41*5</f>
        <v>12.5</v>
      </c>
      <c r="AE41" s="3" t="s">
        <v>25</v>
      </c>
      <c r="AF41" s="3">
        <f>AD41*9</f>
        <v>112.5</v>
      </c>
    </row>
    <row r="42" spans="2:31" ht="27.75" customHeight="1">
      <c r="B42" s="326"/>
      <c r="C42" s="322"/>
      <c r="D42" s="112"/>
      <c r="E42" s="112"/>
      <c r="F42" s="30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324"/>
      <c r="W42" s="181" t="s">
        <v>243</v>
      </c>
      <c r="X42" s="206" t="s">
        <v>42</v>
      </c>
      <c r="Y42" s="204"/>
      <c r="Z42" s="12"/>
      <c r="AA42" s="2" t="s">
        <v>28</v>
      </c>
      <c r="AE42" s="2">
        <f>AB42*15</f>
        <v>0</v>
      </c>
    </row>
    <row r="43" spans="2:32" ht="27.75" customHeight="1">
      <c r="B43" s="37" t="s">
        <v>64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24"/>
      <c r="W43" s="184" t="s">
        <v>12</v>
      </c>
      <c r="X43" s="207"/>
      <c r="Y43" s="204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3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55"/>
      <c r="N44" s="54"/>
      <c r="O44" s="55"/>
      <c r="P44" s="55"/>
      <c r="Q44" s="54"/>
      <c r="R44" s="55"/>
      <c r="S44" s="55"/>
      <c r="T44" s="54"/>
      <c r="U44" s="55"/>
      <c r="V44" s="325"/>
      <c r="W44" s="181" t="s">
        <v>163</v>
      </c>
      <c r="X44" s="208"/>
      <c r="Y44" s="204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58"/>
    </row>
    <row r="46" spans="2:25" ht="20.25">
      <c r="B46" s="3"/>
      <c r="D46" s="320"/>
      <c r="E46" s="320"/>
      <c r="F46" s="321"/>
      <c r="G46" s="321"/>
      <c r="H46" s="59"/>
      <c r="I46" s="2"/>
      <c r="J46" s="2"/>
      <c r="K46" s="59"/>
      <c r="L46" s="2"/>
      <c r="N46" s="59"/>
      <c r="O46" s="2"/>
      <c r="Q46" s="59"/>
      <c r="R46" s="2"/>
      <c r="T46" s="59"/>
      <c r="U46" s="2"/>
      <c r="V46" s="60"/>
      <c r="Y46" s="62"/>
    </row>
    <row r="47" ht="20.25">
      <c r="Y47" s="62"/>
    </row>
    <row r="48" ht="20.25">
      <c r="Y48" s="62"/>
    </row>
    <row r="49" ht="20.25">
      <c r="Y49" s="62"/>
    </row>
    <row r="50" ht="20.25">
      <c r="Y50" s="62"/>
    </row>
    <row r="51" ht="20.25">
      <c r="Y51" s="62"/>
    </row>
    <row r="52" ht="20.25">
      <c r="Y52" s="62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2018-01-18T08:44:06Z</cp:lastPrinted>
  <dcterms:created xsi:type="dcterms:W3CDTF">2013-10-17T10:44:48Z</dcterms:created>
  <dcterms:modified xsi:type="dcterms:W3CDTF">2018-03-06T07:23:57Z</dcterms:modified>
  <cp:category/>
  <cp:version/>
  <cp:contentType/>
  <cp:contentStatus/>
</cp:coreProperties>
</file>