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610" activeTab="0"/>
  </bookViews>
  <sheets>
    <sheet name="7月菜單" sheetId="1" r:id="rId1"/>
    <sheet name="第一週明細" sheetId="2" r:id="rId2"/>
    <sheet name="第二周明細" sheetId="3" r:id="rId3"/>
    <sheet name="第三周明細" sheetId="4" r:id="rId4"/>
  </sheets>
  <definedNames/>
  <calcPr fullCalcOnLoad="1"/>
</workbook>
</file>

<file path=xl/sharedStrings.xml><?xml version="1.0" encoding="utf-8"?>
<sst xmlns="http://schemas.openxmlformats.org/spreadsheetml/2006/main" count="861" uniqueCount="229">
  <si>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</si>
  <si>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</si>
  <si>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</si>
  <si>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</si>
  <si>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</si>
  <si>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</si>
  <si>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</si>
  <si>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</si>
  <si>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</si>
  <si>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</si>
  <si>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</si>
  <si>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</si>
  <si>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</si>
  <si>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蒸</t>
  </si>
  <si>
    <t>個人量(克)</t>
  </si>
  <si>
    <t>煮</t>
  </si>
  <si>
    <t>炒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</si>
  <si>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</si>
  <si>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</si>
  <si>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</si>
  <si>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</si>
  <si>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</si>
  <si>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</si>
  <si>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</si>
  <si>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</si>
  <si>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</si>
  <si>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</si>
  <si>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</si>
  <si>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</si>
  <si>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</si>
  <si>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</si>
  <si>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</si>
  <si>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</si>
  <si>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</si>
  <si>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</si>
  <si>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</si>
  <si>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</si>
  <si>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</si>
  <si>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營養師:鄒芸玲</t>
  </si>
  <si>
    <t>衛管人員:張明凱</t>
  </si>
  <si>
    <t>主食類</t>
  </si>
  <si>
    <t>102.1g</t>
  </si>
  <si>
    <t>豆魚肉蛋類</t>
  </si>
  <si>
    <t>蔬菜類</t>
  </si>
  <si>
    <t>22.9g</t>
  </si>
  <si>
    <t>油脂類</t>
  </si>
  <si>
    <t>水果類</t>
  </si>
  <si>
    <t>23.5g</t>
  </si>
  <si>
    <t>奶類</t>
  </si>
  <si>
    <t>105.3g</t>
  </si>
  <si>
    <t>21.5g</t>
  </si>
  <si>
    <t>24.4g</t>
  </si>
  <si>
    <t>22.5g</t>
  </si>
  <si>
    <t>23.8g</t>
  </si>
  <si>
    <t>103.5g</t>
  </si>
  <si>
    <t>102.5g</t>
  </si>
  <si>
    <t>23.1g</t>
  </si>
  <si>
    <t>煮</t>
  </si>
  <si>
    <t>食物類別</t>
  </si>
  <si>
    <t>份數</t>
  </si>
  <si>
    <t>玉米蛋花湯</t>
  </si>
  <si>
    <t>香Q白飯</t>
  </si>
  <si>
    <t>五穀飯</t>
  </si>
  <si>
    <t>地瓜飯</t>
  </si>
  <si>
    <t>深色青菜</t>
  </si>
  <si>
    <t>淺色青菜</t>
  </si>
  <si>
    <t>香Q白飯</t>
  </si>
  <si>
    <t>番茄炒蛋</t>
  </si>
  <si>
    <t>白米</t>
  </si>
  <si>
    <t>深色青菜</t>
  </si>
  <si>
    <t>星期六</t>
  </si>
  <si>
    <t>g</t>
  </si>
  <si>
    <t>K</t>
  </si>
  <si>
    <t>炸</t>
  </si>
  <si>
    <t>蘿蔔</t>
  </si>
  <si>
    <t>蔥</t>
  </si>
  <si>
    <t>淺色青菜</t>
  </si>
  <si>
    <t>木耳</t>
  </si>
  <si>
    <t>雞蛋</t>
  </si>
  <si>
    <t>生鮮豬肉</t>
  </si>
  <si>
    <t>高麗菜</t>
  </si>
  <si>
    <t>紅蘿蔔</t>
  </si>
  <si>
    <t>生鮮雞丁</t>
  </si>
  <si>
    <t>玉米</t>
  </si>
  <si>
    <t>香菇</t>
  </si>
  <si>
    <t>白米</t>
  </si>
  <si>
    <t>金針菇</t>
  </si>
  <si>
    <t>夏威夷炒飯</t>
  </si>
  <si>
    <t>鳳梨</t>
  </si>
  <si>
    <t>地瓜</t>
  </si>
  <si>
    <t>710.5K</t>
  </si>
  <si>
    <t>708.5K</t>
  </si>
  <si>
    <t>107.4.g</t>
  </si>
  <si>
    <t>718.3K</t>
  </si>
  <si>
    <t>711.9K</t>
  </si>
  <si>
    <t>115.1g</t>
  </si>
  <si>
    <t>25.3g</t>
  </si>
  <si>
    <t>30.2g</t>
  </si>
  <si>
    <t>708.9K</t>
  </si>
  <si>
    <t>710.5K</t>
  </si>
  <si>
    <t>712.3K</t>
  </si>
  <si>
    <t>玉米濃湯(芡)</t>
  </si>
  <si>
    <t>塔香打拋豬</t>
  </si>
  <si>
    <t>非基改玉米</t>
  </si>
  <si>
    <t>白米</t>
  </si>
  <si>
    <t>五穀米</t>
  </si>
  <si>
    <t>非基改豆干</t>
  </si>
  <si>
    <t>生鮮雞柳</t>
  </si>
  <si>
    <t>非基改豆腐</t>
  </si>
  <si>
    <t>味噌</t>
  </si>
  <si>
    <t>生鮮豬絞肉</t>
  </si>
  <si>
    <t>芹菜</t>
  </si>
  <si>
    <t>生鮮豬肉絲</t>
  </si>
  <si>
    <t>洋蔥</t>
  </si>
  <si>
    <t>九層塔</t>
  </si>
  <si>
    <t>甜不辣</t>
  </si>
  <si>
    <t>青豆仁</t>
  </si>
  <si>
    <t>煮</t>
  </si>
  <si>
    <t>海芽</t>
  </si>
  <si>
    <t>生鮮筍絲</t>
  </si>
  <si>
    <t>紅燒豆腐(豆)</t>
  </si>
  <si>
    <t>日式海芽湯</t>
  </si>
  <si>
    <t>麵線湯</t>
  </si>
  <si>
    <t>滷</t>
  </si>
  <si>
    <t>非基改豆干</t>
  </si>
  <si>
    <t>爆炒豬肉片</t>
  </si>
  <si>
    <t>煮</t>
  </si>
  <si>
    <t>烤</t>
  </si>
  <si>
    <t>煮</t>
  </si>
  <si>
    <t>煮</t>
  </si>
  <si>
    <t>麵線</t>
  </si>
  <si>
    <t>燙</t>
  </si>
  <si>
    <t>生鮮豬肉片</t>
  </si>
  <si>
    <t>燙</t>
  </si>
  <si>
    <t>煮</t>
  </si>
  <si>
    <t>煮</t>
  </si>
  <si>
    <t>燙</t>
  </si>
  <si>
    <t>生鮮豬排</t>
  </si>
  <si>
    <t>雞蛋</t>
  </si>
  <si>
    <t>蒲瓜</t>
  </si>
  <si>
    <t>杏鮑菇</t>
  </si>
  <si>
    <t>鮮筍排骨湯</t>
  </si>
  <si>
    <t>生鮮筍片</t>
  </si>
  <si>
    <t>生鮮豬排骨</t>
  </si>
  <si>
    <t>青花雞柳</t>
  </si>
  <si>
    <t>煮</t>
  </si>
  <si>
    <t>青花菜</t>
  </si>
  <si>
    <t>紅蘿蔔</t>
  </si>
  <si>
    <t>香菇雞</t>
  </si>
  <si>
    <t>芹香甜不辣(加)(炸)</t>
  </si>
  <si>
    <t>煮</t>
  </si>
  <si>
    <t>肉燥豆乾(豆)</t>
  </si>
  <si>
    <t xml:space="preserve">        菜單設計者:鄒芸玲</t>
  </si>
  <si>
    <t>星期六</t>
  </si>
  <si>
    <t>7月1日(三)</t>
  </si>
  <si>
    <t>7月14 日(二)</t>
  </si>
  <si>
    <t>刺瓜排骨湯</t>
  </si>
  <si>
    <t>金菇肉絲湯</t>
  </si>
  <si>
    <t>海芽薑絲湯</t>
  </si>
  <si>
    <t>白玉燒雞</t>
  </si>
  <si>
    <t>筍絲炒肉絲</t>
  </si>
  <si>
    <t>XO高麗燒肉</t>
  </si>
  <si>
    <t>荷包蛋</t>
  </si>
  <si>
    <t>紅燒肉丁</t>
  </si>
  <si>
    <t>煎</t>
  </si>
  <si>
    <t>大黃瓜</t>
  </si>
  <si>
    <t>生鮮豬排骨</t>
  </si>
  <si>
    <t>薑絲</t>
  </si>
  <si>
    <t>非基改玉米</t>
  </si>
  <si>
    <t>生鮮雞翅</t>
  </si>
  <si>
    <t>生鮮豬肉丁</t>
  </si>
  <si>
    <t>番茄</t>
  </si>
  <si>
    <t>芹香蘿蔔湯</t>
  </si>
  <si>
    <t>滷味雙拼(豆)</t>
  </si>
  <si>
    <t>米血</t>
  </si>
  <si>
    <t>燒烤雞排</t>
  </si>
  <si>
    <t>生鮮雞排</t>
  </si>
  <si>
    <t>永靖國小-王子便當廠商菜單</t>
  </si>
  <si>
    <t>7月第一週菜單明細(永靖國小-王子便當廠商)</t>
  </si>
  <si>
    <t>7月第二週菜單明細(永靖國小-王子便當廠商)</t>
  </si>
  <si>
    <t>7月第三週菜單明細(永靖國小-王子便當廠商)</t>
  </si>
  <si>
    <t>7月2日(四)*</t>
  </si>
  <si>
    <t>7月3 日(五)*</t>
  </si>
  <si>
    <t>7月6日(一)*</t>
  </si>
  <si>
    <t>7月8日(三)*</t>
  </si>
  <si>
    <t>7月9 日(四)*</t>
  </si>
  <si>
    <t>7月13 日(一)*</t>
  </si>
  <si>
    <t>芝麻雞腿</t>
  </si>
  <si>
    <t>香酥柳葉魚(加)(海)(炸)</t>
  </si>
  <si>
    <t>五香雞翅</t>
  </si>
  <si>
    <t>絲瓜金菇</t>
  </si>
  <si>
    <t>芹香黑輪(加)</t>
  </si>
  <si>
    <t>冬瓜蛤蠣湯(海)</t>
  </si>
  <si>
    <t>丁香豆干(豆)(海)</t>
  </si>
  <si>
    <t>茶碗蒸</t>
  </si>
  <si>
    <t>滷</t>
  </si>
  <si>
    <t>生鮮雞腿</t>
  </si>
  <si>
    <t>芝麻</t>
  </si>
  <si>
    <t>柳葉魚</t>
  </si>
  <si>
    <t>絲瓜</t>
  </si>
  <si>
    <t>黑輪</t>
  </si>
  <si>
    <t>蛤蠣</t>
  </si>
  <si>
    <t>薑絲</t>
  </si>
  <si>
    <t>滷</t>
  </si>
  <si>
    <t>非基改豆乾</t>
  </si>
  <si>
    <t>小魚乾</t>
  </si>
  <si>
    <t>蔥</t>
  </si>
  <si>
    <t>花生</t>
  </si>
  <si>
    <t>冬瓜</t>
  </si>
  <si>
    <t>茄汁豬排</t>
  </si>
  <si>
    <t>照燒豬里肌</t>
  </si>
  <si>
    <t>咕咾肉(炸)</t>
  </si>
  <si>
    <t>檸檬雞柳條(加)(炸)</t>
  </si>
  <si>
    <t>三杯雞</t>
  </si>
  <si>
    <t>檸檬雞柳條</t>
  </si>
  <si>
    <t>九層塔</t>
  </si>
  <si>
    <t>生鮮豬里肌</t>
  </si>
  <si>
    <t>京醬肉片</t>
  </si>
  <si>
    <t>7月 7日(二)</t>
  </si>
  <si>
    <t xml:space="preserve"> 7月10日(五)*</t>
  </si>
  <si>
    <t>煮</t>
  </si>
  <si>
    <t>柴魚高麗大阪燒</t>
  </si>
  <si>
    <t>浦瓜燴菇</t>
  </si>
  <si>
    <t>柴魚</t>
  </si>
  <si>
    <t>鮮蔬蒸煮麵</t>
  </si>
  <si>
    <t>蒸煮麵</t>
  </si>
  <si>
    <t>高麗菜</t>
  </si>
  <si>
    <t>紅蘿蔔</t>
  </si>
  <si>
    <t>炒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</si>
</sst>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sz val="40"/>
      <name val="標楷體"/>
      <family val="4"/>
    </font>
    <font>
      <sz val="35"/>
      <name val="標楷體"/>
      <family val="4"/>
    </font>
    <font>
      <sz val="72"/>
      <name val="標楷體"/>
      <family val="4"/>
    </font>
    <font>
      <b/>
      <sz val="7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36"/>
      <name val="標楷體"/>
      <family val="4"/>
    </font>
    <font>
      <b/>
      <sz val="20"/>
      <color indexed="10"/>
      <name val="新細明體"/>
      <family val="1"/>
    </font>
    <font>
      <sz val="40"/>
      <color indexed="10"/>
      <name val="標楷體"/>
      <family val="4"/>
    </font>
    <font>
      <sz val="40"/>
      <color indexed="8"/>
      <name val="標楷體"/>
      <family val="4"/>
    </font>
    <font>
      <sz val="35"/>
      <color indexed="10"/>
      <name val="標楷體"/>
      <family val="4"/>
    </font>
    <font>
      <sz val="12"/>
      <color theme="1"/>
      <name val="Calibri"/>
      <family val="1"/>
    </font>
    <font>
      <b/>
      <sz val="20"/>
      <color rgb="FFFF0000"/>
      <name val="新細明體"/>
      <family val="1"/>
    </font>
    <font>
      <sz val="35"/>
      <color rgb="FFFF0000"/>
      <name val="標楷體"/>
      <family val="4"/>
    </font>
    <font>
      <sz val="40"/>
      <color rgb="FFFF0000"/>
      <name val="標楷體"/>
      <family val="4"/>
    </font>
    <font>
      <sz val="40"/>
      <color theme="1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92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4" fillId="0" borderId="21" xfId="0" applyFont="1" applyBorder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4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4" fillId="0" borderId="1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3" fillId="0" borderId="23" xfId="0" applyFont="1" applyBorder="1" applyAlignment="1">
      <alignment vertical="center"/>
    </xf>
    <xf numFmtId="0" fontId="1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vertical="center" textRotation="180" shrinkToFit="1"/>
    </xf>
    <xf numFmtId="0" fontId="23" fillId="0" borderId="28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17" xfId="0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9" xfId="0" applyFont="1" applyBorder="1" applyAlignment="1">
      <alignment horizontal="center"/>
    </xf>
    <xf numFmtId="0" fontId="32" fillId="0" borderId="21" xfId="0" applyFont="1" applyBorder="1" applyAlignment="1">
      <alignment horizontal="right"/>
    </xf>
    <xf numFmtId="0" fontId="32" fillId="0" borderId="20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vertical="center" textRotation="180" shrinkToFit="1"/>
    </xf>
    <xf numFmtId="0" fontId="32" fillId="0" borderId="20" xfId="0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32" fillId="0" borderId="30" xfId="0" applyFont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20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29" fillId="0" borderId="26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top"/>
    </xf>
    <xf numFmtId="0" fontId="29" fillId="0" borderId="29" xfId="0" applyFont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vertical="center" textRotation="180" shrinkToFit="1"/>
    </xf>
    <xf numFmtId="0" fontId="29" fillId="0" borderId="28" xfId="0" applyFont="1" applyBorder="1" applyAlignment="1">
      <alignment horizontal="left" vertical="center" shrinkToFit="1"/>
    </xf>
    <xf numFmtId="0" fontId="32" fillId="0" borderId="33" xfId="0" applyFont="1" applyBorder="1" applyAlignment="1">
      <alignment horizontal="right"/>
    </xf>
    <xf numFmtId="0" fontId="32" fillId="0" borderId="28" xfId="0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2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6" applyFont="1">
      <alignment/>
      <protection/>
    </xf>
    <xf numFmtId="0" fontId="36" fillId="0" borderId="35" xfId="36" applyFont="1" applyBorder="1">
      <alignment/>
      <protection/>
    </xf>
    <xf numFmtId="0" fontId="36" fillId="0" borderId="36" xfId="36" applyFont="1" applyBorder="1">
      <alignment/>
      <protection/>
    </xf>
    <xf numFmtId="0" fontId="36" fillId="0" borderId="37" xfId="36" applyFont="1" applyBorder="1">
      <alignment/>
      <protection/>
    </xf>
    <xf numFmtId="0" fontId="36" fillId="0" borderId="38" xfId="36" applyFont="1" applyBorder="1">
      <alignment/>
      <protection/>
    </xf>
    <xf numFmtId="0" fontId="36" fillId="0" borderId="39" xfId="36" applyFont="1" applyBorder="1">
      <alignment/>
      <protection/>
    </xf>
    <xf numFmtId="0" fontId="36" fillId="0" borderId="40" xfId="36" applyFont="1" applyBorder="1">
      <alignment/>
      <protection/>
    </xf>
    <xf numFmtId="0" fontId="36" fillId="0" borderId="41" xfId="36" applyFont="1" applyBorder="1">
      <alignment/>
      <protection/>
    </xf>
    <xf numFmtId="0" fontId="36" fillId="0" borderId="42" xfId="36" applyFont="1" applyBorder="1">
      <alignment/>
      <protection/>
    </xf>
    <xf numFmtId="0" fontId="37" fillId="0" borderId="0" xfId="36" applyFont="1">
      <alignment/>
      <protection/>
    </xf>
    <xf numFmtId="0" fontId="36" fillId="0" borderId="0" xfId="36" applyFont="1" applyBorder="1">
      <alignment/>
      <protection/>
    </xf>
    <xf numFmtId="0" fontId="36" fillId="0" borderId="43" xfId="36" applyFont="1" applyBorder="1">
      <alignment/>
      <protection/>
    </xf>
    <xf numFmtId="0" fontId="36" fillId="0" borderId="44" xfId="36" applyFont="1" applyBorder="1">
      <alignment/>
      <protection/>
    </xf>
    <xf numFmtId="0" fontId="29" fillId="0" borderId="21" xfId="0" applyFont="1" applyFill="1" applyBorder="1" applyAlignment="1">
      <alignment horizontal="left" vertical="center" shrinkToFit="1"/>
    </xf>
    <xf numFmtId="0" fontId="29" fillId="0" borderId="39" xfId="0" applyFont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shrinkToFit="1"/>
    </xf>
    <xf numFmtId="0" fontId="29" fillId="0" borderId="45" xfId="0" applyFont="1" applyBorder="1" applyAlignment="1">
      <alignment horizontal="left" vertical="center" shrinkToFit="1"/>
    </xf>
    <xf numFmtId="0" fontId="29" fillId="0" borderId="21" xfId="0" applyFont="1" applyBorder="1" applyAlignment="1">
      <alignment horizontal="left" vertical="center" shrinkToFit="1"/>
    </xf>
    <xf numFmtId="0" fontId="29" fillId="24" borderId="29" xfId="0" applyFont="1" applyFill="1" applyBorder="1" applyAlignment="1">
      <alignment horizontal="center" vertical="center" shrinkToFit="1"/>
    </xf>
    <xf numFmtId="0" fontId="29" fillId="24" borderId="30" xfId="0" applyFont="1" applyFill="1" applyBorder="1" applyAlignment="1">
      <alignment horizontal="center" vertical="center" shrinkToFit="1"/>
    </xf>
    <xf numFmtId="0" fontId="29" fillId="0" borderId="45" xfId="0" applyFont="1" applyFill="1" applyBorder="1" applyAlignment="1">
      <alignment vertical="center" textRotation="180" shrinkToFit="1"/>
    </xf>
    <xf numFmtId="0" fontId="29" fillId="0" borderId="36" xfId="0" applyFont="1" applyFill="1" applyBorder="1" applyAlignment="1">
      <alignment vertical="center" textRotation="180" shrinkToFit="1"/>
    </xf>
    <xf numFmtId="0" fontId="0" fillId="0" borderId="45" xfId="0" applyFont="1" applyBorder="1" applyAlignment="1">
      <alignment vertical="center" shrinkToFit="1"/>
    </xf>
    <xf numFmtId="0" fontId="36" fillId="0" borderId="46" xfId="36" applyFont="1" applyBorder="1">
      <alignment/>
      <protection/>
    </xf>
    <xf numFmtId="0" fontId="29" fillId="0" borderId="36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23" fillId="0" borderId="45" xfId="0" applyFont="1" applyFill="1" applyBorder="1" applyAlignment="1">
      <alignment vertical="center" textRotation="180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36" xfId="0" applyFont="1" applyFill="1" applyBorder="1" applyAlignment="1">
      <alignment vertical="center" textRotation="180" shrinkToFit="1"/>
    </xf>
    <xf numFmtId="0" fontId="23" fillId="0" borderId="36" xfId="0" applyFont="1" applyBorder="1" applyAlignment="1">
      <alignment horizontal="left" vertical="center" shrinkToFit="1"/>
    </xf>
    <xf numFmtId="0" fontId="29" fillId="25" borderId="20" xfId="0" applyFont="1" applyFill="1" applyBorder="1" applyAlignment="1">
      <alignment horizontal="left" vertical="center" shrinkToFit="1"/>
    </xf>
    <xf numFmtId="0" fontId="38" fillId="0" borderId="0" xfId="36" applyFont="1">
      <alignment/>
      <protection/>
    </xf>
    <xf numFmtId="0" fontId="23" fillId="25" borderId="20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50" fillId="0" borderId="20" xfId="0" applyFont="1" applyBorder="1" applyAlignment="1">
      <alignment horizontal="left" vertical="center" shrinkToFit="1"/>
    </xf>
    <xf numFmtId="0" fontId="40" fillId="0" borderId="0" xfId="36" applyFont="1">
      <alignment/>
      <protection/>
    </xf>
    <xf numFmtId="0" fontId="42" fillId="0" borderId="0" xfId="36" applyFont="1">
      <alignment/>
      <protection/>
    </xf>
    <xf numFmtId="0" fontId="40" fillId="0" borderId="0" xfId="36" applyFont="1" applyAlignment="1">
      <alignment horizontal="center"/>
      <protection/>
    </xf>
    <xf numFmtId="0" fontId="41" fillId="0" borderId="0" xfId="0" applyFont="1" applyBorder="1" applyAlignment="1">
      <alignment horizontal="center" vertical="center"/>
    </xf>
    <xf numFmtId="0" fontId="43" fillId="0" borderId="0" xfId="36" applyFont="1" applyAlignment="1">
      <alignment horizontal="center"/>
      <protection/>
    </xf>
    <xf numFmtId="0" fontId="43" fillId="0" borderId="0" xfId="36" applyFont="1">
      <alignment/>
      <protection/>
    </xf>
    <xf numFmtId="0" fontId="42" fillId="0" borderId="0" xfId="36" applyFont="1" applyAlignment="1">
      <alignment horizontal="left"/>
      <protection/>
    </xf>
    <xf numFmtId="0" fontId="50" fillId="0" borderId="20" xfId="0" applyFont="1" applyFill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left" vertical="center" shrinkToFit="1"/>
    </xf>
    <xf numFmtId="0" fontId="23" fillId="24" borderId="29" xfId="0" applyFont="1" applyFill="1" applyBorder="1" applyAlignment="1">
      <alignment horizontal="center" vertical="center" shrinkToFit="1"/>
    </xf>
    <xf numFmtId="0" fontId="23" fillId="24" borderId="30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left" vertical="center" shrinkToFit="1"/>
    </xf>
    <xf numFmtId="0" fontId="23" fillId="0" borderId="45" xfId="0" applyFont="1" applyFill="1" applyBorder="1" applyAlignment="1">
      <alignment horizontal="left" vertical="center" shrinkToFit="1"/>
    </xf>
    <xf numFmtId="0" fontId="1" fillId="0" borderId="45" xfId="0" applyFont="1" applyBorder="1" applyAlignment="1">
      <alignment vertical="center"/>
    </xf>
    <xf numFmtId="0" fontId="23" fillId="0" borderId="45" xfId="0" applyFont="1" applyBorder="1" applyAlignment="1">
      <alignment horizontal="left" vertical="center" shrinkToFit="1"/>
    </xf>
    <xf numFmtId="0" fontId="29" fillId="25" borderId="39" xfId="0" applyFont="1" applyFill="1" applyBorder="1" applyAlignment="1">
      <alignment horizontal="left" vertical="center" shrinkToFit="1"/>
    </xf>
    <xf numFmtId="0" fontId="1" fillId="0" borderId="45" xfId="0" applyFont="1" applyBorder="1" applyAlignment="1">
      <alignment vertical="center" shrinkToFit="1"/>
    </xf>
    <xf numFmtId="0" fontId="28" fillId="0" borderId="47" xfId="0" applyFont="1" applyBorder="1" applyAlignment="1">
      <alignment horizontal="right" vertical="top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98" fontId="51" fillId="0" borderId="48" xfId="0" applyNumberFormat="1" applyFont="1" applyBorder="1" applyAlignment="1">
      <alignment horizontal="center" vertical="center" wrapText="1"/>
    </xf>
    <xf numFmtId="198" fontId="51" fillId="0" borderId="49" xfId="0" applyNumberFormat="1" applyFont="1" applyBorder="1" applyAlignment="1">
      <alignment horizontal="center" vertical="center" wrapText="1"/>
    </xf>
    <xf numFmtId="198" fontId="51" fillId="0" borderId="50" xfId="0" applyNumberFormat="1" applyFont="1" applyBorder="1" applyAlignment="1">
      <alignment horizontal="center" vertical="center" wrapText="1"/>
    </xf>
    <xf numFmtId="198" fontId="39" fillId="0" borderId="48" xfId="0" applyNumberFormat="1" applyFont="1" applyBorder="1" applyAlignment="1">
      <alignment horizontal="center" vertical="center" wrapText="1"/>
    </xf>
    <xf numFmtId="198" fontId="39" fillId="0" borderId="49" xfId="0" applyNumberFormat="1" applyFont="1" applyBorder="1" applyAlignment="1">
      <alignment horizontal="center" vertical="center" wrapText="1"/>
    </xf>
    <xf numFmtId="198" fontId="39" fillId="0" borderId="50" xfId="0" applyNumberFormat="1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52" xfId="0" applyFont="1" applyBorder="1" applyAlignment="1">
      <alignment horizontal="center" vertical="center" shrinkToFit="1"/>
    </xf>
    <xf numFmtId="0" fontId="52" fillId="0" borderId="53" xfId="0" applyFont="1" applyBorder="1" applyAlignment="1">
      <alignment horizontal="center" vertical="center" shrinkToFit="1"/>
    </xf>
    <xf numFmtId="0" fontId="52" fillId="0" borderId="54" xfId="0" applyFont="1" applyBorder="1" applyAlignment="1">
      <alignment horizontal="center" vertical="center" shrinkToFit="1"/>
    </xf>
    <xf numFmtId="0" fontId="52" fillId="0" borderId="55" xfId="0" applyFont="1" applyBorder="1" applyAlignment="1">
      <alignment horizontal="center" vertical="center" shrinkToFit="1"/>
    </xf>
    <xf numFmtId="0" fontId="38" fillId="0" borderId="53" xfId="0" applyFont="1" applyBorder="1" applyAlignment="1">
      <alignment horizontal="center" vertical="center" shrinkToFit="1"/>
    </xf>
    <xf numFmtId="0" fontId="38" fillId="0" borderId="54" xfId="0" applyFont="1" applyBorder="1" applyAlignment="1">
      <alignment horizontal="center" vertical="center" shrinkToFit="1"/>
    </xf>
    <xf numFmtId="0" fontId="38" fillId="0" borderId="55" xfId="0" applyFont="1" applyBorder="1" applyAlignment="1">
      <alignment horizontal="center" vertical="center" shrinkToFit="1"/>
    </xf>
    <xf numFmtId="0" fontId="52" fillId="0" borderId="51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52" xfId="0" applyFont="1" applyBorder="1" applyAlignment="1">
      <alignment horizontal="center" vertical="center" shrinkToFit="1"/>
    </xf>
    <xf numFmtId="0" fontId="38" fillId="0" borderId="56" xfId="0" applyFont="1" applyBorder="1" applyAlignment="1">
      <alignment horizontal="center" vertical="center" shrinkToFit="1"/>
    </xf>
    <xf numFmtId="0" fontId="38" fillId="0" borderId="57" xfId="0" applyFont="1" applyBorder="1" applyAlignment="1">
      <alignment horizontal="center" vertical="center" shrinkToFit="1"/>
    </xf>
    <xf numFmtId="0" fontId="38" fillId="0" borderId="58" xfId="0" applyFont="1" applyBorder="1" applyAlignment="1">
      <alignment horizontal="center" vertical="center" shrinkToFit="1"/>
    </xf>
    <xf numFmtId="0" fontId="44" fillId="0" borderId="51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52" xfId="0" applyFont="1" applyBorder="1" applyAlignment="1">
      <alignment horizontal="center" vertical="center" shrinkToFit="1"/>
    </xf>
    <xf numFmtId="0" fontId="38" fillId="0" borderId="5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shrinkToFit="1"/>
    </xf>
    <xf numFmtId="0" fontId="52" fillId="0" borderId="57" xfId="0" applyFont="1" applyBorder="1" applyAlignment="1">
      <alignment horizontal="center" vertical="center" shrinkToFit="1"/>
    </xf>
    <xf numFmtId="0" fontId="52" fillId="0" borderId="58" xfId="0" applyFont="1" applyBorder="1" applyAlignment="1">
      <alignment horizontal="center" vertical="center" shrinkToFit="1"/>
    </xf>
    <xf numFmtId="0" fontId="52" fillId="0" borderId="5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198" fontId="37" fillId="0" borderId="48" xfId="0" applyNumberFormat="1" applyFont="1" applyBorder="1" applyAlignment="1">
      <alignment horizontal="center" vertical="center" wrapText="1"/>
    </xf>
    <xf numFmtId="198" fontId="37" fillId="0" borderId="49" xfId="0" applyNumberFormat="1" applyFont="1" applyBorder="1" applyAlignment="1">
      <alignment horizontal="center" vertical="center" wrapText="1"/>
    </xf>
    <xf numFmtId="198" fontId="37" fillId="0" borderId="50" xfId="0" applyNumberFormat="1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9" xfId="0" applyFont="1" applyFill="1" applyBorder="1" applyAlignment="1">
      <alignment horizontal="center" vertical="center" wrapText="1" shrinkToFit="1"/>
    </xf>
    <xf numFmtId="0" fontId="29" fillId="0" borderId="20" xfId="0" applyFont="1" applyFill="1" applyBorder="1" applyAlignment="1">
      <alignment horizontal="center" vertical="center" wrapText="1" shrinkToFit="1"/>
    </xf>
    <xf numFmtId="0" fontId="29" fillId="0" borderId="30" xfId="0" applyFont="1" applyFill="1" applyBorder="1" applyAlignment="1">
      <alignment horizontal="center" vertical="center" wrapText="1" shrinkToFit="1"/>
    </xf>
    <xf numFmtId="0" fontId="32" fillId="0" borderId="19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4" fillId="0" borderId="19" xfId="0" applyFont="1" applyFill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3" fillId="0" borderId="29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4" fillId="0" borderId="19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新增Microsoft Excel 工作表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28</xdr:row>
      <xdr:rowOff>28575</xdr:rowOff>
    </xdr:from>
    <xdr:to>
      <xdr:col>5</xdr:col>
      <xdr:colOff>114300</xdr:colOff>
      <xdr:row>29</xdr:row>
      <xdr:rowOff>85725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8602325"/>
          <a:ext cx="1943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28</xdr:row>
      <xdr:rowOff>104775</xdr:rowOff>
    </xdr:from>
    <xdr:to>
      <xdr:col>8</xdr:col>
      <xdr:colOff>771525</xdr:colOff>
      <xdr:row>29</xdr:row>
      <xdr:rowOff>57150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18678525"/>
          <a:ext cx="1571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647700</xdr:colOff>
      <xdr:row>28</xdr:row>
      <xdr:rowOff>47625</xdr:rowOff>
    </xdr:from>
    <xdr:to>
      <xdr:col>9</xdr:col>
      <xdr:colOff>9525</xdr:colOff>
      <xdr:row>29</xdr:row>
      <xdr:rowOff>209550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25200" y="18621375"/>
          <a:ext cx="1257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450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04975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69735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50" zoomScaleNormal="50" zoomScalePageLayoutView="0" workbookViewId="0" topLeftCell="A1">
      <selection activeCell="Q3" sqref="Q3:T3"/>
    </sheetView>
  </sheetViews>
  <sheetFormatPr defaultColWidth="9.00390625" defaultRowHeight="16.5"/>
  <cols>
    <col min="1" max="1" width="24.875" style="165" customWidth="1"/>
    <col min="2" max="4" width="14.625" style="165" customWidth="1"/>
    <col min="5" max="5" width="24.875" style="165" customWidth="1"/>
    <col min="6" max="8" width="14.625" style="165" customWidth="1"/>
    <col min="9" max="9" width="24.875" style="165" customWidth="1"/>
    <col min="10" max="12" width="14.625" style="165" customWidth="1"/>
    <col min="13" max="13" width="24.875" style="165" customWidth="1"/>
    <col min="14" max="16" width="14.625" style="165" customWidth="1"/>
    <col min="17" max="17" width="24.875" style="165" customWidth="1"/>
    <col min="18" max="20" width="14.625" style="165" customWidth="1"/>
    <col min="21" max="16384" width="9.00390625" style="165" customWidth="1"/>
  </cols>
  <sheetData>
    <row r="1" spans="1:19" s="206" customFormat="1" ht="101.25" thickBot="1">
      <c r="A1" s="208"/>
      <c r="B1" s="208"/>
      <c r="C1" s="208"/>
      <c r="D1" s="208"/>
      <c r="E1" s="208"/>
      <c r="F1" s="208"/>
      <c r="G1" s="209" t="s">
        <v>177</v>
      </c>
      <c r="H1" s="209"/>
      <c r="I1" s="209"/>
      <c r="J1" s="209"/>
      <c r="K1" s="209"/>
      <c r="L1" s="208"/>
      <c r="M1" s="208"/>
      <c r="N1" s="210"/>
      <c r="O1" s="212" t="s">
        <v>152</v>
      </c>
      <c r="P1" s="207"/>
      <c r="Q1" s="207"/>
      <c r="R1" s="211"/>
      <c r="S1" s="211"/>
    </row>
    <row r="2" spans="1:20" s="174" customFormat="1" ht="60" customHeight="1" thickBot="1">
      <c r="A2" s="226"/>
      <c r="B2" s="227"/>
      <c r="C2" s="227"/>
      <c r="D2" s="228"/>
      <c r="E2" s="229"/>
      <c r="F2" s="230"/>
      <c r="G2" s="230"/>
      <c r="H2" s="231"/>
      <c r="I2" s="229" t="s">
        <v>154</v>
      </c>
      <c r="J2" s="230"/>
      <c r="K2" s="230"/>
      <c r="L2" s="231"/>
      <c r="M2" s="229" t="s">
        <v>181</v>
      </c>
      <c r="N2" s="230"/>
      <c r="O2" s="230"/>
      <c r="P2" s="231"/>
      <c r="Q2" s="229" t="s">
        <v>182</v>
      </c>
      <c r="R2" s="230"/>
      <c r="S2" s="230"/>
      <c r="T2" s="231"/>
    </row>
    <row r="3" spans="1:20" s="197" customFormat="1" ht="60" customHeight="1">
      <c r="A3" s="235"/>
      <c r="B3" s="236"/>
      <c r="C3" s="236"/>
      <c r="D3" s="237"/>
      <c r="E3" s="238"/>
      <c r="F3" s="239"/>
      <c r="G3" s="239"/>
      <c r="H3" s="240"/>
      <c r="I3" s="238" t="s">
        <v>61</v>
      </c>
      <c r="J3" s="239" t="s">
        <v>61</v>
      </c>
      <c r="K3" s="239" t="s">
        <v>61</v>
      </c>
      <c r="L3" s="240" t="s">
        <v>61</v>
      </c>
      <c r="M3" s="238" t="s">
        <v>63</v>
      </c>
      <c r="N3" s="239"/>
      <c r="O3" s="239"/>
      <c r="P3" s="240"/>
      <c r="Q3" s="247" t="s">
        <v>224</v>
      </c>
      <c r="R3" s="248"/>
      <c r="S3" s="248"/>
      <c r="T3" s="249"/>
    </row>
    <row r="4" spans="1:20" s="197" customFormat="1" ht="60" customHeight="1">
      <c r="A4" s="256"/>
      <c r="B4" s="257"/>
      <c r="C4" s="257"/>
      <c r="D4" s="258"/>
      <c r="E4" s="250"/>
      <c r="F4" s="251"/>
      <c r="G4" s="251"/>
      <c r="H4" s="252"/>
      <c r="I4" s="259" t="s">
        <v>175</v>
      </c>
      <c r="J4" s="260"/>
      <c r="K4" s="260"/>
      <c r="L4" s="261"/>
      <c r="M4" s="250" t="s">
        <v>125</v>
      </c>
      <c r="N4" s="251"/>
      <c r="O4" s="251"/>
      <c r="P4" s="252"/>
      <c r="Q4" s="253" t="s">
        <v>187</v>
      </c>
      <c r="R4" s="254"/>
      <c r="S4" s="254"/>
      <c r="T4" s="255"/>
    </row>
    <row r="5" spans="1:20" s="197" customFormat="1" ht="60" customHeight="1">
      <c r="A5" s="241"/>
      <c r="B5" s="242"/>
      <c r="C5" s="242"/>
      <c r="D5" s="243"/>
      <c r="E5" s="232"/>
      <c r="F5" s="233"/>
      <c r="G5" s="233"/>
      <c r="H5" s="234"/>
      <c r="I5" s="232" t="s">
        <v>160</v>
      </c>
      <c r="J5" s="233"/>
      <c r="K5" s="233"/>
      <c r="L5" s="234"/>
      <c r="M5" s="232" t="s">
        <v>159</v>
      </c>
      <c r="N5" s="233"/>
      <c r="O5" s="233"/>
      <c r="P5" s="234"/>
      <c r="Q5" s="232" t="s">
        <v>161</v>
      </c>
      <c r="R5" s="233"/>
      <c r="S5" s="233"/>
      <c r="T5" s="234"/>
    </row>
    <row r="6" spans="1:20" s="197" customFormat="1" ht="60" customHeight="1">
      <c r="A6" s="241"/>
      <c r="B6" s="242"/>
      <c r="C6" s="242"/>
      <c r="D6" s="243"/>
      <c r="E6" s="232"/>
      <c r="F6" s="233"/>
      <c r="G6" s="233"/>
      <c r="H6" s="234"/>
      <c r="I6" s="232" t="s">
        <v>173</v>
      </c>
      <c r="J6" s="233"/>
      <c r="K6" s="233"/>
      <c r="L6" s="234"/>
      <c r="M6" s="232" t="s">
        <v>162</v>
      </c>
      <c r="N6" s="233"/>
      <c r="O6" s="233"/>
      <c r="P6" s="234"/>
      <c r="Q6" s="232" t="s">
        <v>188</v>
      </c>
      <c r="R6" s="233"/>
      <c r="S6" s="233"/>
      <c r="T6" s="234"/>
    </row>
    <row r="7" spans="1:20" s="197" customFormat="1" ht="60" customHeight="1">
      <c r="A7" s="268"/>
      <c r="B7" s="269"/>
      <c r="C7" s="269"/>
      <c r="D7" s="270"/>
      <c r="E7" s="262"/>
      <c r="F7" s="263"/>
      <c r="G7" s="263"/>
      <c r="H7" s="264"/>
      <c r="I7" s="262" t="s">
        <v>64</v>
      </c>
      <c r="J7" s="263"/>
      <c r="K7" s="263"/>
      <c r="L7" s="264"/>
      <c r="M7" s="262" t="s">
        <v>65</v>
      </c>
      <c r="N7" s="263"/>
      <c r="O7" s="263"/>
      <c r="P7" s="264"/>
      <c r="Q7" s="262" t="s">
        <v>64</v>
      </c>
      <c r="R7" s="263"/>
      <c r="S7" s="263"/>
      <c r="T7" s="264"/>
    </row>
    <row r="8" spans="1:20" s="197" customFormat="1" ht="60" customHeight="1" thickBot="1">
      <c r="A8" s="265"/>
      <c r="B8" s="266"/>
      <c r="C8" s="266"/>
      <c r="D8" s="267"/>
      <c r="E8" s="244"/>
      <c r="F8" s="245"/>
      <c r="G8" s="245"/>
      <c r="H8" s="246"/>
      <c r="I8" s="244" t="s">
        <v>156</v>
      </c>
      <c r="J8" s="245"/>
      <c r="K8" s="245"/>
      <c r="L8" s="246"/>
      <c r="M8" s="244" t="s">
        <v>158</v>
      </c>
      <c r="N8" s="245"/>
      <c r="O8" s="245"/>
      <c r="P8" s="246"/>
      <c r="Q8" s="244" t="s">
        <v>101</v>
      </c>
      <c r="R8" s="245"/>
      <c r="S8" s="245"/>
      <c r="T8" s="246"/>
    </row>
    <row r="9" spans="1:20" ht="16.5">
      <c r="A9" s="166" t="s">
        <v>36</v>
      </c>
      <c r="B9" s="167" t="str">
        <f>'第一週明細'!W12</f>
        <v>K</v>
      </c>
      <c r="C9" s="167" t="s">
        <v>9</v>
      </c>
      <c r="D9" s="167" t="str">
        <f>'第一週明細'!W8</f>
        <v>g</v>
      </c>
      <c r="E9" s="167" t="s">
        <v>36</v>
      </c>
      <c r="F9" s="167" t="str">
        <f>'第一週明細'!W20</f>
        <v>K</v>
      </c>
      <c r="G9" s="167" t="s">
        <v>9</v>
      </c>
      <c r="H9" s="167" t="str">
        <f>'第一週明細'!W16</f>
        <v>g</v>
      </c>
      <c r="I9" s="167" t="s">
        <v>36</v>
      </c>
      <c r="J9" s="167" t="str">
        <f>'第一週明細'!W28</f>
        <v>708.5K</v>
      </c>
      <c r="K9" s="167" t="s">
        <v>9</v>
      </c>
      <c r="L9" s="167" t="str">
        <f>'第一週明細'!W24</f>
        <v>22.9g</v>
      </c>
      <c r="M9" s="167" t="s">
        <v>36</v>
      </c>
      <c r="N9" s="167" t="str">
        <f>'第一週明細'!W36</f>
        <v>708.5K</v>
      </c>
      <c r="O9" s="167" t="s">
        <v>9</v>
      </c>
      <c r="P9" s="167" t="str">
        <f>'第一週明細'!W32</f>
        <v>22.9g</v>
      </c>
      <c r="Q9" s="167" t="s">
        <v>36</v>
      </c>
      <c r="R9" s="167" t="str">
        <f>'第一週明細'!W44</f>
        <v>718.3K</v>
      </c>
      <c r="S9" s="167" t="s">
        <v>9</v>
      </c>
      <c r="T9" s="168" t="str">
        <f>'第一週明細'!W40</f>
        <v>21.5g</v>
      </c>
    </row>
    <row r="10" spans="1:20" ht="17.25" thickBot="1">
      <c r="A10" s="169" t="s">
        <v>7</v>
      </c>
      <c r="B10" s="170" t="str">
        <f>'第一週明細'!W6</f>
        <v>g</v>
      </c>
      <c r="C10" s="170" t="s">
        <v>11</v>
      </c>
      <c r="D10" s="170" t="str">
        <f>'第一週明細'!W10</f>
        <v>g</v>
      </c>
      <c r="E10" s="170" t="s">
        <v>7</v>
      </c>
      <c r="F10" s="170" t="str">
        <f>'第一週明細'!W14</f>
        <v>g</v>
      </c>
      <c r="G10" s="170" t="s">
        <v>11</v>
      </c>
      <c r="H10" s="170" t="str">
        <f>'第一週明細'!W18</f>
        <v>g</v>
      </c>
      <c r="I10" s="170" t="s">
        <v>7</v>
      </c>
      <c r="J10" s="170" t="str">
        <f>'第一週明細'!W22</f>
        <v>102.1g</v>
      </c>
      <c r="K10" s="170" t="s">
        <v>11</v>
      </c>
      <c r="L10" s="170" t="str">
        <f>'第一週明細'!W26</f>
        <v>23.5g</v>
      </c>
      <c r="M10" s="170" t="s">
        <v>7</v>
      </c>
      <c r="N10" s="170" t="str">
        <f>'第一週明細'!W30</f>
        <v>102.1g</v>
      </c>
      <c r="O10" s="170" t="s">
        <v>11</v>
      </c>
      <c r="P10" s="170" t="str">
        <f>'第一週明細'!W34</f>
        <v>23.5g</v>
      </c>
      <c r="Q10" s="170" t="s">
        <v>7</v>
      </c>
      <c r="R10" s="170" t="str">
        <f>'第一週明細'!W38</f>
        <v>107.4.g</v>
      </c>
      <c r="S10" s="170" t="s">
        <v>11</v>
      </c>
      <c r="T10" s="171" t="str">
        <f>'第一週明細'!W42</f>
        <v>23.8g</v>
      </c>
    </row>
    <row r="11" spans="1:20" s="174" customFormat="1" ht="60" customHeight="1" thickBot="1">
      <c r="A11" s="229" t="s">
        <v>183</v>
      </c>
      <c r="B11" s="230"/>
      <c r="C11" s="230"/>
      <c r="D11" s="231"/>
      <c r="E11" s="229" t="s">
        <v>218</v>
      </c>
      <c r="F11" s="230"/>
      <c r="G11" s="230"/>
      <c r="H11" s="231"/>
      <c r="I11" s="229" t="s">
        <v>184</v>
      </c>
      <c r="J11" s="230"/>
      <c r="K11" s="230"/>
      <c r="L11" s="231"/>
      <c r="M11" s="229" t="s">
        <v>185</v>
      </c>
      <c r="N11" s="230"/>
      <c r="O11" s="230"/>
      <c r="P11" s="231"/>
      <c r="Q11" s="229" t="s">
        <v>219</v>
      </c>
      <c r="R11" s="230"/>
      <c r="S11" s="230"/>
      <c r="T11" s="231"/>
    </row>
    <row r="12" spans="1:20" s="197" customFormat="1" ht="60" customHeight="1">
      <c r="A12" s="232" t="s">
        <v>66</v>
      </c>
      <c r="B12" s="233"/>
      <c r="C12" s="233"/>
      <c r="D12" s="234"/>
      <c r="E12" s="232" t="s">
        <v>62</v>
      </c>
      <c r="F12" s="233" t="s">
        <v>62</v>
      </c>
      <c r="G12" s="233" t="s">
        <v>62</v>
      </c>
      <c r="H12" s="234" t="s">
        <v>62</v>
      </c>
      <c r="I12" s="232" t="s">
        <v>61</v>
      </c>
      <c r="J12" s="233" t="s">
        <v>61</v>
      </c>
      <c r="K12" s="233" t="s">
        <v>61</v>
      </c>
      <c r="L12" s="234" t="s">
        <v>61</v>
      </c>
      <c r="M12" s="232" t="s">
        <v>63</v>
      </c>
      <c r="N12" s="233" t="s">
        <v>63</v>
      </c>
      <c r="O12" s="233" t="s">
        <v>63</v>
      </c>
      <c r="P12" s="234" t="s">
        <v>63</v>
      </c>
      <c r="Q12" s="233" t="s">
        <v>87</v>
      </c>
      <c r="R12" s="233"/>
      <c r="S12" s="233"/>
      <c r="T12" s="234"/>
    </row>
    <row r="13" spans="1:20" s="197" customFormat="1" ht="60" customHeight="1">
      <c r="A13" s="250" t="s">
        <v>209</v>
      </c>
      <c r="B13" s="251"/>
      <c r="C13" s="251"/>
      <c r="D13" s="252"/>
      <c r="E13" s="250" t="s">
        <v>211</v>
      </c>
      <c r="F13" s="251"/>
      <c r="G13" s="251"/>
      <c r="H13" s="252"/>
      <c r="I13" s="250" t="s">
        <v>189</v>
      </c>
      <c r="J13" s="251"/>
      <c r="K13" s="251"/>
      <c r="L13" s="252"/>
      <c r="M13" s="250" t="s">
        <v>148</v>
      </c>
      <c r="N13" s="251"/>
      <c r="O13" s="251"/>
      <c r="P13" s="252"/>
      <c r="Q13" s="250" t="s">
        <v>217</v>
      </c>
      <c r="R13" s="251"/>
      <c r="S13" s="251"/>
      <c r="T13" s="252"/>
    </row>
    <row r="14" spans="1:20" s="197" customFormat="1" ht="60" customHeight="1">
      <c r="A14" s="232" t="s">
        <v>190</v>
      </c>
      <c r="B14" s="233"/>
      <c r="C14" s="233"/>
      <c r="D14" s="234"/>
      <c r="E14" s="232" t="s">
        <v>144</v>
      </c>
      <c r="F14" s="233"/>
      <c r="G14" s="233"/>
      <c r="H14" s="234"/>
      <c r="I14" s="232" t="s">
        <v>102</v>
      </c>
      <c r="J14" s="233"/>
      <c r="K14" s="233"/>
      <c r="L14" s="234"/>
      <c r="M14" s="232" t="s">
        <v>163</v>
      </c>
      <c r="N14" s="233"/>
      <c r="O14" s="233"/>
      <c r="P14" s="234"/>
      <c r="Q14" s="232" t="s">
        <v>67</v>
      </c>
      <c r="R14" s="233"/>
      <c r="S14" s="233"/>
      <c r="T14" s="234"/>
    </row>
    <row r="15" spans="1:20" s="197" customFormat="1" ht="60" customHeight="1">
      <c r="A15" s="232" t="s">
        <v>191</v>
      </c>
      <c r="B15" s="233"/>
      <c r="C15" s="233"/>
      <c r="D15" s="234"/>
      <c r="E15" s="232" t="s">
        <v>194</v>
      </c>
      <c r="F15" s="233"/>
      <c r="G15" s="233"/>
      <c r="H15" s="234"/>
      <c r="I15" s="232" t="s">
        <v>120</v>
      </c>
      <c r="J15" s="233"/>
      <c r="K15" s="233"/>
      <c r="L15" s="234"/>
      <c r="M15" s="232" t="s">
        <v>149</v>
      </c>
      <c r="N15" s="233"/>
      <c r="O15" s="233"/>
      <c r="P15" s="234"/>
      <c r="Q15" s="232" t="s">
        <v>193</v>
      </c>
      <c r="R15" s="233"/>
      <c r="S15" s="233"/>
      <c r="T15" s="234"/>
    </row>
    <row r="16" spans="1:20" s="197" customFormat="1" ht="60" customHeight="1">
      <c r="A16" s="262" t="s">
        <v>64</v>
      </c>
      <c r="B16" s="263"/>
      <c r="C16" s="263"/>
      <c r="D16" s="264"/>
      <c r="E16" s="262" t="s">
        <v>65</v>
      </c>
      <c r="F16" s="263"/>
      <c r="G16" s="263"/>
      <c r="H16" s="264"/>
      <c r="I16" s="262" t="s">
        <v>64</v>
      </c>
      <c r="J16" s="263"/>
      <c r="K16" s="263"/>
      <c r="L16" s="264"/>
      <c r="M16" s="262" t="s">
        <v>65</v>
      </c>
      <c r="N16" s="263"/>
      <c r="O16" s="263"/>
      <c r="P16" s="264"/>
      <c r="Q16" s="262" t="s">
        <v>64</v>
      </c>
      <c r="R16" s="263"/>
      <c r="S16" s="263"/>
      <c r="T16" s="264"/>
    </row>
    <row r="17" spans="1:20" s="197" customFormat="1" ht="60" customHeight="1" thickBot="1">
      <c r="A17" s="244" t="s">
        <v>122</v>
      </c>
      <c r="B17" s="245"/>
      <c r="C17" s="245"/>
      <c r="D17" s="246"/>
      <c r="E17" s="244" t="s">
        <v>192</v>
      </c>
      <c r="F17" s="245"/>
      <c r="G17" s="245"/>
      <c r="H17" s="246"/>
      <c r="I17" s="244" t="s">
        <v>157</v>
      </c>
      <c r="J17" s="245"/>
      <c r="K17" s="245"/>
      <c r="L17" s="246"/>
      <c r="M17" s="244" t="s">
        <v>60</v>
      </c>
      <c r="N17" s="245"/>
      <c r="O17" s="245"/>
      <c r="P17" s="246"/>
      <c r="Q17" s="244" t="s">
        <v>141</v>
      </c>
      <c r="R17" s="245"/>
      <c r="S17" s="245"/>
      <c r="T17" s="246"/>
    </row>
    <row r="18" spans="1:20" ht="16.5">
      <c r="A18" s="166" t="s">
        <v>36</v>
      </c>
      <c r="B18" s="167" t="str">
        <f>'第二周明細'!W12</f>
        <v>711.9K</v>
      </c>
      <c r="C18" s="167" t="s">
        <v>9</v>
      </c>
      <c r="D18" s="167" t="str">
        <f>'第二周明細'!W8</f>
        <v>23.1g</v>
      </c>
      <c r="E18" s="167" t="s">
        <v>36</v>
      </c>
      <c r="F18" s="167" t="str">
        <f>'第二周明細'!W20</f>
        <v>708.9K</v>
      </c>
      <c r="G18" s="167" t="s">
        <v>9</v>
      </c>
      <c r="H18" s="167" t="str">
        <f>'第二周明細'!W16</f>
        <v>25.3g</v>
      </c>
      <c r="I18" s="167" t="s">
        <v>36</v>
      </c>
      <c r="J18" s="167" t="str">
        <f>'第二周明細'!W28</f>
        <v>708.5K</v>
      </c>
      <c r="K18" s="167" t="s">
        <v>9</v>
      </c>
      <c r="L18" s="167" t="str">
        <f>'第二周明細'!W24</f>
        <v>22.9g</v>
      </c>
      <c r="M18" s="167" t="s">
        <v>36</v>
      </c>
      <c r="N18" s="167" t="str">
        <f>'第二周明細'!W36</f>
        <v>710.5K</v>
      </c>
      <c r="O18" s="167" t="s">
        <v>9</v>
      </c>
      <c r="P18" s="167" t="str">
        <f>'第二周明細'!W32</f>
        <v>22.5g</v>
      </c>
      <c r="Q18" s="167" t="s">
        <v>36</v>
      </c>
      <c r="R18" s="167" t="str">
        <f>'第二周明細'!W44</f>
        <v>710.5K</v>
      </c>
      <c r="S18" s="167" t="s">
        <v>9</v>
      </c>
      <c r="T18" s="167" t="str">
        <f>'第二周明細'!W40</f>
        <v>22.5g</v>
      </c>
    </row>
    <row r="19" spans="1:20" ht="17.25" thickBot="1">
      <c r="A19" s="169" t="s">
        <v>7</v>
      </c>
      <c r="B19" s="167" t="str">
        <f>'第二周明細'!W6</f>
        <v>102.5g</v>
      </c>
      <c r="C19" s="170" t="s">
        <v>11</v>
      </c>
      <c r="D19" s="167" t="str">
        <f>'第二周明細'!W10</f>
        <v>23.5g</v>
      </c>
      <c r="E19" s="170" t="s">
        <v>7</v>
      </c>
      <c r="F19" s="167" t="str">
        <f>'第二周明細'!W14</f>
        <v>115.1g</v>
      </c>
      <c r="G19" s="170" t="s">
        <v>11</v>
      </c>
      <c r="H19" s="167" t="str">
        <f>'第二周明細'!W18</f>
        <v>30.2g</v>
      </c>
      <c r="I19" s="170" t="s">
        <v>7</v>
      </c>
      <c r="J19" s="167" t="str">
        <f>'第二周明細'!W22</f>
        <v>102.1g</v>
      </c>
      <c r="K19" s="170" t="s">
        <v>11</v>
      </c>
      <c r="L19" s="167" t="str">
        <f>'第二周明細'!W26</f>
        <v>23.5g</v>
      </c>
      <c r="M19" s="170" t="s">
        <v>7</v>
      </c>
      <c r="N19" s="167" t="str">
        <f>'第二周明細'!W30</f>
        <v>103.5g</v>
      </c>
      <c r="O19" s="170" t="s">
        <v>11</v>
      </c>
      <c r="P19" s="167" t="str">
        <f>'第二周明細'!W34</f>
        <v>23.5g</v>
      </c>
      <c r="Q19" s="170" t="s">
        <v>7</v>
      </c>
      <c r="R19" s="167" t="str">
        <f>'第二周明細'!W38</f>
        <v>103.5g</v>
      </c>
      <c r="S19" s="170" t="s">
        <v>11</v>
      </c>
      <c r="T19" s="167" t="str">
        <f>'第二周明細'!W42</f>
        <v>23.5g</v>
      </c>
    </row>
    <row r="20" spans="1:20" s="174" customFormat="1" ht="60" customHeight="1" thickBot="1">
      <c r="A20" s="229" t="s">
        <v>186</v>
      </c>
      <c r="B20" s="230"/>
      <c r="C20" s="230"/>
      <c r="D20" s="231"/>
      <c r="E20" s="229" t="s">
        <v>155</v>
      </c>
      <c r="F20" s="230"/>
      <c r="G20" s="230"/>
      <c r="H20" s="231"/>
      <c r="I20" s="229"/>
      <c r="J20" s="230"/>
      <c r="K20" s="230"/>
      <c r="L20" s="230"/>
      <c r="M20" s="229"/>
      <c r="N20" s="230"/>
      <c r="O20" s="230"/>
      <c r="P20" s="231"/>
      <c r="Q20" s="271"/>
      <c r="R20" s="272"/>
      <c r="S20" s="272"/>
      <c r="T20" s="273"/>
    </row>
    <row r="21" spans="1:20" s="197" customFormat="1" ht="60" customHeight="1">
      <c r="A21" s="232" t="s">
        <v>66</v>
      </c>
      <c r="B21" s="233"/>
      <c r="C21" s="233"/>
      <c r="D21" s="234"/>
      <c r="E21" s="232" t="s">
        <v>62</v>
      </c>
      <c r="F21" s="233" t="s">
        <v>62</v>
      </c>
      <c r="G21" s="233" t="s">
        <v>62</v>
      </c>
      <c r="H21" s="234" t="s">
        <v>62</v>
      </c>
      <c r="I21" s="232"/>
      <c r="J21" s="233"/>
      <c r="K21" s="233"/>
      <c r="L21" s="233"/>
      <c r="M21" s="232"/>
      <c r="N21" s="233"/>
      <c r="O21" s="233"/>
      <c r="P21" s="234"/>
      <c r="Q21" s="238"/>
      <c r="R21" s="239"/>
      <c r="S21" s="239"/>
      <c r="T21" s="240"/>
    </row>
    <row r="22" spans="1:20" s="197" customFormat="1" ht="60" customHeight="1">
      <c r="A22" s="250" t="s">
        <v>210</v>
      </c>
      <c r="B22" s="251"/>
      <c r="C22" s="251"/>
      <c r="D22" s="252"/>
      <c r="E22" s="250" t="s">
        <v>213</v>
      </c>
      <c r="F22" s="251"/>
      <c r="G22" s="251"/>
      <c r="H22" s="252"/>
      <c r="I22" s="250"/>
      <c r="J22" s="251"/>
      <c r="K22" s="251"/>
      <c r="L22" s="252"/>
      <c r="M22" s="250"/>
      <c r="N22" s="251"/>
      <c r="O22" s="251"/>
      <c r="P22" s="252"/>
      <c r="Q22" s="250"/>
      <c r="R22" s="251"/>
      <c r="S22" s="251"/>
      <c r="T22" s="252"/>
    </row>
    <row r="23" spans="1:20" s="197" customFormat="1" ht="60" customHeight="1">
      <c r="A23" s="232" t="s">
        <v>221</v>
      </c>
      <c r="B23" s="233"/>
      <c r="C23" s="233"/>
      <c r="D23" s="234"/>
      <c r="E23" s="232" t="s">
        <v>151</v>
      </c>
      <c r="F23" s="233"/>
      <c r="G23" s="233"/>
      <c r="H23" s="234"/>
      <c r="I23" s="232"/>
      <c r="J23" s="233"/>
      <c r="K23" s="233"/>
      <c r="L23" s="234"/>
      <c r="M23" s="232"/>
      <c r="N23" s="233"/>
      <c r="O23" s="233"/>
      <c r="P23" s="234"/>
      <c r="Q23" s="232"/>
      <c r="R23" s="233"/>
      <c r="S23" s="233"/>
      <c r="T23" s="234"/>
    </row>
    <row r="24" spans="1:20" s="197" customFormat="1" ht="60" customHeight="1">
      <c r="A24" s="232" t="s">
        <v>212</v>
      </c>
      <c r="B24" s="233"/>
      <c r="C24" s="233"/>
      <c r="D24" s="234"/>
      <c r="E24" s="232" t="s">
        <v>222</v>
      </c>
      <c r="F24" s="233"/>
      <c r="G24" s="233"/>
      <c r="H24" s="234"/>
      <c r="I24" s="232"/>
      <c r="J24" s="233"/>
      <c r="K24" s="233"/>
      <c r="L24" s="234"/>
      <c r="M24" s="232"/>
      <c r="N24" s="233"/>
      <c r="O24" s="233"/>
      <c r="P24" s="234"/>
      <c r="Q24" s="232"/>
      <c r="R24" s="233"/>
      <c r="S24" s="233"/>
      <c r="T24" s="234"/>
    </row>
    <row r="25" spans="1:20" s="197" customFormat="1" ht="60" customHeight="1">
      <c r="A25" s="262" t="s">
        <v>64</v>
      </c>
      <c r="B25" s="263"/>
      <c r="C25" s="263"/>
      <c r="D25" s="264"/>
      <c r="E25" s="262" t="s">
        <v>65</v>
      </c>
      <c r="F25" s="263"/>
      <c r="G25" s="263"/>
      <c r="H25" s="264"/>
      <c r="I25" s="262"/>
      <c r="J25" s="263"/>
      <c r="K25" s="263"/>
      <c r="L25" s="264"/>
      <c r="M25" s="262"/>
      <c r="N25" s="263"/>
      <c r="O25" s="263"/>
      <c r="P25" s="264"/>
      <c r="Q25" s="262"/>
      <c r="R25" s="263"/>
      <c r="S25" s="263"/>
      <c r="T25" s="264"/>
    </row>
    <row r="26" spans="1:20" s="197" customFormat="1" ht="60" customHeight="1" thickBot="1">
      <c r="A26" s="244" t="s">
        <v>121</v>
      </c>
      <c r="B26" s="245"/>
      <c r="C26" s="245"/>
      <c r="D26" s="246"/>
      <c r="E26" s="244" t="s">
        <v>172</v>
      </c>
      <c r="F26" s="245"/>
      <c r="G26" s="245"/>
      <c r="H26" s="246"/>
      <c r="I26" s="244"/>
      <c r="J26" s="245"/>
      <c r="K26" s="245"/>
      <c r="L26" s="246"/>
      <c r="M26" s="244"/>
      <c r="N26" s="245"/>
      <c r="O26" s="245"/>
      <c r="P26" s="246"/>
      <c r="Q26" s="244"/>
      <c r="R26" s="245"/>
      <c r="S26" s="245"/>
      <c r="T26" s="246"/>
    </row>
    <row r="27" spans="1:20" ht="16.5">
      <c r="A27" s="166" t="s">
        <v>36</v>
      </c>
      <c r="B27" s="167" t="str">
        <f>'第三周明細'!W12</f>
        <v>710.5K</v>
      </c>
      <c r="C27" s="167" t="s">
        <v>9</v>
      </c>
      <c r="D27" s="167" t="str">
        <f>'第三周明細'!W8</f>
        <v>22.5g</v>
      </c>
      <c r="E27" s="167" t="s">
        <v>36</v>
      </c>
      <c r="F27" s="167" t="str">
        <f>'第三周明細'!W20</f>
        <v>712.3K</v>
      </c>
      <c r="G27" s="167" t="s">
        <v>9</v>
      </c>
      <c r="H27" s="167" t="str">
        <f>'第三周明細'!W16</f>
        <v>21.5g</v>
      </c>
      <c r="I27" s="167" t="s">
        <v>36</v>
      </c>
      <c r="J27" s="167" t="str">
        <f>'第三周明細'!W28</f>
        <v>K</v>
      </c>
      <c r="K27" s="167" t="s">
        <v>9</v>
      </c>
      <c r="L27" s="176" t="str">
        <f>'第三周明細'!W24</f>
        <v>g</v>
      </c>
      <c r="M27" s="167" t="s">
        <v>36</v>
      </c>
      <c r="N27" s="167" t="str">
        <f>'第三周明細'!W36</f>
        <v>K</v>
      </c>
      <c r="O27" s="167" t="s">
        <v>9</v>
      </c>
      <c r="P27" s="176" t="str">
        <f>'第三周明細'!W32</f>
        <v>g</v>
      </c>
      <c r="Q27" s="166" t="s">
        <v>36</v>
      </c>
      <c r="R27" s="167" t="str">
        <f>'第三周明細'!W44</f>
        <v>K</v>
      </c>
      <c r="S27" s="167" t="s">
        <v>9</v>
      </c>
      <c r="T27" s="168" t="str">
        <f>'第三周明細'!W40</f>
        <v>g</v>
      </c>
    </row>
    <row r="28" spans="1:20" ht="17.25" thickBot="1">
      <c r="A28" s="172" t="s">
        <v>7</v>
      </c>
      <c r="B28" s="173" t="str">
        <f>'第三周明細'!W6</f>
        <v>103.5g</v>
      </c>
      <c r="C28" s="173" t="s">
        <v>11</v>
      </c>
      <c r="D28" s="173" t="str">
        <f>'第三周明細'!W10</f>
        <v>23.5g</v>
      </c>
      <c r="E28" s="173" t="s">
        <v>7</v>
      </c>
      <c r="F28" s="173" t="str">
        <f>'第三周明細'!W14</f>
        <v>105.3g</v>
      </c>
      <c r="G28" s="173" t="s">
        <v>11</v>
      </c>
      <c r="H28" s="173" t="str">
        <f>'第三周明細'!W18</f>
        <v>24.4g</v>
      </c>
      <c r="I28" s="173" t="s">
        <v>7</v>
      </c>
      <c r="J28" s="173" t="str">
        <f>'第三周明細'!W22</f>
        <v>g</v>
      </c>
      <c r="K28" s="173" t="s">
        <v>11</v>
      </c>
      <c r="L28" s="177" t="str">
        <f>'第三周明細'!W26</f>
        <v>g</v>
      </c>
      <c r="M28" s="173" t="s">
        <v>7</v>
      </c>
      <c r="N28" s="173" t="str">
        <f>'第三周明細'!W30</f>
        <v>g</v>
      </c>
      <c r="O28" s="173" t="s">
        <v>11</v>
      </c>
      <c r="P28" s="177" t="str">
        <f>'第三周明細'!W34</f>
        <v>g</v>
      </c>
      <c r="Q28" s="172" t="s">
        <v>7</v>
      </c>
      <c r="R28" s="173" t="str">
        <f>'第三周明細'!W38</f>
        <v>g</v>
      </c>
      <c r="S28" s="173" t="s">
        <v>11</v>
      </c>
      <c r="T28" s="188" t="str">
        <f>'第三周明細'!W42</f>
        <v>g</v>
      </c>
    </row>
    <row r="29" spans="2:20" s="190" customFormat="1" ht="21.75" customHeight="1">
      <c r="B29" s="200"/>
      <c r="C29" s="201"/>
      <c r="D29" s="175" t="s">
        <v>38</v>
      </c>
      <c r="E29" s="202"/>
      <c r="G29" s="175" t="s">
        <v>39</v>
      </c>
      <c r="H29" s="202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</row>
    <row r="30" spans="2:20" s="190" customFormat="1" ht="20.25">
      <c r="B30" s="203"/>
      <c r="D30" s="224"/>
      <c r="E30" s="224"/>
      <c r="F30" s="225"/>
      <c r="G30" s="225"/>
      <c r="H30" s="204"/>
      <c r="I30" s="201"/>
      <c r="J30" s="201"/>
      <c r="K30" s="204"/>
      <c r="L30" s="201"/>
      <c r="N30" s="204"/>
      <c r="O30" s="201"/>
      <c r="Q30" s="204"/>
      <c r="R30" s="201"/>
      <c r="T30" s="204"/>
    </row>
    <row r="31" spans="2:20" s="190" customFormat="1" ht="16.5">
      <c r="B31" s="200"/>
      <c r="E31" s="202"/>
      <c r="H31" s="202"/>
      <c r="K31" s="202"/>
      <c r="N31" s="202"/>
      <c r="Q31" s="202"/>
      <c r="T31" s="202"/>
    </row>
  </sheetData>
  <sheetProtection/>
  <mergeCells count="107">
    <mergeCell ref="Q22:T22"/>
    <mergeCell ref="A26:D26"/>
    <mergeCell ref="E26:H26"/>
    <mergeCell ref="I26:L26"/>
    <mergeCell ref="M26:P26"/>
    <mergeCell ref="A24:D24"/>
    <mergeCell ref="E24:H24"/>
    <mergeCell ref="I24:L24"/>
    <mergeCell ref="M24:P24"/>
    <mergeCell ref="Q25:T25"/>
    <mergeCell ref="A25:D25"/>
    <mergeCell ref="E25:H25"/>
    <mergeCell ref="I25:L25"/>
    <mergeCell ref="M25:P25"/>
    <mergeCell ref="A22:D22"/>
    <mergeCell ref="E22:H22"/>
    <mergeCell ref="I22:L22"/>
    <mergeCell ref="M22:P22"/>
    <mergeCell ref="A23:D23"/>
    <mergeCell ref="E23:H23"/>
    <mergeCell ref="I23:L23"/>
    <mergeCell ref="M23:P23"/>
    <mergeCell ref="Q23:T23"/>
    <mergeCell ref="A20:D20"/>
    <mergeCell ref="E20:H20"/>
    <mergeCell ref="I20:L20"/>
    <mergeCell ref="M20:P20"/>
    <mergeCell ref="Q20:T20"/>
    <mergeCell ref="A21:D21"/>
    <mergeCell ref="E21:H21"/>
    <mergeCell ref="I21:L21"/>
    <mergeCell ref="M21:P21"/>
    <mergeCell ref="Q21:T21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Q14:T14"/>
    <mergeCell ref="A15:D15"/>
    <mergeCell ref="E15:H15"/>
    <mergeCell ref="I15:L15"/>
    <mergeCell ref="M15:P15"/>
    <mergeCell ref="Q15:T15"/>
    <mergeCell ref="A14:D14"/>
    <mergeCell ref="Q11:T11"/>
    <mergeCell ref="E14:H14"/>
    <mergeCell ref="I14:L14"/>
    <mergeCell ref="M14:P14"/>
    <mergeCell ref="Q12:T12"/>
    <mergeCell ref="A13:D13"/>
    <mergeCell ref="E13:H13"/>
    <mergeCell ref="I13:L13"/>
    <mergeCell ref="M13:P13"/>
    <mergeCell ref="Q13:T13"/>
    <mergeCell ref="E12:H12"/>
    <mergeCell ref="I12:L12"/>
    <mergeCell ref="M12:P12"/>
    <mergeCell ref="A11:D11"/>
    <mergeCell ref="E11:H11"/>
    <mergeCell ref="I11:L11"/>
    <mergeCell ref="M11:P11"/>
    <mergeCell ref="A12:D12"/>
    <mergeCell ref="Q7:T7"/>
    <mergeCell ref="M7:P7"/>
    <mergeCell ref="M6:P6"/>
    <mergeCell ref="A8:D8"/>
    <mergeCell ref="E8:H8"/>
    <mergeCell ref="I8:L8"/>
    <mergeCell ref="M8:P8"/>
    <mergeCell ref="Q8:T8"/>
    <mergeCell ref="A7:D7"/>
    <mergeCell ref="E5:H5"/>
    <mergeCell ref="I5:L5"/>
    <mergeCell ref="A4:D4"/>
    <mergeCell ref="E4:H4"/>
    <mergeCell ref="I4:L4"/>
    <mergeCell ref="E7:H7"/>
    <mergeCell ref="I7:L7"/>
    <mergeCell ref="A6:D6"/>
    <mergeCell ref="E6:H6"/>
    <mergeCell ref="I6:L6"/>
    <mergeCell ref="I3:L3"/>
    <mergeCell ref="A5:D5"/>
    <mergeCell ref="Q26:T26"/>
    <mergeCell ref="Q6:T6"/>
    <mergeCell ref="M5:P5"/>
    <mergeCell ref="Q3:T3"/>
    <mergeCell ref="Q5:T5"/>
    <mergeCell ref="M4:P4"/>
    <mergeCell ref="Q4:T4"/>
    <mergeCell ref="M3:P3"/>
    <mergeCell ref="J29:T29"/>
    <mergeCell ref="D30:G30"/>
    <mergeCell ref="A2:D2"/>
    <mergeCell ref="E2:H2"/>
    <mergeCell ref="I2:L2"/>
    <mergeCell ref="M2:P2"/>
    <mergeCell ref="Q2:T2"/>
    <mergeCell ref="Q24:T24"/>
    <mergeCell ref="A3:D3"/>
    <mergeCell ref="E3:H3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I42" sqref="I41:I42"/>
    </sheetView>
  </sheetViews>
  <sheetFormatPr defaultColWidth="9.00390625" defaultRowHeight="16.5"/>
  <cols>
    <col min="1" max="1" width="1.875" style="108" customWidth="1"/>
    <col min="2" max="2" width="4.875" style="151" customWidth="1"/>
    <col min="3" max="3" width="0" style="108" hidden="1" customWidth="1"/>
    <col min="4" max="4" width="22.625" style="108" customWidth="1"/>
    <col min="5" max="5" width="5.625" style="152" customWidth="1"/>
    <col min="6" max="6" width="9.625" style="108" customWidth="1"/>
    <col min="7" max="7" width="22.625" style="108" customWidth="1"/>
    <col min="8" max="8" width="5.625" style="152" customWidth="1"/>
    <col min="9" max="9" width="9.625" style="108" customWidth="1"/>
    <col min="10" max="10" width="22.625" style="108" customWidth="1"/>
    <col min="11" max="11" width="5.625" style="152" customWidth="1"/>
    <col min="12" max="12" width="9.625" style="108" customWidth="1"/>
    <col min="13" max="13" width="22.625" style="108" customWidth="1"/>
    <col min="14" max="14" width="5.625" style="152" customWidth="1"/>
    <col min="15" max="15" width="9.625" style="108" customWidth="1"/>
    <col min="16" max="16" width="22.625" style="108" customWidth="1"/>
    <col min="17" max="17" width="5.625" style="152" customWidth="1"/>
    <col min="18" max="18" width="9.625" style="108" customWidth="1"/>
    <col min="19" max="19" width="22.625" style="108" customWidth="1"/>
    <col min="20" max="20" width="5.625" style="152" customWidth="1"/>
    <col min="21" max="21" width="9.625" style="108" customWidth="1"/>
    <col min="22" max="22" width="5.125" style="160" customWidth="1"/>
    <col min="23" max="23" width="11.875" style="157" customWidth="1"/>
    <col min="24" max="24" width="11.125" style="158" customWidth="1"/>
    <col min="25" max="25" width="6.625" style="161" customWidth="1"/>
    <col min="26" max="26" width="6.625" style="108" customWidth="1"/>
    <col min="27" max="27" width="6.00390625" style="81" hidden="1" customWidth="1"/>
    <col min="28" max="28" width="5.50390625" style="82" hidden="1" customWidth="1"/>
    <col min="29" max="29" width="7.875" style="81" hidden="1" customWidth="1"/>
    <col min="30" max="30" width="8.00390625" style="81" hidden="1" customWidth="1"/>
    <col min="31" max="31" width="7.875" style="81" hidden="1" customWidth="1"/>
    <col min="32" max="32" width="7.50390625" style="81" hidden="1" customWidth="1"/>
    <col min="33" max="16384" width="9.00390625" style="108" customWidth="1"/>
  </cols>
  <sheetData>
    <row r="1" spans="2:28" s="68" customFormat="1" ht="38.25">
      <c r="B1" s="281" t="s">
        <v>178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67"/>
      <c r="AB1" s="69"/>
    </row>
    <row r="2" spans="2:28" s="68" customFormat="1" ht="9.75" customHeight="1">
      <c r="B2" s="282"/>
      <c r="C2" s="283"/>
      <c r="D2" s="283"/>
      <c r="E2" s="283"/>
      <c r="F2" s="283"/>
      <c r="G2" s="283"/>
      <c r="H2" s="70"/>
      <c r="I2" s="67"/>
      <c r="J2" s="67"/>
      <c r="K2" s="70"/>
      <c r="L2" s="67"/>
      <c r="M2" s="67"/>
      <c r="N2" s="70"/>
      <c r="O2" s="67"/>
      <c r="P2" s="67"/>
      <c r="Q2" s="70"/>
      <c r="R2" s="67"/>
      <c r="S2" s="67"/>
      <c r="T2" s="70"/>
      <c r="U2" s="67"/>
      <c r="V2" s="71"/>
      <c r="W2" s="72"/>
      <c r="X2" s="73"/>
      <c r="Y2" s="72"/>
      <c r="Z2" s="67"/>
      <c r="AB2" s="69"/>
    </row>
    <row r="3" spans="2:28" s="81" customFormat="1" ht="31.5" customHeight="1" thickBot="1">
      <c r="B3" s="163" t="s">
        <v>35</v>
      </c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68"/>
      <c r="T3" s="75"/>
      <c r="U3" s="75"/>
      <c r="V3" s="76"/>
      <c r="W3" s="77"/>
      <c r="X3" s="78"/>
      <c r="Y3" s="79"/>
      <c r="Z3" s="80"/>
      <c r="AB3" s="82"/>
    </row>
    <row r="4" spans="2:32" s="96" customFormat="1" ht="99">
      <c r="B4" s="83" t="s">
        <v>0</v>
      </c>
      <c r="C4" s="84" t="s">
        <v>1</v>
      </c>
      <c r="D4" s="85" t="s">
        <v>2</v>
      </c>
      <c r="E4" s="86" t="s">
        <v>34</v>
      </c>
      <c r="F4" s="85"/>
      <c r="G4" s="85" t="s">
        <v>3</v>
      </c>
      <c r="H4" s="86" t="s">
        <v>34</v>
      </c>
      <c r="I4" s="85"/>
      <c r="J4" s="85" t="s">
        <v>4</v>
      </c>
      <c r="K4" s="86" t="s">
        <v>34</v>
      </c>
      <c r="L4" s="87"/>
      <c r="M4" s="85" t="s">
        <v>4</v>
      </c>
      <c r="N4" s="86" t="s">
        <v>34</v>
      </c>
      <c r="O4" s="85"/>
      <c r="P4" s="85" t="s">
        <v>4</v>
      </c>
      <c r="Q4" s="86" t="s">
        <v>34</v>
      </c>
      <c r="R4" s="85"/>
      <c r="S4" s="88" t="s">
        <v>5</v>
      </c>
      <c r="T4" s="86" t="s">
        <v>34</v>
      </c>
      <c r="U4" s="85"/>
      <c r="V4" s="164" t="s">
        <v>37</v>
      </c>
      <c r="W4" s="89" t="s">
        <v>6</v>
      </c>
      <c r="X4" s="90" t="s">
        <v>58</v>
      </c>
      <c r="Y4" s="91" t="s">
        <v>59</v>
      </c>
      <c r="Z4" s="92"/>
      <c r="AA4" s="93"/>
      <c r="AB4" s="94"/>
      <c r="AC4" s="95"/>
      <c r="AD4" s="95"/>
      <c r="AE4" s="95"/>
      <c r="AF4" s="95"/>
    </row>
    <row r="5" spans="2:32" s="102" customFormat="1" ht="64.5" customHeight="1">
      <c r="B5" s="97"/>
      <c r="C5" s="276"/>
      <c r="D5" s="98">
        <f>'7月菜單'!A3</f>
        <v>0</v>
      </c>
      <c r="E5" s="98"/>
      <c r="F5" s="25" t="s">
        <v>14</v>
      </c>
      <c r="G5" s="98">
        <f>'7月菜單'!A4</f>
        <v>0</v>
      </c>
      <c r="H5" s="98"/>
      <c r="I5" s="25" t="s">
        <v>14</v>
      </c>
      <c r="J5" s="98">
        <f>'7月菜單'!A5</f>
        <v>0</v>
      </c>
      <c r="K5" s="98"/>
      <c r="L5" s="25" t="s">
        <v>14</v>
      </c>
      <c r="M5" s="98">
        <f>'7月菜單'!A6</f>
        <v>0</v>
      </c>
      <c r="N5" s="98"/>
      <c r="O5" s="25" t="s">
        <v>14</v>
      </c>
      <c r="P5" s="98">
        <f>'7月菜單'!A7</f>
        <v>0</v>
      </c>
      <c r="Q5" s="98"/>
      <c r="R5" s="25" t="s">
        <v>14</v>
      </c>
      <c r="S5" s="98">
        <f>'7月菜單'!A8</f>
        <v>0</v>
      </c>
      <c r="T5" s="98"/>
      <c r="U5" s="25" t="s">
        <v>14</v>
      </c>
      <c r="V5" s="277"/>
      <c r="W5" s="99" t="s">
        <v>7</v>
      </c>
      <c r="X5" s="100" t="s">
        <v>40</v>
      </c>
      <c r="Y5" s="143"/>
      <c r="Z5" s="81"/>
      <c r="AA5" s="81"/>
      <c r="AB5" s="82"/>
      <c r="AC5" s="81" t="s">
        <v>18</v>
      </c>
      <c r="AD5" s="81" t="s">
        <v>19</v>
      </c>
      <c r="AE5" s="81" t="s">
        <v>20</v>
      </c>
      <c r="AF5" s="81" t="s">
        <v>21</v>
      </c>
    </row>
    <row r="6" spans="2:32" ht="27.75" customHeight="1">
      <c r="B6" s="103" t="s">
        <v>8</v>
      </c>
      <c r="C6" s="276"/>
      <c r="D6" s="32"/>
      <c r="E6" s="33"/>
      <c r="F6" s="32"/>
      <c r="G6" s="32"/>
      <c r="H6" s="32"/>
      <c r="I6" s="32"/>
      <c r="J6" s="32"/>
      <c r="K6" s="33"/>
      <c r="L6" s="32"/>
      <c r="M6" s="32"/>
      <c r="N6" s="32"/>
      <c r="O6" s="32"/>
      <c r="P6" s="32"/>
      <c r="Q6" s="32"/>
      <c r="R6" s="32"/>
      <c r="S6" s="33"/>
      <c r="T6" s="32"/>
      <c r="U6" s="32"/>
      <c r="V6" s="278"/>
      <c r="W6" s="104" t="s">
        <v>71</v>
      </c>
      <c r="X6" s="105" t="s">
        <v>42</v>
      </c>
      <c r="Y6" s="142"/>
      <c r="Z6" s="80"/>
      <c r="AA6" s="107" t="s">
        <v>22</v>
      </c>
      <c r="AB6" s="82">
        <v>6</v>
      </c>
      <c r="AC6" s="82">
        <f>AB6*2</f>
        <v>12</v>
      </c>
      <c r="AD6" s="82"/>
      <c r="AE6" s="82">
        <f>AB6*15</f>
        <v>90</v>
      </c>
      <c r="AF6" s="82">
        <f>AC6*4+AE6*4</f>
        <v>408</v>
      </c>
    </row>
    <row r="7" spans="2:32" ht="27.75" customHeight="1">
      <c r="B7" s="103"/>
      <c r="C7" s="276"/>
      <c r="D7" s="32"/>
      <c r="E7" s="33"/>
      <c r="F7" s="33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3"/>
      <c r="T7" s="32"/>
      <c r="U7" s="32"/>
      <c r="V7" s="278"/>
      <c r="W7" s="109" t="s">
        <v>9</v>
      </c>
      <c r="X7" s="110" t="s">
        <v>43</v>
      </c>
      <c r="Y7" s="142"/>
      <c r="Z7" s="81"/>
      <c r="AA7" s="111" t="s">
        <v>23</v>
      </c>
      <c r="AB7" s="82">
        <v>2</v>
      </c>
      <c r="AC7" s="112">
        <f>AB7*7</f>
        <v>14</v>
      </c>
      <c r="AD7" s="82">
        <f>AB7*5</f>
        <v>10</v>
      </c>
      <c r="AE7" s="82" t="s">
        <v>24</v>
      </c>
      <c r="AF7" s="113">
        <f>AC7*4+AD7*9</f>
        <v>146</v>
      </c>
    </row>
    <row r="8" spans="2:32" ht="27.75" customHeight="1">
      <c r="B8" s="103" t="s">
        <v>10</v>
      </c>
      <c r="C8" s="276"/>
      <c r="D8" s="33"/>
      <c r="E8" s="33"/>
      <c r="F8" s="33"/>
      <c r="G8" s="32"/>
      <c r="H8" s="114"/>
      <c r="I8" s="32"/>
      <c r="J8" s="32"/>
      <c r="K8" s="114"/>
      <c r="L8" s="32"/>
      <c r="M8" s="32"/>
      <c r="N8" s="114"/>
      <c r="O8" s="32"/>
      <c r="P8" s="32"/>
      <c r="Q8" s="114"/>
      <c r="R8" s="32"/>
      <c r="S8" s="33"/>
      <c r="T8" s="114"/>
      <c r="U8" s="32"/>
      <c r="V8" s="278"/>
      <c r="W8" s="104" t="s">
        <v>71</v>
      </c>
      <c r="X8" s="110" t="s">
        <v>45</v>
      </c>
      <c r="Y8" s="142"/>
      <c r="Z8" s="80"/>
      <c r="AA8" s="81" t="s">
        <v>25</v>
      </c>
      <c r="AB8" s="82">
        <v>1.7</v>
      </c>
      <c r="AC8" s="82">
        <f>AB8*1</f>
        <v>1.7</v>
      </c>
      <c r="AD8" s="82" t="s">
        <v>24</v>
      </c>
      <c r="AE8" s="82">
        <f>AB8*5</f>
        <v>8.5</v>
      </c>
      <c r="AF8" s="82">
        <f>AC8*4+AE8*4</f>
        <v>40.8</v>
      </c>
    </row>
    <row r="9" spans="2:32" ht="27.75" customHeight="1">
      <c r="B9" s="280" t="s">
        <v>153</v>
      </c>
      <c r="C9" s="276"/>
      <c r="D9" s="33"/>
      <c r="E9" s="33"/>
      <c r="F9" s="33"/>
      <c r="G9" s="32"/>
      <c r="H9" s="32"/>
      <c r="I9" s="32"/>
      <c r="J9" s="32"/>
      <c r="K9" s="114"/>
      <c r="L9" s="32"/>
      <c r="M9" s="32"/>
      <c r="N9" s="114"/>
      <c r="O9" s="32"/>
      <c r="P9" s="32"/>
      <c r="Q9" s="114"/>
      <c r="R9" s="32"/>
      <c r="S9" s="33"/>
      <c r="T9" s="114"/>
      <c r="U9" s="32"/>
      <c r="V9" s="278"/>
      <c r="W9" s="109" t="s">
        <v>11</v>
      </c>
      <c r="X9" s="110" t="s">
        <v>46</v>
      </c>
      <c r="Y9" s="142"/>
      <c r="Z9" s="81"/>
      <c r="AA9" s="81" t="s">
        <v>27</v>
      </c>
      <c r="AB9" s="82">
        <v>2.5</v>
      </c>
      <c r="AC9" s="82"/>
      <c r="AD9" s="82">
        <f>AB9*5</f>
        <v>12.5</v>
      </c>
      <c r="AE9" s="82" t="s">
        <v>24</v>
      </c>
      <c r="AF9" s="82">
        <f>AD9*9</f>
        <v>112.5</v>
      </c>
    </row>
    <row r="10" spans="2:31" ht="27.75" customHeight="1">
      <c r="B10" s="280"/>
      <c r="C10" s="276"/>
      <c r="D10" s="33"/>
      <c r="E10" s="33"/>
      <c r="F10" s="33"/>
      <c r="G10" s="32"/>
      <c r="H10" s="114"/>
      <c r="I10" s="32"/>
      <c r="J10" s="32"/>
      <c r="K10" s="114"/>
      <c r="L10" s="32"/>
      <c r="M10" s="33"/>
      <c r="N10" s="114"/>
      <c r="O10" s="32"/>
      <c r="P10" s="32"/>
      <c r="Q10" s="114"/>
      <c r="R10" s="32"/>
      <c r="S10" s="33"/>
      <c r="T10" s="114"/>
      <c r="U10" s="32"/>
      <c r="V10" s="278"/>
      <c r="W10" s="104" t="s">
        <v>71</v>
      </c>
      <c r="X10" s="162" t="s">
        <v>48</v>
      </c>
      <c r="Y10" s="142"/>
      <c r="Z10" s="80"/>
      <c r="AA10" s="81" t="s">
        <v>28</v>
      </c>
      <c r="AE10" s="81">
        <f>AB10*15</f>
        <v>0</v>
      </c>
    </row>
    <row r="11" spans="2:32" ht="27.75" customHeight="1">
      <c r="B11" s="117" t="s">
        <v>29</v>
      </c>
      <c r="C11" s="118"/>
      <c r="D11" s="33"/>
      <c r="E11" s="114"/>
      <c r="F11" s="33"/>
      <c r="G11" s="32"/>
      <c r="H11" s="114"/>
      <c r="I11" s="32"/>
      <c r="J11" s="32"/>
      <c r="K11" s="114"/>
      <c r="L11" s="32"/>
      <c r="M11" s="32"/>
      <c r="N11" s="114"/>
      <c r="O11" s="32"/>
      <c r="P11" s="32"/>
      <c r="Q11" s="114"/>
      <c r="R11" s="32"/>
      <c r="S11" s="32"/>
      <c r="T11" s="114"/>
      <c r="U11" s="32"/>
      <c r="V11" s="278"/>
      <c r="W11" s="109" t="s">
        <v>12</v>
      </c>
      <c r="X11" s="119"/>
      <c r="Y11" s="142"/>
      <c r="Z11" s="81"/>
      <c r="AC11" s="81">
        <f>SUM(AC6:AC10)</f>
        <v>27.7</v>
      </c>
      <c r="AD11" s="81">
        <f>SUM(AD6:AD10)</f>
        <v>22.5</v>
      </c>
      <c r="AE11" s="81">
        <f>SUM(AE6:AE10)</f>
        <v>98.5</v>
      </c>
      <c r="AF11" s="81">
        <f>AC11*4+AD11*9+AE11*4</f>
        <v>707.3</v>
      </c>
    </row>
    <row r="12" spans="2:31" ht="27.75" customHeight="1" thickBot="1">
      <c r="B12" s="120"/>
      <c r="C12" s="121"/>
      <c r="D12" s="32"/>
      <c r="E12" s="114"/>
      <c r="F12" s="32"/>
      <c r="G12" s="32"/>
      <c r="H12" s="114"/>
      <c r="I12" s="32"/>
      <c r="J12" s="32"/>
      <c r="K12" s="114"/>
      <c r="L12" s="32"/>
      <c r="M12" s="32"/>
      <c r="N12" s="114"/>
      <c r="O12" s="32"/>
      <c r="P12" s="32"/>
      <c r="Q12" s="114"/>
      <c r="R12" s="32"/>
      <c r="S12" s="32"/>
      <c r="T12" s="114"/>
      <c r="U12" s="32"/>
      <c r="V12" s="279"/>
      <c r="W12" s="148" t="s">
        <v>72</v>
      </c>
      <c r="X12" s="149"/>
      <c r="Y12" s="150"/>
      <c r="Z12" s="80"/>
      <c r="AC12" s="122">
        <f>AC11*4/AF11</f>
        <v>0.1566520571186201</v>
      </c>
      <c r="AD12" s="122">
        <f>AD11*9/AF11</f>
        <v>0.28630001413827233</v>
      </c>
      <c r="AE12" s="122">
        <f>AE11*4/AF11</f>
        <v>0.5570479287431076</v>
      </c>
    </row>
    <row r="13" spans="2:32" s="102" customFormat="1" ht="27.75" customHeight="1">
      <c r="B13" s="97"/>
      <c r="C13" s="276"/>
      <c r="D13" s="98">
        <f>'7月菜單'!E3</f>
        <v>0</v>
      </c>
      <c r="E13" s="98"/>
      <c r="F13" s="98"/>
      <c r="G13" s="98">
        <f>'7月菜單'!E4</f>
        <v>0</v>
      </c>
      <c r="H13" s="98"/>
      <c r="I13" s="98"/>
      <c r="J13" s="98">
        <f>'7月菜單'!E5</f>
        <v>0</v>
      </c>
      <c r="K13" s="98"/>
      <c r="L13" s="98"/>
      <c r="M13" s="98">
        <f>'7月菜單'!E6</f>
        <v>0</v>
      </c>
      <c r="N13" s="183"/>
      <c r="O13" s="98"/>
      <c r="P13" s="98">
        <f>'7月菜單'!E7</f>
        <v>0</v>
      </c>
      <c r="Q13" s="98"/>
      <c r="R13" s="98"/>
      <c r="S13" s="98">
        <f>'7月菜單'!E8</f>
        <v>0</v>
      </c>
      <c r="T13" s="98"/>
      <c r="U13" s="98"/>
      <c r="V13" s="277"/>
      <c r="W13" s="99" t="s">
        <v>7</v>
      </c>
      <c r="X13" s="100" t="s">
        <v>40</v>
      </c>
      <c r="Y13" s="143"/>
      <c r="Z13" s="81"/>
      <c r="AA13" s="81"/>
      <c r="AB13" s="82"/>
      <c r="AC13" s="81" t="s">
        <v>18</v>
      </c>
      <c r="AD13" s="81" t="s">
        <v>19</v>
      </c>
      <c r="AE13" s="81" t="s">
        <v>20</v>
      </c>
      <c r="AF13" s="81" t="s">
        <v>21</v>
      </c>
    </row>
    <row r="14" spans="2:32" ht="27.75" customHeight="1">
      <c r="B14" s="103" t="s">
        <v>8</v>
      </c>
      <c r="C14" s="276"/>
      <c r="D14" s="32"/>
      <c r="E14" s="32"/>
      <c r="F14" s="32"/>
      <c r="G14" s="32"/>
      <c r="H14" s="33"/>
      <c r="I14" s="32"/>
      <c r="J14" s="32"/>
      <c r="K14" s="114"/>
      <c r="L14" s="32"/>
      <c r="M14" s="182"/>
      <c r="N14" s="179"/>
      <c r="O14" s="180"/>
      <c r="P14" s="32"/>
      <c r="Q14" s="32"/>
      <c r="R14" s="32"/>
      <c r="S14" s="32"/>
      <c r="T14" s="33"/>
      <c r="U14" s="32"/>
      <c r="V14" s="278"/>
      <c r="W14" s="104" t="s">
        <v>71</v>
      </c>
      <c r="X14" s="105" t="s">
        <v>42</v>
      </c>
      <c r="Y14" s="142"/>
      <c r="Z14" s="80"/>
      <c r="AA14" s="107" t="s">
        <v>22</v>
      </c>
      <c r="AB14" s="82">
        <v>6.2</v>
      </c>
      <c r="AC14" s="82">
        <f>AB14*2</f>
        <v>12.4</v>
      </c>
      <c r="AD14" s="82"/>
      <c r="AE14" s="82">
        <f>AB14*15</f>
        <v>93</v>
      </c>
      <c r="AF14" s="82">
        <f>AC14*4+AE14*4</f>
        <v>421.6</v>
      </c>
    </row>
    <row r="15" spans="2:32" ht="27.75" customHeight="1">
      <c r="B15" s="103"/>
      <c r="C15" s="276"/>
      <c r="D15" s="32"/>
      <c r="E15" s="32"/>
      <c r="F15" s="32"/>
      <c r="G15" s="32"/>
      <c r="H15" s="33"/>
      <c r="I15" s="32"/>
      <c r="J15" s="32"/>
      <c r="K15" s="32"/>
      <c r="L15" s="32"/>
      <c r="M15" s="182"/>
      <c r="N15" s="181"/>
      <c r="O15" s="180"/>
      <c r="P15" s="32"/>
      <c r="Q15" s="32"/>
      <c r="R15" s="32"/>
      <c r="S15" s="32"/>
      <c r="T15" s="33"/>
      <c r="U15" s="32"/>
      <c r="V15" s="278"/>
      <c r="W15" s="109" t="s">
        <v>9</v>
      </c>
      <c r="X15" s="110" t="s">
        <v>43</v>
      </c>
      <c r="Y15" s="142"/>
      <c r="Z15" s="81"/>
      <c r="AA15" s="111" t="s">
        <v>23</v>
      </c>
      <c r="AB15" s="82">
        <v>2.1</v>
      </c>
      <c r="AC15" s="112">
        <f>AB15*7</f>
        <v>14.700000000000001</v>
      </c>
      <c r="AD15" s="82">
        <f>AB15*5</f>
        <v>10.5</v>
      </c>
      <c r="AE15" s="82" t="s">
        <v>24</v>
      </c>
      <c r="AF15" s="113">
        <f>AC15*4+AD15*9</f>
        <v>153.3</v>
      </c>
    </row>
    <row r="16" spans="2:32" ht="27.75" customHeight="1">
      <c r="B16" s="103" t="s">
        <v>10</v>
      </c>
      <c r="C16" s="276"/>
      <c r="D16" s="114"/>
      <c r="E16" s="114"/>
      <c r="F16" s="32"/>
      <c r="G16" s="32"/>
      <c r="H16" s="114"/>
      <c r="I16" s="32"/>
      <c r="J16" s="32"/>
      <c r="K16" s="114"/>
      <c r="L16" s="32"/>
      <c r="M16" s="182"/>
      <c r="N16" s="185"/>
      <c r="O16" s="180"/>
      <c r="P16" s="32"/>
      <c r="Q16" s="114"/>
      <c r="R16" s="32"/>
      <c r="S16" s="32"/>
      <c r="T16" s="199"/>
      <c r="U16" s="199"/>
      <c r="V16" s="278"/>
      <c r="W16" s="104" t="s">
        <v>71</v>
      </c>
      <c r="X16" s="110" t="s">
        <v>45</v>
      </c>
      <c r="Y16" s="142"/>
      <c r="Z16" s="80"/>
      <c r="AA16" s="81" t="s">
        <v>25</v>
      </c>
      <c r="AB16" s="82">
        <v>1.8</v>
      </c>
      <c r="AC16" s="82">
        <f>AB16*1</f>
        <v>1.8</v>
      </c>
      <c r="AD16" s="82" t="s">
        <v>24</v>
      </c>
      <c r="AE16" s="82">
        <f>AB16*5</f>
        <v>9</v>
      </c>
      <c r="AF16" s="82">
        <f>AC16*4+AE16*4</f>
        <v>43.2</v>
      </c>
    </row>
    <row r="17" spans="2:32" ht="27.75" customHeight="1">
      <c r="B17" s="280" t="s">
        <v>31</v>
      </c>
      <c r="C17" s="276"/>
      <c r="D17" s="114"/>
      <c r="E17" s="114"/>
      <c r="F17" s="32"/>
      <c r="G17" s="32"/>
      <c r="H17" s="114"/>
      <c r="I17" s="32"/>
      <c r="J17" s="33"/>
      <c r="K17" s="114"/>
      <c r="L17" s="32"/>
      <c r="N17" s="187"/>
      <c r="P17" s="32"/>
      <c r="Q17" s="114"/>
      <c r="R17" s="32"/>
      <c r="S17" s="199"/>
      <c r="T17" s="199"/>
      <c r="U17" s="199"/>
      <c r="V17" s="278"/>
      <c r="W17" s="109" t="s">
        <v>11</v>
      </c>
      <c r="X17" s="110" t="s">
        <v>46</v>
      </c>
      <c r="Y17" s="142"/>
      <c r="Z17" s="81"/>
      <c r="AA17" s="81" t="s">
        <v>27</v>
      </c>
      <c r="AB17" s="82">
        <v>2.5</v>
      </c>
      <c r="AC17" s="82"/>
      <c r="AD17" s="82">
        <f>AB17*5</f>
        <v>12.5</v>
      </c>
      <c r="AE17" s="82" t="s">
        <v>24</v>
      </c>
      <c r="AF17" s="82">
        <f>AD17*9</f>
        <v>112.5</v>
      </c>
    </row>
    <row r="18" spans="2:31" ht="27.75" customHeight="1">
      <c r="B18" s="280"/>
      <c r="C18" s="276"/>
      <c r="D18" s="114"/>
      <c r="E18" s="114"/>
      <c r="F18" s="32"/>
      <c r="G18" s="32"/>
      <c r="H18" s="114"/>
      <c r="I18" s="32"/>
      <c r="J18" s="33"/>
      <c r="K18" s="33"/>
      <c r="L18" s="33"/>
      <c r="M18" s="178"/>
      <c r="N18" s="185"/>
      <c r="O18" s="180"/>
      <c r="P18" s="32"/>
      <c r="Q18" s="114"/>
      <c r="R18" s="32"/>
      <c r="S18" s="199"/>
      <c r="T18" s="199"/>
      <c r="U18" s="199"/>
      <c r="V18" s="278"/>
      <c r="W18" s="104" t="s">
        <v>71</v>
      </c>
      <c r="X18" s="162" t="s">
        <v>48</v>
      </c>
      <c r="Y18" s="142"/>
      <c r="Z18" s="80"/>
      <c r="AA18" s="81" t="s">
        <v>28</v>
      </c>
      <c r="AB18" s="82">
        <v>1</v>
      </c>
      <c r="AE18" s="81">
        <f>AB18*15</f>
        <v>15</v>
      </c>
    </row>
    <row r="19" spans="2:32" ht="27.75" customHeight="1">
      <c r="B19" s="117" t="s">
        <v>29</v>
      </c>
      <c r="C19" s="118"/>
      <c r="D19" s="114"/>
      <c r="E19" s="114"/>
      <c r="F19" s="32"/>
      <c r="G19" s="32"/>
      <c r="H19" s="114"/>
      <c r="I19" s="32"/>
      <c r="J19" s="33"/>
      <c r="K19" s="33"/>
      <c r="L19" s="33"/>
      <c r="M19" s="182"/>
      <c r="N19" s="185"/>
      <c r="O19" s="180"/>
      <c r="P19" s="32"/>
      <c r="Q19" s="114"/>
      <c r="R19" s="32"/>
      <c r="S19" s="32"/>
      <c r="T19" s="114"/>
      <c r="U19" s="32"/>
      <c r="V19" s="278"/>
      <c r="W19" s="109" t="s">
        <v>12</v>
      </c>
      <c r="X19" s="119"/>
      <c r="Y19" s="142"/>
      <c r="Z19" s="81"/>
      <c r="AC19" s="81">
        <f>SUM(AC14:AC18)</f>
        <v>28.900000000000002</v>
      </c>
      <c r="AD19" s="81">
        <f>SUM(AD14:AD18)</f>
        <v>23</v>
      </c>
      <c r="AE19" s="81">
        <f>SUM(AE14:AE18)</f>
        <v>117</v>
      </c>
      <c r="AF19" s="81">
        <f>AC19*4+AD19*9+AE19*4</f>
        <v>790.6</v>
      </c>
    </row>
    <row r="20" spans="2:31" ht="27.75" customHeight="1" thickBot="1">
      <c r="B20" s="120"/>
      <c r="C20" s="121"/>
      <c r="D20" s="114"/>
      <c r="E20" s="114"/>
      <c r="F20" s="32"/>
      <c r="G20" s="32"/>
      <c r="H20" s="114"/>
      <c r="I20" s="32"/>
      <c r="J20" s="32"/>
      <c r="K20" s="114"/>
      <c r="L20" s="32"/>
      <c r="M20" s="182"/>
      <c r="N20" s="186"/>
      <c r="O20" s="180"/>
      <c r="P20" s="32"/>
      <c r="Q20" s="114"/>
      <c r="R20" s="32"/>
      <c r="S20" s="32"/>
      <c r="T20" s="114"/>
      <c r="U20" s="32"/>
      <c r="V20" s="279"/>
      <c r="W20" s="148" t="s">
        <v>72</v>
      </c>
      <c r="X20" s="149"/>
      <c r="Y20" s="150"/>
      <c r="Z20" s="80"/>
      <c r="AC20" s="122">
        <f>AC19*4/AF19</f>
        <v>0.1462180622312168</v>
      </c>
      <c r="AD20" s="122">
        <f>AD19*9/AF19</f>
        <v>0.2618264609157602</v>
      </c>
      <c r="AE20" s="122">
        <f>AE19*4/AF19</f>
        <v>0.591955476853023</v>
      </c>
    </row>
    <row r="21" spans="2:32" s="102" customFormat="1" ht="27.75" customHeight="1">
      <c r="B21" s="124">
        <v>7</v>
      </c>
      <c r="C21" s="276"/>
      <c r="D21" s="98" t="str">
        <f>'7月菜單'!I3</f>
        <v>香Q白飯</v>
      </c>
      <c r="E21" s="24" t="s">
        <v>13</v>
      </c>
      <c r="F21" s="98"/>
      <c r="G21" s="98" t="str">
        <f>'7月菜單'!I4</f>
        <v>燒烤雞排</v>
      </c>
      <c r="H21" s="98" t="s">
        <v>127</v>
      </c>
      <c r="I21" s="98"/>
      <c r="J21" s="98" t="str">
        <f>'7月菜單'!I5</f>
        <v>筍絲炒肉絲</v>
      </c>
      <c r="K21" s="98" t="s">
        <v>16</v>
      </c>
      <c r="L21" s="98"/>
      <c r="M21" s="98" t="str">
        <f>'7月菜單'!I6</f>
        <v>滷味雙拼(豆)</v>
      </c>
      <c r="N21" s="184" t="s">
        <v>123</v>
      </c>
      <c r="O21" s="98"/>
      <c r="P21" s="98" t="str">
        <f>'7月菜單'!I7</f>
        <v>深色青菜</v>
      </c>
      <c r="Q21" s="98" t="s">
        <v>17</v>
      </c>
      <c r="R21" s="98"/>
      <c r="S21" s="98" t="str">
        <f>'7月菜單'!I8</f>
        <v>刺瓜排骨湯</v>
      </c>
      <c r="T21" s="98" t="s">
        <v>15</v>
      </c>
      <c r="U21" s="98"/>
      <c r="V21" s="277"/>
      <c r="W21" s="99" t="s">
        <v>7</v>
      </c>
      <c r="X21" s="100" t="s">
        <v>40</v>
      </c>
      <c r="Y21" s="101">
        <v>5.1</v>
      </c>
      <c r="Z21" s="81"/>
      <c r="AA21" s="81"/>
      <c r="AB21" s="82"/>
      <c r="AC21" s="81" t="s">
        <v>18</v>
      </c>
      <c r="AD21" s="81" t="s">
        <v>19</v>
      </c>
      <c r="AE21" s="81" t="s">
        <v>20</v>
      </c>
      <c r="AF21" s="81" t="s">
        <v>21</v>
      </c>
    </row>
    <row r="22" spans="2:32" s="129" customFormat="1" ht="27.75" customHeight="1">
      <c r="B22" s="125" t="s">
        <v>8</v>
      </c>
      <c r="C22" s="276"/>
      <c r="D22" s="32" t="s">
        <v>68</v>
      </c>
      <c r="E22" s="33"/>
      <c r="F22" s="32">
        <v>110</v>
      </c>
      <c r="G22" s="196" t="s">
        <v>176</v>
      </c>
      <c r="H22" s="33"/>
      <c r="I22" s="32">
        <v>50</v>
      </c>
      <c r="J22" s="32" t="s">
        <v>112</v>
      </c>
      <c r="K22" s="32"/>
      <c r="L22" s="32">
        <v>30</v>
      </c>
      <c r="M22" s="33" t="s">
        <v>124</v>
      </c>
      <c r="N22" s="33"/>
      <c r="O22" s="33">
        <v>40</v>
      </c>
      <c r="P22" s="32" t="s">
        <v>69</v>
      </c>
      <c r="Q22" s="32"/>
      <c r="R22" s="32">
        <v>100</v>
      </c>
      <c r="S22" s="32" t="s">
        <v>165</v>
      </c>
      <c r="T22" s="32"/>
      <c r="U22" s="32">
        <v>20</v>
      </c>
      <c r="V22" s="278"/>
      <c r="W22" s="104" t="s">
        <v>41</v>
      </c>
      <c r="X22" s="105" t="s">
        <v>42</v>
      </c>
      <c r="Y22" s="106">
        <v>2.6</v>
      </c>
      <c r="Z22" s="126"/>
      <c r="AA22" s="127" t="s">
        <v>22</v>
      </c>
      <c r="AB22" s="128">
        <v>6.2</v>
      </c>
      <c r="AC22" s="128">
        <f>AB22*2</f>
        <v>12.4</v>
      </c>
      <c r="AD22" s="128"/>
      <c r="AE22" s="128">
        <f>AB22*15</f>
        <v>93</v>
      </c>
      <c r="AF22" s="128">
        <f>AC22*4+AE22*4</f>
        <v>421.6</v>
      </c>
    </row>
    <row r="23" spans="2:32" s="129" customFormat="1" ht="27.75" customHeight="1">
      <c r="B23" s="125">
        <v>1</v>
      </c>
      <c r="C23" s="276"/>
      <c r="D23" s="32"/>
      <c r="E23" s="33"/>
      <c r="F23" s="33"/>
      <c r="G23" s="32"/>
      <c r="H23" s="33"/>
      <c r="I23" s="32"/>
      <c r="J23" s="32" t="s">
        <v>119</v>
      </c>
      <c r="K23" s="32"/>
      <c r="L23" s="32">
        <v>40</v>
      </c>
      <c r="M23" s="32" t="s">
        <v>174</v>
      </c>
      <c r="N23" s="32"/>
      <c r="O23" s="32">
        <v>10</v>
      </c>
      <c r="P23" s="32"/>
      <c r="Q23" s="32"/>
      <c r="R23" s="32"/>
      <c r="S23" s="32" t="s">
        <v>166</v>
      </c>
      <c r="T23" s="32"/>
      <c r="U23" s="32">
        <v>2</v>
      </c>
      <c r="V23" s="278"/>
      <c r="W23" s="109" t="s">
        <v>9</v>
      </c>
      <c r="X23" s="110" t="s">
        <v>43</v>
      </c>
      <c r="Y23" s="106">
        <v>1.7</v>
      </c>
      <c r="Z23" s="130"/>
      <c r="AA23" s="131" t="s">
        <v>23</v>
      </c>
      <c r="AB23" s="128">
        <v>2.2</v>
      </c>
      <c r="AC23" s="132">
        <f>AB23*7</f>
        <v>15.400000000000002</v>
      </c>
      <c r="AD23" s="128">
        <f>AB23*5</f>
        <v>11</v>
      </c>
      <c r="AE23" s="128" t="s">
        <v>24</v>
      </c>
      <c r="AF23" s="133">
        <f>AC23*4+AD23*9</f>
        <v>160.60000000000002</v>
      </c>
    </row>
    <row r="24" spans="2:32" s="129" customFormat="1" ht="27.75" customHeight="1">
      <c r="B24" s="125" t="s">
        <v>10</v>
      </c>
      <c r="C24" s="276"/>
      <c r="D24" s="33"/>
      <c r="E24" s="33"/>
      <c r="F24" s="33"/>
      <c r="G24" s="32"/>
      <c r="H24" s="114"/>
      <c r="I24" s="32"/>
      <c r="J24" s="32" t="s">
        <v>81</v>
      </c>
      <c r="K24" s="114"/>
      <c r="L24" s="32">
        <v>5</v>
      </c>
      <c r="M24" s="32"/>
      <c r="N24" s="32"/>
      <c r="O24" s="32"/>
      <c r="P24" s="32"/>
      <c r="Q24" s="114"/>
      <c r="R24" s="32"/>
      <c r="S24" s="33"/>
      <c r="T24" s="114"/>
      <c r="U24" s="32"/>
      <c r="V24" s="278"/>
      <c r="W24" s="104" t="s">
        <v>44</v>
      </c>
      <c r="X24" s="110" t="s">
        <v>45</v>
      </c>
      <c r="Y24" s="106">
        <v>2.5</v>
      </c>
      <c r="Z24" s="126"/>
      <c r="AA24" s="134" t="s">
        <v>25</v>
      </c>
      <c r="AB24" s="128">
        <v>1.6</v>
      </c>
      <c r="AC24" s="128">
        <f>AB24*1</f>
        <v>1.6</v>
      </c>
      <c r="AD24" s="128" t="s">
        <v>24</v>
      </c>
      <c r="AE24" s="128">
        <f>AB24*5</f>
        <v>8</v>
      </c>
      <c r="AF24" s="128">
        <f>AC24*4+AE24*4</f>
        <v>38.4</v>
      </c>
    </row>
    <row r="25" spans="2:32" s="129" customFormat="1" ht="27.75" customHeight="1">
      <c r="B25" s="274" t="s">
        <v>32</v>
      </c>
      <c r="C25" s="276"/>
      <c r="D25" s="33"/>
      <c r="E25" s="33"/>
      <c r="F25" s="33"/>
      <c r="G25" s="32"/>
      <c r="H25" s="114"/>
      <c r="I25" s="32"/>
      <c r="J25" s="32" t="s">
        <v>77</v>
      </c>
      <c r="K25" s="114"/>
      <c r="L25" s="32">
        <v>2</v>
      </c>
      <c r="M25" s="32"/>
      <c r="N25" s="114"/>
      <c r="O25" s="32"/>
      <c r="P25" s="32"/>
      <c r="Q25" s="114"/>
      <c r="R25" s="32"/>
      <c r="S25" s="32"/>
      <c r="T25" s="114"/>
      <c r="U25" s="32"/>
      <c r="V25" s="278"/>
      <c r="W25" s="109" t="s">
        <v>11</v>
      </c>
      <c r="X25" s="110" t="s">
        <v>46</v>
      </c>
      <c r="Y25" s="106">
        <v>0</v>
      </c>
      <c r="Z25" s="130"/>
      <c r="AA25" s="134" t="s">
        <v>27</v>
      </c>
      <c r="AB25" s="128">
        <v>2.5</v>
      </c>
      <c r="AC25" s="128"/>
      <c r="AD25" s="128">
        <f>AB25*5</f>
        <v>12.5</v>
      </c>
      <c r="AE25" s="128" t="s">
        <v>24</v>
      </c>
      <c r="AF25" s="128">
        <f>AD25*9</f>
        <v>112.5</v>
      </c>
    </row>
    <row r="26" spans="2:32" s="129" customFormat="1" ht="27.75" customHeight="1">
      <c r="B26" s="274"/>
      <c r="C26" s="276"/>
      <c r="D26" s="33"/>
      <c r="E26" s="33"/>
      <c r="F26" s="33"/>
      <c r="G26" s="135"/>
      <c r="H26" s="114"/>
      <c r="I26" s="32"/>
      <c r="J26" s="32"/>
      <c r="K26" s="114"/>
      <c r="L26" s="32"/>
      <c r="M26" s="32"/>
      <c r="N26" s="114"/>
      <c r="O26" s="32"/>
      <c r="P26" s="32"/>
      <c r="Q26" s="114"/>
      <c r="R26" s="32"/>
      <c r="S26" s="32"/>
      <c r="T26" s="114"/>
      <c r="U26" s="32"/>
      <c r="V26" s="278"/>
      <c r="W26" s="104" t="s">
        <v>47</v>
      </c>
      <c r="X26" s="162" t="s">
        <v>48</v>
      </c>
      <c r="Y26" s="116">
        <v>0</v>
      </c>
      <c r="Z26" s="126"/>
      <c r="AA26" s="134" t="s">
        <v>28</v>
      </c>
      <c r="AB26" s="128"/>
      <c r="AC26" s="134"/>
      <c r="AD26" s="134"/>
      <c r="AE26" s="134">
        <f>AB26*15</f>
        <v>0</v>
      </c>
      <c r="AF26" s="134"/>
    </row>
    <row r="27" spans="2:32" s="129" customFormat="1" ht="27.75" customHeight="1">
      <c r="B27" s="136" t="s">
        <v>29</v>
      </c>
      <c r="C27" s="137"/>
      <c r="D27" s="32"/>
      <c r="E27" s="114"/>
      <c r="F27" s="32"/>
      <c r="G27" s="32"/>
      <c r="H27" s="114"/>
      <c r="I27" s="32"/>
      <c r="J27" s="32"/>
      <c r="K27" s="114"/>
      <c r="L27" s="32"/>
      <c r="M27" s="32"/>
      <c r="N27" s="114"/>
      <c r="O27" s="32"/>
      <c r="P27" s="32"/>
      <c r="Q27" s="114"/>
      <c r="R27" s="32"/>
      <c r="S27" s="32"/>
      <c r="T27" s="114"/>
      <c r="U27" s="32"/>
      <c r="V27" s="278"/>
      <c r="W27" s="109" t="s">
        <v>12</v>
      </c>
      <c r="X27" s="119"/>
      <c r="Y27" s="106"/>
      <c r="Z27" s="130"/>
      <c r="AA27" s="134"/>
      <c r="AB27" s="128"/>
      <c r="AC27" s="134">
        <f>SUM(AC22:AC26)</f>
        <v>29.400000000000006</v>
      </c>
      <c r="AD27" s="134">
        <f>SUM(AD22:AD26)</f>
        <v>23.5</v>
      </c>
      <c r="AE27" s="134">
        <f>SUM(AE22:AE26)</f>
        <v>101</v>
      </c>
      <c r="AF27" s="134">
        <f>AC27*4+AD27*9+AE27*4</f>
        <v>733.1</v>
      </c>
    </row>
    <row r="28" spans="2:32" s="129" customFormat="1" ht="27.75" customHeight="1" thickBot="1">
      <c r="B28" s="138"/>
      <c r="C28" s="139"/>
      <c r="D28" s="114"/>
      <c r="E28" s="114"/>
      <c r="F28" s="32"/>
      <c r="G28" s="32"/>
      <c r="H28" s="114"/>
      <c r="I28" s="32"/>
      <c r="J28" s="32"/>
      <c r="K28" s="114"/>
      <c r="L28" s="32"/>
      <c r="M28" s="32"/>
      <c r="N28" s="114"/>
      <c r="O28" s="32"/>
      <c r="P28" s="32"/>
      <c r="Q28" s="114"/>
      <c r="R28" s="32"/>
      <c r="S28" s="32"/>
      <c r="T28" s="114"/>
      <c r="U28" s="32"/>
      <c r="V28" s="279"/>
      <c r="W28" s="104" t="s">
        <v>91</v>
      </c>
      <c r="X28" s="115"/>
      <c r="Y28" s="116"/>
      <c r="Z28" s="126"/>
      <c r="AA28" s="130"/>
      <c r="AB28" s="140"/>
      <c r="AC28" s="141">
        <f>AC27*4/AF27</f>
        <v>0.16041467739735374</v>
      </c>
      <c r="AD28" s="141">
        <f>AD27*9/AF27</f>
        <v>0.2885008866457509</v>
      </c>
      <c r="AE28" s="141">
        <f>AE27*4/AF27</f>
        <v>0.5510844359568954</v>
      </c>
      <c r="AF28" s="130"/>
    </row>
    <row r="29" spans="2:32" s="102" customFormat="1" ht="27.75" customHeight="1">
      <c r="B29" s="97">
        <v>7</v>
      </c>
      <c r="C29" s="276"/>
      <c r="D29" s="98" t="str">
        <f>'7月菜單'!M3</f>
        <v>地瓜飯</v>
      </c>
      <c r="E29" s="98" t="s">
        <v>13</v>
      </c>
      <c r="F29" s="98"/>
      <c r="G29" s="98" t="str">
        <f>'7月菜單'!M4</f>
        <v>爆炒豬肉片</v>
      </c>
      <c r="H29" s="98" t="s">
        <v>16</v>
      </c>
      <c r="I29" s="98"/>
      <c r="J29" s="98" t="str">
        <f>'7月菜單'!M5</f>
        <v>白玉燒雞</v>
      </c>
      <c r="K29" s="98" t="s">
        <v>145</v>
      </c>
      <c r="L29" s="98"/>
      <c r="M29" s="98" t="str">
        <f>'7月菜單'!M6</f>
        <v>荷包蛋</v>
      </c>
      <c r="N29" s="183" t="s">
        <v>164</v>
      </c>
      <c r="O29" s="183"/>
      <c r="P29" s="98" t="str">
        <f>'7月菜單'!M7</f>
        <v>淺色青菜</v>
      </c>
      <c r="Q29" s="98" t="s">
        <v>17</v>
      </c>
      <c r="R29" s="98"/>
      <c r="S29" s="98" t="str">
        <f>'7月菜單'!M8</f>
        <v>海芽薑絲湯</v>
      </c>
      <c r="T29" s="98" t="s">
        <v>15</v>
      </c>
      <c r="U29" s="98"/>
      <c r="V29" s="277"/>
      <c r="W29" s="99" t="s">
        <v>7</v>
      </c>
      <c r="X29" s="100" t="s">
        <v>40</v>
      </c>
      <c r="Y29" s="101">
        <v>5.1</v>
      </c>
      <c r="Z29" s="81"/>
      <c r="AA29" s="81"/>
      <c r="AB29" s="82"/>
      <c r="AC29" s="81" t="s">
        <v>18</v>
      </c>
      <c r="AD29" s="81" t="s">
        <v>19</v>
      </c>
      <c r="AE29" s="81" t="s">
        <v>20</v>
      </c>
      <c r="AF29" s="81" t="s">
        <v>21</v>
      </c>
    </row>
    <row r="30" spans="2:32" ht="27.75" customHeight="1">
      <c r="B30" s="103" t="s">
        <v>8</v>
      </c>
      <c r="C30" s="276"/>
      <c r="D30" s="32" t="s">
        <v>85</v>
      </c>
      <c r="E30" s="33"/>
      <c r="F30" s="32">
        <v>80</v>
      </c>
      <c r="G30" s="32" t="s">
        <v>132</v>
      </c>
      <c r="H30" s="32"/>
      <c r="I30" s="32">
        <v>50</v>
      </c>
      <c r="J30" s="30" t="s">
        <v>74</v>
      </c>
      <c r="K30" s="198"/>
      <c r="L30" s="30">
        <v>40</v>
      </c>
      <c r="M30" s="30" t="s">
        <v>78</v>
      </c>
      <c r="N30" s="198"/>
      <c r="O30" s="30">
        <v>50</v>
      </c>
      <c r="P30" s="32" t="s">
        <v>76</v>
      </c>
      <c r="Q30" s="32"/>
      <c r="R30" s="32">
        <v>100</v>
      </c>
      <c r="S30" s="144" t="s">
        <v>118</v>
      </c>
      <c r="T30" s="32"/>
      <c r="U30" s="32">
        <v>4</v>
      </c>
      <c r="V30" s="278"/>
      <c r="W30" s="104" t="s">
        <v>41</v>
      </c>
      <c r="X30" s="105" t="s">
        <v>42</v>
      </c>
      <c r="Y30" s="106">
        <v>2.6</v>
      </c>
      <c r="Z30" s="80"/>
      <c r="AA30" s="107" t="s">
        <v>22</v>
      </c>
      <c r="AB30" s="82">
        <v>6.2</v>
      </c>
      <c r="AC30" s="82">
        <f>AB30*2</f>
        <v>12.4</v>
      </c>
      <c r="AD30" s="82"/>
      <c r="AE30" s="82">
        <f>AB30*15</f>
        <v>93</v>
      </c>
      <c r="AF30" s="82">
        <f>AC30*4+AE30*4</f>
        <v>421.6</v>
      </c>
    </row>
    <row r="31" spans="2:32" ht="27.75" customHeight="1">
      <c r="B31" s="103">
        <v>2</v>
      </c>
      <c r="C31" s="276"/>
      <c r="D31" s="32" t="s">
        <v>89</v>
      </c>
      <c r="E31" s="32"/>
      <c r="F31" s="32">
        <v>45</v>
      </c>
      <c r="G31" s="32" t="s">
        <v>113</v>
      </c>
      <c r="H31" s="32"/>
      <c r="I31" s="32">
        <v>10</v>
      </c>
      <c r="J31" s="30" t="s">
        <v>81</v>
      </c>
      <c r="K31" s="30"/>
      <c r="L31" s="30">
        <v>10</v>
      </c>
      <c r="M31" s="30"/>
      <c r="N31" s="30"/>
      <c r="O31" s="30"/>
      <c r="P31" s="32"/>
      <c r="Q31" s="32"/>
      <c r="R31" s="32"/>
      <c r="S31" s="32" t="s">
        <v>167</v>
      </c>
      <c r="T31" s="32"/>
      <c r="U31" s="32">
        <v>1</v>
      </c>
      <c r="V31" s="278"/>
      <c r="W31" s="109" t="s">
        <v>9</v>
      </c>
      <c r="X31" s="110" t="s">
        <v>43</v>
      </c>
      <c r="Y31" s="106">
        <v>1.7</v>
      </c>
      <c r="Z31" s="81"/>
      <c r="AA31" s="111" t="s">
        <v>23</v>
      </c>
      <c r="AB31" s="82">
        <v>2.1</v>
      </c>
      <c r="AC31" s="112">
        <f>AB31*7</f>
        <v>14.700000000000001</v>
      </c>
      <c r="AD31" s="82">
        <f>AB31*5</f>
        <v>10.5</v>
      </c>
      <c r="AE31" s="82" t="s">
        <v>24</v>
      </c>
      <c r="AF31" s="113">
        <f>AC31*4+AD31*9</f>
        <v>153.3</v>
      </c>
    </row>
    <row r="32" spans="2:32" ht="27.75" customHeight="1">
      <c r="B32" s="103" t="s">
        <v>10</v>
      </c>
      <c r="C32" s="276"/>
      <c r="D32" s="32"/>
      <c r="E32" s="114"/>
      <c r="F32" s="32"/>
      <c r="G32" s="32" t="s">
        <v>75</v>
      </c>
      <c r="H32" s="114"/>
      <c r="I32" s="32">
        <v>5</v>
      </c>
      <c r="J32" s="32" t="s">
        <v>82</v>
      </c>
      <c r="K32" s="41"/>
      <c r="L32" s="32">
        <v>20</v>
      </c>
      <c r="M32" s="32"/>
      <c r="N32" s="41"/>
      <c r="O32" s="32"/>
      <c r="P32" s="32"/>
      <c r="Q32" s="114"/>
      <c r="R32" s="32"/>
      <c r="S32" s="33"/>
      <c r="T32" s="32"/>
      <c r="U32" s="32"/>
      <c r="V32" s="278"/>
      <c r="W32" s="104" t="s">
        <v>44</v>
      </c>
      <c r="X32" s="110" t="s">
        <v>45</v>
      </c>
      <c r="Y32" s="106">
        <v>2.5</v>
      </c>
      <c r="Z32" s="80"/>
      <c r="AA32" s="81" t="s">
        <v>25</v>
      </c>
      <c r="AB32" s="82">
        <v>1.5</v>
      </c>
      <c r="AC32" s="82">
        <f>AB32*1</f>
        <v>1.5</v>
      </c>
      <c r="AD32" s="82" t="s">
        <v>24</v>
      </c>
      <c r="AE32" s="82">
        <f>AB32*5</f>
        <v>7.5</v>
      </c>
      <c r="AF32" s="82">
        <f>AC32*4+AE32*4</f>
        <v>36</v>
      </c>
    </row>
    <row r="33" spans="2:32" ht="27.75" customHeight="1">
      <c r="B33" s="280" t="s">
        <v>33</v>
      </c>
      <c r="C33" s="276"/>
      <c r="D33" s="31"/>
      <c r="E33" s="41"/>
      <c r="F33" s="31"/>
      <c r="G33" s="32"/>
      <c r="H33" s="114"/>
      <c r="I33" s="32"/>
      <c r="J33" s="30"/>
      <c r="K33" s="30"/>
      <c r="L33" s="30"/>
      <c r="M33" s="30"/>
      <c r="N33" s="30"/>
      <c r="O33" s="30"/>
      <c r="P33" s="32"/>
      <c r="Q33" s="114"/>
      <c r="R33" s="32"/>
      <c r="S33" s="33"/>
      <c r="T33" s="32"/>
      <c r="U33" s="32"/>
      <c r="V33" s="278"/>
      <c r="W33" s="109" t="s">
        <v>11</v>
      </c>
      <c r="X33" s="110" t="s">
        <v>46</v>
      </c>
      <c r="Y33" s="106">
        <v>0</v>
      </c>
      <c r="Z33" s="81"/>
      <c r="AA33" s="81" t="s">
        <v>27</v>
      </c>
      <c r="AB33" s="82">
        <v>2.5</v>
      </c>
      <c r="AC33" s="82"/>
      <c r="AD33" s="82">
        <f>AB33*5</f>
        <v>12.5</v>
      </c>
      <c r="AE33" s="82" t="s">
        <v>24</v>
      </c>
      <c r="AF33" s="82">
        <f>AD33*9</f>
        <v>112.5</v>
      </c>
    </row>
    <row r="34" spans="2:31" ht="27.75" customHeight="1">
      <c r="B34" s="280"/>
      <c r="C34" s="276"/>
      <c r="D34" s="41"/>
      <c r="E34" s="41"/>
      <c r="F34" s="31"/>
      <c r="G34" s="32"/>
      <c r="H34" s="114"/>
      <c r="I34" s="32"/>
      <c r="J34" s="33"/>
      <c r="K34" s="114"/>
      <c r="L34" s="33"/>
      <c r="M34" s="33"/>
      <c r="N34" s="114"/>
      <c r="O34" s="33"/>
      <c r="P34" s="32"/>
      <c r="Q34" s="114"/>
      <c r="R34" s="32"/>
      <c r="S34" s="33"/>
      <c r="T34" s="114"/>
      <c r="U34" s="32"/>
      <c r="V34" s="278"/>
      <c r="W34" s="104" t="s">
        <v>47</v>
      </c>
      <c r="X34" s="162" t="s">
        <v>48</v>
      </c>
      <c r="Y34" s="116">
        <v>0</v>
      </c>
      <c r="Z34" s="80"/>
      <c r="AA34" s="81" t="s">
        <v>28</v>
      </c>
      <c r="AB34" s="82">
        <v>1</v>
      </c>
      <c r="AE34" s="81">
        <f>AB34*15</f>
        <v>15</v>
      </c>
    </row>
    <row r="35" spans="2:32" ht="27.75" customHeight="1">
      <c r="B35" s="117" t="s">
        <v>29</v>
      </c>
      <c r="C35" s="118"/>
      <c r="D35" s="114"/>
      <c r="E35" s="114"/>
      <c r="F35" s="32"/>
      <c r="G35" s="32"/>
      <c r="H35" s="114"/>
      <c r="I35" s="32"/>
      <c r="J35" s="32"/>
      <c r="K35" s="114"/>
      <c r="L35" s="32"/>
      <c r="M35" s="32"/>
      <c r="N35" s="114"/>
      <c r="O35" s="32"/>
      <c r="P35" s="32"/>
      <c r="Q35" s="114"/>
      <c r="R35" s="32"/>
      <c r="S35" s="32"/>
      <c r="T35" s="32"/>
      <c r="U35" s="32"/>
      <c r="V35" s="278"/>
      <c r="W35" s="109" t="s">
        <v>12</v>
      </c>
      <c r="X35" s="119"/>
      <c r="Y35" s="106"/>
      <c r="Z35" s="81"/>
      <c r="AC35" s="81">
        <f>SUM(AC30:AC34)</f>
        <v>28.6</v>
      </c>
      <c r="AD35" s="81">
        <f>SUM(AD30:AD34)</f>
        <v>23</v>
      </c>
      <c r="AE35" s="81">
        <f>SUM(AE30:AE34)</f>
        <v>115.5</v>
      </c>
      <c r="AF35" s="81">
        <f>AC35*4+AD35*9+AE35*4</f>
        <v>783.4</v>
      </c>
    </row>
    <row r="36" spans="2:31" ht="27.75" customHeight="1">
      <c r="B36" s="120"/>
      <c r="C36" s="121"/>
      <c r="D36" s="114"/>
      <c r="E36" s="114"/>
      <c r="F36" s="32"/>
      <c r="G36" s="32"/>
      <c r="H36" s="114"/>
      <c r="I36" s="32"/>
      <c r="J36" s="32"/>
      <c r="K36" s="114"/>
      <c r="L36" s="32"/>
      <c r="M36" s="182"/>
      <c r="N36" s="186"/>
      <c r="O36" s="189"/>
      <c r="P36" s="180"/>
      <c r="Q36" s="114"/>
      <c r="R36" s="32"/>
      <c r="S36" s="32"/>
      <c r="T36" s="114"/>
      <c r="U36" s="32"/>
      <c r="V36" s="279"/>
      <c r="W36" s="104" t="s">
        <v>91</v>
      </c>
      <c r="X36" s="115"/>
      <c r="Y36" s="116"/>
      <c r="Z36" s="80"/>
      <c r="AC36" s="122">
        <f>AC35*4/AF35</f>
        <v>0.14603012509573654</v>
      </c>
      <c r="AD36" s="122">
        <f>AD35*9/AF35</f>
        <v>0.2642328312484044</v>
      </c>
      <c r="AE36" s="122">
        <f>AE35*4/AF35</f>
        <v>0.5897370436558591</v>
      </c>
    </row>
    <row r="37" spans="2:32" s="102" customFormat="1" ht="27.75" customHeight="1">
      <c r="B37" s="97">
        <v>7</v>
      </c>
      <c r="C37" s="276"/>
      <c r="D37" s="98" t="str">
        <f>'7月菜單'!Q3</f>
        <v>鮮蔬蒸煮麵</v>
      </c>
      <c r="E37" s="98" t="s">
        <v>228</v>
      </c>
      <c r="F37" s="98"/>
      <c r="G37" s="98" t="str">
        <f>'7月菜單'!Q4</f>
        <v>芝麻雞腿</v>
      </c>
      <c r="H37" s="98" t="s">
        <v>195</v>
      </c>
      <c r="I37" s="98"/>
      <c r="J37" s="98" t="str">
        <f>'7月菜單'!Q5</f>
        <v>XO高麗燒肉</v>
      </c>
      <c r="K37" s="98" t="s">
        <v>126</v>
      </c>
      <c r="L37" s="98"/>
      <c r="M37" s="98" t="str">
        <f>'7月菜單'!Q6</f>
        <v>香酥柳葉魚(加)(海)(炸)</v>
      </c>
      <c r="N37" s="184" t="s">
        <v>73</v>
      </c>
      <c r="O37" s="184"/>
      <c r="P37" s="98" t="str">
        <f>'7月菜單'!Q7</f>
        <v>深色青菜</v>
      </c>
      <c r="Q37" s="98" t="s">
        <v>17</v>
      </c>
      <c r="R37" s="98"/>
      <c r="S37" s="98" t="str">
        <f>'7月菜單'!Q8</f>
        <v>玉米濃湯(芡)</v>
      </c>
      <c r="T37" s="98" t="s">
        <v>15</v>
      </c>
      <c r="U37" s="98"/>
      <c r="V37" s="277"/>
      <c r="W37" s="26" t="s">
        <v>7</v>
      </c>
      <c r="X37" s="100" t="s">
        <v>40</v>
      </c>
      <c r="Y37" s="101">
        <v>5.1</v>
      </c>
      <c r="Z37" s="81"/>
      <c r="AA37" s="81"/>
      <c r="AB37" s="82"/>
      <c r="AC37" s="81" t="s">
        <v>18</v>
      </c>
      <c r="AD37" s="81" t="s">
        <v>19</v>
      </c>
      <c r="AE37" s="81" t="s">
        <v>20</v>
      </c>
      <c r="AF37" s="81" t="s">
        <v>21</v>
      </c>
    </row>
    <row r="38" spans="2:32" ht="27.75" customHeight="1">
      <c r="B38" s="103" t="s">
        <v>8</v>
      </c>
      <c r="C38" s="276"/>
      <c r="D38" s="32" t="s">
        <v>225</v>
      </c>
      <c r="E38" s="33"/>
      <c r="F38" s="32">
        <v>150</v>
      </c>
      <c r="G38" s="33" t="s">
        <v>196</v>
      </c>
      <c r="H38" s="33"/>
      <c r="I38" s="32">
        <v>50</v>
      </c>
      <c r="J38" s="32" t="s">
        <v>79</v>
      </c>
      <c r="K38" s="32"/>
      <c r="L38" s="32">
        <v>15</v>
      </c>
      <c r="M38" s="32" t="s">
        <v>198</v>
      </c>
      <c r="N38" s="33"/>
      <c r="O38" s="32">
        <v>40</v>
      </c>
      <c r="P38" s="32" t="s">
        <v>69</v>
      </c>
      <c r="Q38" s="33"/>
      <c r="R38" s="32">
        <v>100</v>
      </c>
      <c r="S38" s="33" t="s">
        <v>168</v>
      </c>
      <c r="T38" s="32"/>
      <c r="U38" s="32">
        <v>10</v>
      </c>
      <c r="V38" s="278"/>
      <c r="W38" s="34" t="s">
        <v>92</v>
      </c>
      <c r="X38" s="105" t="s">
        <v>42</v>
      </c>
      <c r="Y38" s="106">
        <v>2.3</v>
      </c>
      <c r="Z38" s="80"/>
      <c r="AA38" s="107" t="s">
        <v>22</v>
      </c>
      <c r="AB38" s="82">
        <v>6</v>
      </c>
      <c r="AC38" s="82">
        <f>AB38*2</f>
        <v>12</v>
      </c>
      <c r="AD38" s="82"/>
      <c r="AE38" s="82">
        <f>AB38*15</f>
        <v>90</v>
      </c>
      <c r="AF38" s="82">
        <f>AC38*4+AE38*4</f>
        <v>408</v>
      </c>
    </row>
    <row r="39" spans="2:32" ht="27.75" customHeight="1">
      <c r="B39" s="103">
        <v>3</v>
      </c>
      <c r="C39" s="276"/>
      <c r="D39" s="31" t="s">
        <v>226</v>
      </c>
      <c r="E39" s="31"/>
      <c r="F39" s="31">
        <v>7</v>
      </c>
      <c r="G39" s="32" t="s">
        <v>197</v>
      </c>
      <c r="H39" s="33"/>
      <c r="I39" s="32"/>
      <c r="J39" s="32" t="s">
        <v>80</v>
      </c>
      <c r="K39" s="32"/>
      <c r="L39" s="32">
        <v>50</v>
      </c>
      <c r="M39" s="32"/>
      <c r="N39" s="33"/>
      <c r="O39" s="32"/>
      <c r="P39" s="32"/>
      <c r="Q39" s="33"/>
      <c r="R39" s="32"/>
      <c r="S39" s="33" t="s">
        <v>78</v>
      </c>
      <c r="T39" s="32"/>
      <c r="U39" s="32">
        <v>8</v>
      </c>
      <c r="V39" s="278"/>
      <c r="W39" s="37" t="s">
        <v>9</v>
      </c>
      <c r="X39" s="110" t="s">
        <v>43</v>
      </c>
      <c r="Y39" s="106">
        <v>1.6</v>
      </c>
      <c r="Z39" s="81"/>
      <c r="AA39" s="111" t="s">
        <v>23</v>
      </c>
      <c r="AB39" s="82">
        <v>2.2</v>
      </c>
      <c r="AC39" s="112">
        <f>AB39*7</f>
        <v>15.400000000000002</v>
      </c>
      <c r="AD39" s="82">
        <f>AB39*5</f>
        <v>11</v>
      </c>
      <c r="AE39" s="82" t="s">
        <v>24</v>
      </c>
      <c r="AF39" s="113">
        <f>AC39*4+AD39*9</f>
        <v>160.60000000000002</v>
      </c>
    </row>
    <row r="40" spans="2:32" ht="27.75" customHeight="1">
      <c r="B40" s="103" t="s">
        <v>10</v>
      </c>
      <c r="C40" s="276"/>
      <c r="D40" s="31" t="s">
        <v>227</v>
      </c>
      <c r="E40" s="41"/>
      <c r="F40" s="31">
        <v>2</v>
      </c>
      <c r="G40" s="205"/>
      <c r="H40" s="33"/>
      <c r="I40" s="32"/>
      <c r="J40" s="32" t="s">
        <v>77</v>
      </c>
      <c r="K40" s="114"/>
      <c r="L40" s="32">
        <v>2</v>
      </c>
      <c r="M40" s="32"/>
      <c r="N40" s="33"/>
      <c r="O40" s="32"/>
      <c r="P40" s="32"/>
      <c r="Q40" s="33"/>
      <c r="R40" s="32"/>
      <c r="S40" s="32" t="s">
        <v>81</v>
      </c>
      <c r="T40" s="33"/>
      <c r="U40" s="32">
        <v>2</v>
      </c>
      <c r="V40" s="278"/>
      <c r="W40" s="34" t="s">
        <v>50</v>
      </c>
      <c r="X40" s="110" t="s">
        <v>45</v>
      </c>
      <c r="Y40" s="106">
        <v>2.3</v>
      </c>
      <c r="Z40" s="80"/>
      <c r="AA40" s="81" t="s">
        <v>25</v>
      </c>
      <c r="AB40" s="82">
        <v>1.7</v>
      </c>
      <c r="AC40" s="82">
        <f>AB40*1</f>
        <v>1.7</v>
      </c>
      <c r="AD40" s="82" t="s">
        <v>24</v>
      </c>
      <c r="AE40" s="82">
        <f>AB40*5</f>
        <v>8.5</v>
      </c>
      <c r="AF40" s="82">
        <f>AC40*4+AE40*4</f>
        <v>40.8</v>
      </c>
    </row>
    <row r="41" spans="2:32" ht="27.75" customHeight="1">
      <c r="B41" s="280" t="s">
        <v>26</v>
      </c>
      <c r="C41" s="276"/>
      <c r="D41" s="32"/>
      <c r="E41" s="41"/>
      <c r="F41" s="31"/>
      <c r="G41" s="32"/>
      <c r="H41" s="33"/>
      <c r="I41" s="32"/>
      <c r="J41" s="32"/>
      <c r="K41" s="114"/>
      <c r="L41" s="32"/>
      <c r="M41" s="32"/>
      <c r="N41" s="33"/>
      <c r="O41" s="32"/>
      <c r="P41" s="32"/>
      <c r="Q41" s="33"/>
      <c r="R41" s="32"/>
      <c r="S41" s="33"/>
      <c r="T41" s="114"/>
      <c r="U41" s="32"/>
      <c r="V41" s="278"/>
      <c r="W41" s="37" t="s">
        <v>11</v>
      </c>
      <c r="X41" s="110" t="s">
        <v>46</v>
      </c>
      <c r="Y41" s="106">
        <v>0</v>
      </c>
      <c r="Z41" s="81"/>
      <c r="AA41" s="81" t="s">
        <v>27</v>
      </c>
      <c r="AB41" s="82">
        <v>2.5</v>
      </c>
      <c r="AC41" s="82"/>
      <c r="AD41" s="82">
        <f>AB41*5</f>
        <v>12.5</v>
      </c>
      <c r="AE41" s="82" t="s">
        <v>24</v>
      </c>
      <c r="AF41" s="82">
        <f>AD41*9</f>
        <v>112.5</v>
      </c>
    </row>
    <row r="42" spans="2:31" ht="27.75" customHeight="1">
      <c r="B42" s="280"/>
      <c r="C42" s="276"/>
      <c r="D42" s="114"/>
      <c r="E42" s="114"/>
      <c r="F42" s="32"/>
      <c r="G42" s="32"/>
      <c r="H42" s="114"/>
      <c r="I42" s="32"/>
      <c r="J42" s="32"/>
      <c r="K42" s="114"/>
      <c r="L42" s="32"/>
      <c r="M42" s="32"/>
      <c r="N42" s="114"/>
      <c r="O42" s="32"/>
      <c r="P42" s="32"/>
      <c r="Q42" s="114"/>
      <c r="R42" s="32"/>
      <c r="S42" s="178"/>
      <c r="T42" s="185"/>
      <c r="U42" s="180"/>
      <c r="V42" s="278"/>
      <c r="W42" s="34" t="s">
        <v>53</v>
      </c>
      <c r="X42" s="162" t="s">
        <v>48</v>
      </c>
      <c r="Y42" s="106">
        <v>0</v>
      </c>
      <c r="Z42" s="80"/>
      <c r="AA42" s="81" t="s">
        <v>28</v>
      </c>
      <c r="AE42" s="81">
        <f>AB42*15</f>
        <v>0</v>
      </c>
    </row>
    <row r="43" spans="2:32" ht="27.75" customHeight="1">
      <c r="B43" s="117" t="s">
        <v>29</v>
      </c>
      <c r="C43" s="118"/>
      <c r="D43" s="114"/>
      <c r="E43" s="114"/>
      <c r="F43" s="32"/>
      <c r="G43" s="32"/>
      <c r="H43" s="114"/>
      <c r="I43" s="32"/>
      <c r="J43" s="32"/>
      <c r="K43" s="114"/>
      <c r="L43" s="32"/>
      <c r="M43" s="32"/>
      <c r="N43" s="114"/>
      <c r="O43" s="32"/>
      <c r="P43" s="32"/>
      <c r="Q43" s="114"/>
      <c r="R43" s="32"/>
      <c r="S43" s="33"/>
      <c r="T43" s="114"/>
      <c r="U43" s="33"/>
      <c r="V43" s="278"/>
      <c r="W43" s="37" t="s">
        <v>12</v>
      </c>
      <c r="X43" s="119"/>
      <c r="Y43" s="106"/>
      <c r="Z43" s="81"/>
      <c r="AC43" s="81">
        <f>SUM(AC38:AC42)</f>
        <v>29.1</v>
      </c>
      <c r="AD43" s="81">
        <f>SUM(AD38:AD42)</f>
        <v>23.5</v>
      </c>
      <c r="AE43" s="81">
        <f>SUM(AE38:AE42)</f>
        <v>98.5</v>
      </c>
      <c r="AF43" s="81">
        <f>AC43*4+AD43*9+AE43*4</f>
        <v>721.9</v>
      </c>
    </row>
    <row r="44" spans="2:31" ht="27.75" customHeight="1" thickBot="1">
      <c r="B44" s="145"/>
      <c r="C44" s="121"/>
      <c r="D44" s="146"/>
      <c r="E44" s="146"/>
      <c r="F44" s="147"/>
      <c r="G44" s="147"/>
      <c r="H44" s="146"/>
      <c r="I44" s="147"/>
      <c r="J44" s="147"/>
      <c r="K44" s="146"/>
      <c r="L44" s="147"/>
      <c r="M44" s="147"/>
      <c r="N44" s="146"/>
      <c r="O44" s="147"/>
      <c r="P44" s="147"/>
      <c r="Q44" s="146"/>
      <c r="R44" s="147"/>
      <c r="S44" s="147"/>
      <c r="T44" s="146"/>
      <c r="U44" s="147"/>
      <c r="V44" s="279"/>
      <c r="W44" s="34" t="s">
        <v>93</v>
      </c>
      <c r="X44" s="123"/>
      <c r="Y44" s="106"/>
      <c r="Z44" s="80"/>
      <c r="AC44" s="122">
        <f>AC43*4/AF43</f>
        <v>0.1612411691369996</v>
      </c>
      <c r="AD44" s="122">
        <f>AD43*9/AF43</f>
        <v>0.29297686660202243</v>
      </c>
      <c r="AE44" s="122">
        <f>AE43*4/AF43</f>
        <v>0.545781964260978</v>
      </c>
    </row>
    <row r="45" spans="2:32" s="154" customFormat="1" ht="21.75" customHeight="1">
      <c r="B45" s="151"/>
      <c r="C45" s="81"/>
      <c r="D45" s="175" t="s">
        <v>38</v>
      </c>
      <c r="E45" s="152"/>
      <c r="F45" s="108"/>
      <c r="G45" s="175" t="s">
        <v>39</v>
      </c>
      <c r="H45" s="152"/>
      <c r="I45" s="108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153"/>
      <c r="AA45" s="134"/>
      <c r="AB45" s="128"/>
      <c r="AC45" s="134"/>
      <c r="AD45" s="134"/>
      <c r="AE45" s="134"/>
      <c r="AF45" s="134"/>
    </row>
    <row r="46" spans="2:25" ht="20.25">
      <c r="B46" s="128"/>
      <c r="C46" s="154"/>
      <c r="D46" s="224"/>
      <c r="E46" s="224"/>
      <c r="F46" s="275"/>
      <c r="G46" s="275"/>
      <c r="H46" s="155"/>
      <c r="I46" s="81"/>
      <c r="J46" s="81"/>
      <c r="K46" s="155"/>
      <c r="L46" s="81"/>
      <c r="N46" s="155"/>
      <c r="O46" s="81"/>
      <c r="Q46" s="155"/>
      <c r="R46" s="81"/>
      <c r="T46" s="155"/>
      <c r="U46" s="81"/>
      <c r="V46" s="156"/>
      <c r="Y46" s="159"/>
    </row>
    <row r="47" ht="20.25">
      <c r="Y47" s="159"/>
    </row>
    <row r="48" ht="20.25">
      <c r="Y48" s="159"/>
    </row>
    <row r="49" ht="20.25">
      <c r="Y49" s="159"/>
    </row>
    <row r="50" ht="20.25">
      <c r="Y50" s="159"/>
    </row>
    <row r="51" ht="20.25">
      <c r="Y51" s="159"/>
    </row>
    <row r="52" ht="20.25">
      <c r="Y52" s="159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AI39" sqref="AH39:AI40"/>
    </sheetView>
  </sheetViews>
  <sheetFormatPr defaultColWidth="9.00390625" defaultRowHeight="16.5"/>
  <cols>
    <col min="1" max="1" width="1.875" style="36" customWidth="1"/>
    <col min="2" max="2" width="4.875" style="61" customWidth="1"/>
    <col min="3" max="3" width="0" style="36" hidden="1" customWidth="1"/>
    <col min="4" max="4" width="22.625" style="36" customWidth="1"/>
    <col min="5" max="5" width="5.625" style="62" customWidth="1"/>
    <col min="6" max="6" width="9.625" style="36" customWidth="1"/>
    <col min="7" max="7" width="22.625" style="36" customWidth="1"/>
    <col min="8" max="8" width="5.625" style="62" customWidth="1"/>
    <col min="9" max="9" width="9.625" style="36" customWidth="1"/>
    <col min="10" max="10" width="22.625" style="36" customWidth="1"/>
    <col min="11" max="11" width="5.625" style="62" customWidth="1"/>
    <col min="12" max="12" width="9.625" style="36" customWidth="1"/>
    <col min="13" max="13" width="22.625" style="36" customWidth="1"/>
    <col min="14" max="14" width="5.625" style="62" customWidth="1"/>
    <col min="15" max="15" width="9.625" style="36" customWidth="1"/>
    <col min="16" max="16" width="22.625" style="36" customWidth="1"/>
    <col min="17" max="17" width="5.625" style="62" customWidth="1"/>
    <col min="18" max="18" width="9.625" style="36" customWidth="1"/>
    <col min="19" max="19" width="22.625" style="36" customWidth="1"/>
    <col min="20" max="20" width="5.625" style="62" customWidth="1"/>
    <col min="21" max="21" width="9.625" style="36" customWidth="1"/>
    <col min="22" max="22" width="5.125" style="65" customWidth="1"/>
    <col min="23" max="23" width="11.875" style="63" customWidth="1"/>
    <col min="24" max="24" width="11.125" style="158" customWidth="1"/>
    <col min="25" max="25" width="6.625" style="66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87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281" t="s">
        <v>179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1"/>
      <c r="AB1" s="3"/>
    </row>
    <row r="2" spans="2:28" s="2" customFormat="1" ht="16.5" customHeight="1">
      <c r="B2" s="290"/>
      <c r="C2" s="291"/>
      <c r="D2" s="291"/>
      <c r="E2" s="291"/>
      <c r="F2" s="291"/>
      <c r="G2" s="29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3"/>
      <c r="Y2" s="6"/>
      <c r="Z2" s="1"/>
      <c r="AB2" s="3"/>
    </row>
    <row r="3" spans="2:28" s="2" customFormat="1" ht="31.5" customHeight="1" thickBot="1">
      <c r="B3" s="163" t="s">
        <v>35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8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6" t="s">
        <v>34</v>
      </c>
      <c r="F4" s="15"/>
      <c r="G4" s="15" t="s">
        <v>3</v>
      </c>
      <c r="H4" s="86" t="s">
        <v>34</v>
      </c>
      <c r="I4" s="15"/>
      <c r="J4" s="15" t="s">
        <v>4</v>
      </c>
      <c r="K4" s="86" t="s">
        <v>34</v>
      </c>
      <c r="L4" s="16"/>
      <c r="M4" s="15" t="s">
        <v>4</v>
      </c>
      <c r="N4" s="86" t="s">
        <v>34</v>
      </c>
      <c r="O4" s="15"/>
      <c r="P4" s="15" t="s">
        <v>4</v>
      </c>
      <c r="Q4" s="86" t="s">
        <v>34</v>
      </c>
      <c r="R4" s="15"/>
      <c r="S4" s="17" t="s">
        <v>5</v>
      </c>
      <c r="T4" s="86" t="s">
        <v>34</v>
      </c>
      <c r="U4" s="15"/>
      <c r="V4" s="164" t="s">
        <v>37</v>
      </c>
      <c r="W4" s="18" t="s">
        <v>6</v>
      </c>
      <c r="X4" s="90" t="s">
        <v>58</v>
      </c>
      <c r="Y4" s="19" t="s">
        <v>59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>
        <v>7</v>
      </c>
      <c r="C5" s="285"/>
      <c r="D5" s="24" t="str">
        <f>'7月菜單'!A12</f>
        <v>香Q白飯</v>
      </c>
      <c r="E5" s="24" t="s">
        <v>13</v>
      </c>
      <c r="F5" s="25" t="s">
        <v>14</v>
      </c>
      <c r="G5" s="24" t="str">
        <f>'7月菜單'!A13</f>
        <v>茄汁豬排</v>
      </c>
      <c r="H5" s="24" t="s">
        <v>15</v>
      </c>
      <c r="I5" s="25" t="s">
        <v>14</v>
      </c>
      <c r="J5" s="24" t="str">
        <f>'7月菜單'!A14</f>
        <v>絲瓜金菇</v>
      </c>
      <c r="K5" s="24" t="s">
        <v>129</v>
      </c>
      <c r="L5" s="25" t="s">
        <v>14</v>
      </c>
      <c r="M5" s="24" t="str">
        <f>'7月菜單'!A15</f>
        <v>芹香黑輪(加)</v>
      </c>
      <c r="N5" s="24" t="s">
        <v>16</v>
      </c>
      <c r="O5" s="25" t="s">
        <v>14</v>
      </c>
      <c r="P5" s="24" t="str">
        <f>'7月菜單'!A16</f>
        <v>深色青菜</v>
      </c>
      <c r="Q5" s="24" t="s">
        <v>17</v>
      </c>
      <c r="R5" s="25" t="s">
        <v>14</v>
      </c>
      <c r="S5" s="24" t="str">
        <f>'7月菜單'!A17</f>
        <v>麵線湯</v>
      </c>
      <c r="T5" s="24" t="s">
        <v>15</v>
      </c>
      <c r="U5" s="25" t="s">
        <v>14</v>
      </c>
      <c r="V5" s="286"/>
      <c r="W5" s="99" t="s">
        <v>7</v>
      </c>
      <c r="X5" s="100" t="s">
        <v>40</v>
      </c>
      <c r="Y5" s="143">
        <v>5.1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75" customHeight="1">
      <c r="B6" s="29" t="s">
        <v>8</v>
      </c>
      <c r="C6" s="285"/>
      <c r="D6" s="32" t="s">
        <v>68</v>
      </c>
      <c r="E6" s="33"/>
      <c r="F6" s="32">
        <v>110</v>
      </c>
      <c r="G6" s="32" t="s">
        <v>137</v>
      </c>
      <c r="H6" s="32"/>
      <c r="I6" s="32">
        <v>50</v>
      </c>
      <c r="J6" s="32" t="s">
        <v>199</v>
      </c>
      <c r="K6" s="32"/>
      <c r="L6" s="32">
        <v>35</v>
      </c>
      <c r="M6" s="33" t="s">
        <v>200</v>
      </c>
      <c r="N6" s="32"/>
      <c r="O6" s="32">
        <v>35</v>
      </c>
      <c r="P6" s="32" t="s">
        <v>69</v>
      </c>
      <c r="Q6" s="32"/>
      <c r="R6" s="32">
        <v>100</v>
      </c>
      <c r="S6" s="32" t="s">
        <v>130</v>
      </c>
      <c r="T6" s="32"/>
      <c r="U6" s="32">
        <v>10</v>
      </c>
      <c r="V6" s="287"/>
      <c r="W6" s="104" t="s">
        <v>55</v>
      </c>
      <c r="X6" s="105" t="s">
        <v>42</v>
      </c>
      <c r="Y6" s="142">
        <v>2.2</v>
      </c>
      <c r="Z6" s="12"/>
      <c r="AA6" s="21" t="s">
        <v>22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6</v>
      </c>
      <c r="C7" s="285"/>
      <c r="D7" s="32"/>
      <c r="E7" s="33"/>
      <c r="F7" s="33"/>
      <c r="G7" s="32"/>
      <c r="H7" s="32"/>
      <c r="I7" s="32"/>
      <c r="J7" s="32" t="s">
        <v>86</v>
      </c>
      <c r="K7" s="32"/>
      <c r="L7" s="32">
        <v>20</v>
      </c>
      <c r="M7" s="33" t="s">
        <v>111</v>
      </c>
      <c r="N7" s="32"/>
      <c r="O7" s="32">
        <v>15</v>
      </c>
      <c r="P7" s="32"/>
      <c r="Q7" s="32"/>
      <c r="R7" s="32"/>
      <c r="S7" s="33" t="s">
        <v>81</v>
      </c>
      <c r="T7" s="32"/>
      <c r="U7" s="32">
        <v>2</v>
      </c>
      <c r="V7" s="287"/>
      <c r="W7" s="109" t="s">
        <v>9</v>
      </c>
      <c r="X7" s="110" t="s">
        <v>43</v>
      </c>
      <c r="Y7" s="142">
        <v>1.7</v>
      </c>
      <c r="Z7" s="2"/>
      <c r="AA7" s="38" t="s">
        <v>23</v>
      </c>
      <c r="AB7" s="3">
        <v>2</v>
      </c>
      <c r="AC7" s="39">
        <f>AB7*7</f>
        <v>14</v>
      </c>
      <c r="AD7" s="3">
        <f>AB7*5</f>
        <v>10</v>
      </c>
      <c r="AE7" s="3" t="s">
        <v>24</v>
      </c>
      <c r="AF7" s="40">
        <f>AC7*4+AD7*9</f>
        <v>146</v>
      </c>
    </row>
    <row r="8" spans="2:32" ht="27.75" customHeight="1">
      <c r="B8" s="29" t="s">
        <v>10</v>
      </c>
      <c r="C8" s="285"/>
      <c r="D8" s="33"/>
      <c r="E8" s="33"/>
      <c r="F8" s="33"/>
      <c r="G8" s="32"/>
      <c r="H8" s="114"/>
      <c r="I8" s="32"/>
      <c r="J8" s="32"/>
      <c r="K8" s="114"/>
      <c r="L8" s="32"/>
      <c r="M8" s="33"/>
      <c r="N8" s="114"/>
      <c r="O8" s="32"/>
      <c r="P8" s="32"/>
      <c r="Q8" s="114"/>
      <c r="R8" s="32"/>
      <c r="S8" s="33" t="s">
        <v>78</v>
      </c>
      <c r="T8" s="32"/>
      <c r="U8" s="32">
        <v>3</v>
      </c>
      <c r="V8" s="287"/>
      <c r="W8" s="104" t="s">
        <v>56</v>
      </c>
      <c r="X8" s="110" t="s">
        <v>45</v>
      </c>
      <c r="Y8" s="142">
        <v>2.3</v>
      </c>
      <c r="Z8" s="12"/>
      <c r="AA8" s="2" t="s">
        <v>25</v>
      </c>
      <c r="AB8" s="3">
        <v>1.5</v>
      </c>
      <c r="AC8" s="3">
        <f>AB8*1</f>
        <v>1.5</v>
      </c>
      <c r="AD8" s="3" t="s">
        <v>24</v>
      </c>
      <c r="AE8" s="3">
        <f>AB8*5</f>
        <v>7.5</v>
      </c>
      <c r="AF8" s="3">
        <f>AC8*4+AE8*4</f>
        <v>36</v>
      </c>
    </row>
    <row r="9" spans="2:32" ht="27.75" customHeight="1">
      <c r="B9" s="289" t="s">
        <v>70</v>
      </c>
      <c r="C9" s="285"/>
      <c r="D9" s="33"/>
      <c r="E9" s="33"/>
      <c r="F9" s="33"/>
      <c r="G9" s="32"/>
      <c r="H9" s="32"/>
      <c r="I9" s="32"/>
      <c r="J9" s="32"/>
      <c r="K9" s="114"/>
      <c r="L9" s="32"/>
      <c r="M9" s="33"/>
      <c r="N9" s="114"/>
      <c r="O9" s="32"/>
      <c r="P9" s="32"/>
      <c r="Q9" s="114"/>
      <c r="R9" s="32"/>
      <c r="S9" s="33"/>
      <c r="T9" s="114"/>
      <c r="U9" s="32"/>
      <c r="V9" s="287"/>
      <c r="W9" s="109" t="s">
        <v>11</v>
      </c>
      <c r="X9" s="110" t="s">
        <v>46</v>
      </c>
      <c r="Y9" s="142">
        <v>0</v>
      </c>
      <c r="Z9" s="2"/>
      <c r="AA9" s="2" t="s">
        <v>27</v>
      </c>
      <c r="AB9" s="3">
        <v>2.5</v>
      </c>
      <c r="AC9" s="3"/>
      <c r="AD9" s="3">
        <f>AB9*5</f>
        <v>12.5</v>
      </c>
      <c r="AE9" s="3" t="s">
        <v>24</v>
      </c>
      <c r="AF9" s="3">
        <f>AD9*9</f>
        <v>112.5</v>
      </c>
    </row>
    <row r="10" spans="2:31" ht="27.75" customHeight="1">
      <c r="B10" s="289"/>
      <c r="C10" s="285"/>
      <c r="D10" s="33"/>
      <c r="E10" s="33"/>
      <c r="F10" s="33"/>
      <c r="G10" s="32"/>
      <c r="H10" s="114"/>
      <c r="I10" s="32"/>
      <c r="J10" s="32"/>
      <c r="K10" s="114"/>
      <c r="L10" s="32"/>
      <c r="M10" s="33"/>
      <c r="N10" s="114"/>
      <c r="O10" s="32"/>
      <c r="P10" s="32"/>
      <c r="Q10" s="114"/>
      <c r="R10" s="32"/>
      <c r="S10" s="33"/>
      <c r="T10" s="114"/>
      <c r="U10" s="32"/>
      <c r="V10" s="287"/>
      <c r="W10" s="104" t="s">
        <v>47</v>
      </c>
      <c r="X10" s="162" t="s">
        <v>48</v>
      </c>
      <c r="Y10" s="142">
        <v>0</v>
      </c>
      <c r="Z10" s="12"/>
      <c r="AA10" s="2" t="s">
        <v>28</v>
      </c>
      <c r="AE10" s="2">
        <f>AB10*15</f>
        <v>0</v>
      </c>
    </row>
    <row r="11" spans="2:32" ht="27.75" customHeight="1">
      <c r="B11" s="43" t="s">
        <v>29</v>
      </c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287"/>
      <c r="W11" s="109" t="s">
        <v>12</v>
      </c>
      <c r="X11" s="119"/>
      <c r="Y11" s="142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 thickBo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288"/>
      <c r="W12" s="148" t="s">
        <v>94</v>
      </c>
      <c r="X12" s="149"/>
      <c r="Y12" s="150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27.75" customHeight="1">
      <c r="B13" s="23">
        <v>7</v>
      </c>
      <c r="C13" s="285"/>
      <c r="D13" s="24" t="str">
        <f>'7月菜單'!E12</f>
        <v>五穀飯</v>
      </c>
      <c r="E13" s="24" t="s">
        <v>13</v>
      </c>
      <c r="F13" s="24"/>
      <c r="G13" s="24" t="str">
        <f>'7月菜單'!E13</f>
        <v>咕咾肉(炸)</v>
      </c>
      <c r="H13" s="24" t="s">
        <v>73</v>
      </c>
      <c r="I13" s="24"/>
      <c r="J13" s="24" t="str">
        <f>'7月菜單'!E14</f>
        <v>青花雞柳</v>
      </c>
      <c r="K13" s="24" t="s">
        <v>15</v>
      </c>
      <c r="L13" s="24"/>
      <c r="M13" s="24" t="str">
        <f>'7月菜單'!E15</f>
        <v>茶碗蒸</v>
      </c>
      <c r="N13" s="24" t="s">
        <v>13</v>
      </c>
      <c r="O13" s="24"/>
      <c r="P13" s="24" t="str">
        <f>'7月菜單'!E16</f>
        <v>淺色青菜</v>
      </c>
      <c r="Q13" s="24" t="s">
        <v>131</v>
      </c>
      <c r="R13" s="24"/>
      <c r="S13" s="24" t="str">
        <f>'7月菜單'!E17</f>
        <v>冬瓜蛤蠣湯(海)</v>
      </c>
      <c r="T13" s="24" t="s">
        <v>15</v>
      </c>
      <c r="U13" s="24"/>
      <c r="V13" s="286"/>
      <c r="W13" s="99" t="s">
        <v>7</v>
      </c>
      <c r="X13" s="100" t="s">
        <v>40</v>
      </c>
      <c r="Y13" s="101">
        <v>5.2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75" customHeight="1">
      <c r="B14" s="29" t="s">
        <v>8</v>
      </c>
      <c r="C14" s="285"/>
      <c r="D14" s="32" t="s">
        <v>85</v>
      </c>
      <c r="E14" s="32"/>
      <c r="F14" s="32">
        <v>70</v>
      </c>
      <c r="G14" s="32" t="s">
        <v>79</v>
      </c>
      <c r="H14" s="32"/>
      <c r="I14" s="32">
        <v>50</v>
      </c>
      <c r="J14" s="33" t="s">
        <v>146</v>
      </c>
      <c r="K14" s="32"/>
      <c r="L14" s="32">
        <v>45</v>
      </c>
      <c r="M14" s="32" t="s">
        <v>78</v>
      </c>
      <c r="N14" s="32"/>
      <c r="O14" s="32">
        <v>45</v>
      </c>
      <c r="P14" s="32" t="s">
        <v>76</v>
      </c>
      <c r="Q14" s="32"/>
      <c r="R14" s="32">
        <v>100</v>
      </c>
      <c r="S14" s="32" t="s">
        <v>208</v>
      </c>
      <c r="T14" s="33"/>
      <c r="U14" s="32">
        <v>20</v>
      </c>
      <c r="V14" s="287"/>
      <c r="W14" s="104" t="s">
        <v>95</v>
      </c>
      <c r="X14" s="105" t="s">
        <v>42</v>
      </c>
      <c r="Y14" s="106">
        <v>2.5</v>
      </c>
      <c r="Z14" s="12"/>
      <c r="AA14" s="21" t="s">
        <v>22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7</v>
      </c>
      <c r="C15" s="285"/>
      <c r="D15" s="32" t="s">
        <v>105</v>
      </c>
      <c r="E15" s="32"/>
      <c r="F15" s="32">
        <v>40</v>
      </c>
      <c r="G15" s="32"/>
      <c r="H15" s="32"/>
      <c r="I15" s="32"/>
      <c r="J15" s="33" t="s">
        <v>107</v>
      </c>
      <c r="K15" s="32"/>
      <c r="L15" s="32">
        <v>15</v>
      </c>
      <c r="M15" s="32"/>
      <c r="N15" s="32"/>
      <c r="O15" s="32"/>
      <c r="P15" s="32"/>
      <c r="Q15" s="32"/>
      <c r="R15" s="32"/>
      <c r="S15" s="32" t="s">
        <v>201</v>
      </c>
      <c r="T15" s="33"/>
      <c r="U15" s="32">
        <v>2</v>
      </c>
      <c r="V15" s="287"/>
      <c r="W15" s="109" t="s">
        <v>9</v>
      </c>
      <c r="X15" s="110" t="s">
        <v>43</v>
      </c>
      <c r="Y15" s="106">
        <v>1.7</v>
      </c>
      <c r="Z15" s="2"/>
      <c r="AA15" s="38" t="s">
        <v>23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24</v>
      </c>
      <c r="AF15" s="40">
        <f>AC15*4+AD15*9</f>
        <v>160.60000000000002</v>
      </c>
    </row>
    <row r="16" spans="2:32" ht="27.75" customHeight="1">
      <c r="B16" s="29" t="s">
        <v>10</v>
      </c>
      <c r="C16" s="285"/>
      <c r="D16" s="114"/>
      <c r="E16" s="114"/>
      <c r="F16" s="32"/>
      <c r="G16" s="32"/>
      <c r="H16" s="114"/>
      <c r="I16" s="32"/>
      <c r="J16" s="33" t="s">
        <v>147</v>
      </c>
      <c r="K16" s="114"/>
      <c r="L16" s="33">
        <v>5</v>
      </c>
      <c r="M16" s="32"/>
      <c r="N16" s="114"/>
      <c r="O16" s="32"/>
      <c r="P16" s="32"/>
      <c r="Q16" s="114"/>
      <c r="R16" s="32"/>
      <c r="S16" s="32" t="s">
        <v>202</v>
      </c>
      <c r="T16" s="199"/>
      <c r="U16" s="32">
        <v>1</v>
      </c>
      <c r="V16" s="287"/>
      <c r="W16" s="104" t="s">
        <v>96</v>
      </c>
      <c r="X16" s="110" t="s">
        <v>45</v>
      </c>
      <c r="Y16" s="106">
        <v>2.6</v>
      </c>
      <c r="Z16" s="12"/>
      <c r="AA16" s="2" t="s">
        <v>25</v>
      </c>
      <c r="AB16" s="3">
        <v>1.6</v>
      </c>
      <c r="AC16" s="3">
        <f>AB16*1</f>
        <v>1.6</v>
      </c>
      <c r="AD16" s="3" t="s">
        <v>24</v>
      </c>
      <c r="AE16" s="3">
        <f>AB16*5</f>
        <v>8</v>
      </c>
      <c r="AF16" s="3">
        <f>AC16*4+AE16*4</f>
        <v>38.4</v>
      </c>
    </row>
    <row r="17" spans="2:32" ht="27.75" customHeight="1">
      <c r="B17" s="289" t="s">
        <v>31</v>
      </c>
      <c r="C17" s="285"/>
      <c r="D17" s="30"/>
      <c r="E17" s="30"/>
      <c r="F17" s="30"/>
      <c r="G17" s="32"/>
      <c r="H17" s="114"/>
      <c r="I17" s="32"/>
      <c r="J17" s="32"/>
      <c r="K17" s="114"/>
      <c r="L17" s="32"/>
      <c r="M17" s="33"/>
      <c r="N17" s="114"/>
      <c r="O17" s="32"/>
      <c r="P17" s="32"/>
      <c r="Q17" s="114"/>
      <c r="R17" s="32"/>
      <c r="S17" s="199"/>
      <c r="T17" s="199"/>
      <c r="U17" s="199"/>
      <c r="V17" s="287"/>
      <c r="W17" s="109" t="s">
        <v>11</v>
      </c>
      <c r="X17" s="110" t="s">
        <v>46</v>
      </c>
      <c r="Y17" s="106">
        <v>0</v>
      </c>
      <c r="Z17" s="2"/>
      <c r="AA17" s="2" t="s">
        <v>27</v>
      </c>
      <c r="AB17" s="3">
        <v>2.5</v>
      </c>
      <c r="AC17" s="3"/>
      <c r="AD17" s="3">
        <f>AB17*5</f>
        <v>12.5</v>
      </c>
      <c r="AE17" s="3" t="s">
        <v>24</v>
      </c>
      <c r="AF17" s="3">
        <f>AD17*9</f>
        <v>112.5</v>
      </c>
    </row>
    <row r="18" spans="2:31" ht="27.75" customHeight="1">
      <c r="B18" s="289"/>
      <c r="C18" s="285"/>
      <c r="D18" s="114"/>
      <c r="E18" s="114"/>
      <c r="F18" s="32"/>
      <c r="G18" s="32"/>
      <c r="H18" s="114"/>
      <c r="I18" s="32"/>
      <c r="J18" s="32"/>
      <c r="K18" s="114"/>
      <c r="L18" s="32"/>
      <c r="M18" s="33"/>
      <c r="N18" s="114"/>
      <c r="O18" s="32"/>
      <c r="P18" s="32"/>
      <c r="Q18" s="114"/>
      <c r="R18" s="32"/>
      <c r="S18" s="199"/>
      <c r="T18" s="199"/>
      <c r="U18" s="199"/>
      <c r="V18" s="287"/>
      <c r="W18" s="104" t="s">
        <v>97</v>
      </c>
      <c r="X18" s="162" t="s">
        <v>48</v>
      </c>
      <c r="Y18" s="106">
        <v>0</v>
      </c>
      <c r="Z18" s="12"/>
      <c r="AA18" s="2" t="s">
        <v>28</v>
      </c>
      <c r="AB18" s="3">
        <v>1</v>
      </c>
      <c r="AE18" s="2">
        <f>AB18*15</f>
        <v>15</v>
      </c>
    </row>
    <row r="19" spans="2:32" ht="27.75" customHeight="1">
      <c r="B19" s="43" t="s">
        <v>29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287"/>
      <c r="W19" s="109" t="s">
        <v>12</v>
      </c>
      <c r="X19" s="119"/>
      <c r="Y19" s="10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288"/>
      <c r="W20" s="104" t="s">
        <v>98</v>
      </c>
      <c r="X20" s="123"/>
      <c r="Y20" s="106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27.75" customHeight="1">
      <c r="B21" s="48">
        <v>7</v>
      </c>
      <c r="C21" s="285"/>
      <c r="D21" s="24" t="str">
        <f>'7月菜單'!I12</f>
        <v>香Q白飯</v>
      </c>
      <c r="E21" s="24" t="s">
        <v>13</v>
      </c>
      <c r="F21" s="24"/>
      <c r="G21" s="24" t="str">
        <f>'7月菜單'!I13</f>
        <v>五香雞翅</v>
      </c>
      <c r="H21" s="24" t="s">
        <v>203</v>
      </c>
      <c r="I21" s="24"/>
      <c r="J21" s="24" t="str">
        <f>'7月菜單'!I14</f>
        <v>塔香打拋豬</v>
      </c>
      <c r="K21" s="24" t="s">
        <v>16</v>
      </c>
      <c r="L21" s="24"/>
      <c r="M21" s="24" t="str">
        <f>'7月菜單'!I15</f>
        <v>紅燒豆腐(豆)</v>
      </c>
      <c r="N21" s="24" t="s">
        <v>15</v>
      </c>
      <c r="O21" s="24"/>
      <c r="P21" s="24" t="str">
        <f>'7月菜單'!I16</f>
        <v>深色青菜</v>
      </c>
      <c r="Q21" s="24" t="s">
        <v>133</v>
      </c>
      <c r="R21" s="24"/>
      <c r="S21" s="24" t="str">
        <f>'7月菜單'!I17</f>
        <v>金菇肉絲湯</v>
      </c>
      <c r="T21" s="24" t="s">
        <v>134</v>
      </c>
      <c r="U21" s="24"/>
      <c r="V21" s="286"/>
      <c r="W21" s="99" t="s">
        <v>7</v>
      </c>
      <c r="X21" s="100" t="s">
        <v>40</v>
      </c>
      <c r="Y21" s="101">
        <v>5.1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51" customFormat="1" ht="27.75" customHeight="1">
      <c r="B22" s="49" t="s">
        <v>8</v>
      </c>
      <c r="C22" s="285"/>
      <c r="D22" s="32" t="s">
        <v>68</v>
      </c>
      <c r="E22" s="32"/>
      <c r="F22" s="32">
        <v>110</v>
      </c>
      <c r="G22" s="32" t="s">
        <v>169</v>
      </c>
      <c r="H22" s="32"/>
      <c r="I22" s="32">
        <v>50</v>
      </c>
      <c r="J22" s="32" t="s">
        <v>113</v>
      </c>
      <c r="K22" s="32"/>
      <c r="L22" s="32">
        <v>50</v>
      </c>
      <c r="M22" s="32" t="s">
        <v>108</v>
      </c>
      <c r="N22" s="32"/>
      <c r="O22" s="32">
        <v>60</v>
      </c>
      <c r="P22" s="32" t="s">
        <v>64</v>
      </c>
      <c r="Q22" s="32"/>
      <c r="R22" s="32">
        <v>100</v>
      </c>
      <c r="S22" s="32" t="s">
        <v>86</v>
      </c>
      <c r="T22" s="32"/>
      <c r="U22" s="32">
        <v>15</v>
      </c>
      <c r="V22" s="287"/>
      <c r="W22" s="104" t="s">
        <v>41</v>
      </c>
      <c r="X22" s="105" t="s">
        <v>42</v>
      </c>
      <c r="Y22" s="106">
        <v>2.6</v>
      </c>
      <c r="Z22" s="50"/>
      <c r="AA22" s="21" t="s">
        <v>22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1" customFormat="1" ht="27.75" customHeight="1">
      <c r="B23" s="49">
        <v>8</v>
      </c>
      <c r="C23" s="285"/>
      <c r="D23" s="32"/>
      <c r="E23" s="32"/>
      <c r="F23" s="32"/>
      <c r="G23" s="32"/>
      <c r="H23" s="32"/>
      <c r="I23" s="32"/>
      <c r="J23" s="32" t="s">
        <v>110</v>
      </c>
      <c r="K23" s="32"/>
      <c r="L23" s="32">
        <v>20</v>
      </c>
      <c r="M23" s="32" t="s">
        <v>116</v>
      </c>
      <c r="N23" s="32"/>
      <c r="O23" s="32">
        <v>5</v>
      </c>
      <c r="P23" s="32"/>
      <c r="Q23" s="32"/>
      <c r="R23" s="32"/>
      <c r="S23" s="32" t="s">
        <v>112</v>
      </c>
      <c r="T23" s="32"/>
      <c r="U23" s="32">
        <v>2</v>
      </c>
      <c r="V23" s="287"/>
      <c r="W23" s="109" t="s">
        <v>9</v>
      </c>
      <c r="X23" s="110" t="s">
        <v>43</v>
      </c>
      <c r="Y23" s="106">
        <v>1.7</v>
      </c>
      <c r="Z23" s="52"/>
      <c r="AA23" s="38" t="s">
        <v>23</v>
      </c>
      <c r="AB23" s="3">
        <v>2</v>
      </c>
      <c r="AC23" s="39">
        <f>AB23*7</f>
        <v>14</v>
      </c>
      <c r="AD23" s="3">
        <f>AB23*5</f>
        <v>10</v>
      </c>
      <c r="AE23" s="3" t="s">
        <v>24</v>
      </c>
      <c r="AF23" s="40">
        <f>AC23*4+AD23*9</f>
        <v>146</v>
      </c>
    </row>
    <row r="24" spans="2:32" s="51" customFormat="1" ht="27.75" customHeight="1">
      <c r="B24" s="49" t="s">
        <v>10</v>
      </c>
      <c r="C24" s="285"/>
      <c r="D24" s="32"/>
      <c r="E24" s="114"/>
      <c r="F24" s="32"/>
      <c r="G24" s="32"/>
      <c r="H24" s="32"/>
      <c r="I24" s="32"/>
      <c r="J24" s="32" t="s">
        <v>114</v>
      </c>
      <c r="K24" s="32"/>
      <c r="L24" s="32">
        <v>5</v>
      </c>
      <c r="M24" s="32"/>
      <c r="N24" s="114"/>
      <c r="O24" s="32"/>
      <c r="P24" s="32"/>
      <c r="Q24" s="114"/>
      <c r="R24" s="32"/>
      <c r="S24" s="33"/>
      <c r="T24" s="114"/>
      <c r="U24" s="32"/>
      <c r="V24" s="287"/>
      <c r="W24" s="104" t="s">
        <v>44</v>
      </c>
      <c r="X24" s="110" t="s">
        <v>45</v>
      </c>
      <c r="Y24" s="106">
        <v>2.5</v>
      </c>
      <c r="Z24" s="50"/>
      <c r="AA24" s="2" t="s">
        <v>25</v>
      </c>
      <c r="AB24" s="3">
        <v>1.5</v>
      </c>
      <c r="AC24" s="3">
        <f>AB24*1</f>
        <v>1.5</v>
      </c>
      <c r="AD24" s="3" t="s">
        <v>24</v>
      </c>
      <c r="AE24" s="3">
        <f>AB24*5</f>
        <v>7.5</v>
      </c>
      <c r="AF24" s="3">
        <f>AC24*4+AE24*4</f>
        <v>36</v>
      </c>
    </row>
    <row r="25" spans="2:32" s="51" customFormat="1" ht="27.75" customHeight="1">
      <c r="B25" s="284" t="s">
        <v>32</v>
      </c>
      <c r="C25" s="285"/>
      <c r="D25" s="114"/>
      <c r="E25" s="114"/>
      <c r="F25" s="32"/>
      <c r="G25" s="32"/>
      <c r="H25" s="32"/>
      <c r="I25" s="32"/>
      <c r="J25" s="32"/>
      <c r="K25" s="114"/>
      <c r="L25" s="32"/>
      <c r="M25" s="32"/>
      <c r="N25" s="114"/>
      <c r="O25" s="32"/>
      <c r="P25" s="32"/>
      <c r="Q25" s="114"/>
      <c r="R25" s="32"/>
      <c r="S25" s="32"/>
      <c r="T25" s="114"/>
      <c r="U25" s="32"/>
      <c r="V25" s="287"/>
      <c r="W25" s="109" t="s">
        <v>11</v>
      </c>
      <c r="X25" s="110" t="s">
        <v>46</v>
      </c>
      <c r="Y25" s="106">
        <v>0</v>
      </c>
      <c r="Z25" s="52"/>
      <c r="AA25" s="2" t="s">
        <v>27</v>
      </c>
      <c r="AB25" s="3">
        <v>2.5</v>
      </c>
      <c r="AC25" s="3"/>
      <c r="AD25" s="3">
        <f>AB25*5</f>
        <v>12.5</v>
      </c>
      <c r="AE25" s="3" t="s">
        <v>24</v>
      </c>
      <c r="AF25" s="3">
        <f>AD25*9</f>
        <v>112.5</v>
      </c>
    </row>
    <row r="26" spans="2:32" s="51" customFormat="1" ht="27.75" customHeight="1">
      <c r="B26" s="284"/>
      <c r="C26" s="285"/>
      <c r="D26" s="114"/>
      <c r="E26" s="114"/>
      <c r="F26" s="32"/>
      <c r="G26" s="135"/>
      <c r="H26" s="114"/>
      <c r="I26" s="32"/>
      <c r="J26" s="32"/>
      <c r="K26" s="114"/>
      <c r="L26" s="32"/>
      <c r="M26" s="32"/>
      <c r="N26" s="114"/>
      <c r="O26" s="32"/>
      <c r="P26" s="32"/>
      <c r="Q26" s="114"/>
      <c r="R26" s="32"/>
      <c r="S26" s="32"/>
      <c r="T26" s="114"/>
      <c r="U26" s="32"/>
      <c r="V26" s="287"/>
      <c r="W26" s="104" t="s">
        <v>47</v>
      </c>
      <c r="X26" s="162" t="s">
        <v>48</v>
      </c>
      <c r="Y26" s="116">
        <v>0</v>
      </c>
      <c r="Z26" s="50"/>
      <c r="AA26" s="2" t="s">
        <v>28</v>
      </c>
      <c r="AB26" s="3"/>
      <c r="AC26" s="2"/>
      <c r="AD26" s="2"/>
      <c r="AE26" s="2">
        <f>AB26*15</f>
        <v>0</v>
      </c>
      <c r="AF26" s="2"/>
    </row>
    <row r="27" spans="2:32" s="51" customFormat="1" ht="27.75" customHeight="1">
      <c r="B27" s="43" t="s">
        <v>29</v>
      </c>
      <c r="C27" s="54"/>
      <c r="D27" s="32"/>
      <c r="E27" s="114"/>
      <c r="F27" s="32"/>
      <c r="G27" s="32"/>
      <c r="H27" s="114"/>
      <c r="I27" s="32"/>
      <c r="J27" s="32"/>
      <c r="K27" s="114"/>
      <c r="L27" s="32"/>
      <c r="M27" s="32"/>
      <c r="N27" s="114"/>
      <c r="O27" s="32"/>
      <c r="P27" s="32"/>
      <c r="Q27" s="114"/>
      <c r="R27" s="32"/>
      <c r="S27" s="32"/>
      <c r="T27" s="114"/>
      <c r="U27" s="32"/>
      <c r="V27" s="287"/>
      <c r="W27" s="109" t="s">
        <v>12</v>
      </c>
      <c r="X27" s="119"/>
      <c r="Y27" s="106"/>
      <c r="Z27" s="52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1" customFormat="1" ht="27.75" customHeight="1" thickBot="1">
      <c r="B28" s="55"/>
      <c r="C28" s="56"/>
      <c r="D28" s="41"/>
      <c r="E28" s="41"/>
      <c r="F28" s="31"/>
      <c r="G28" s="31"/>
      <c r="H28" s="41"/>
      <c r="I28" s="31"/>
      <c r="J28" s="31"/>
      <c r="K28" s="41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288"/>
      <c r="W28" s="104" t="s">
        <v>91</v>
      </c>
      <c r="X28" s="115"/>
      <c r="Y28" s="116"/>
      <c r="Z28" s="50"/>
      <c r="AA28" s="52"/>
      <c r="AB28" s="57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2"/>
    </row>
    <row r="29" spans="2:32" s="28" customFormat="1" ht="27.75" customHeight="1">
      <c r="B29" s="23">
        <v>7</v>
      </c>
      <c r="C29" s="285"/>
      <c r="D29" s="24" t="str">
        <f>'7月菜單'!M12</f>
        <v>地瓜飯</v>
      </c>
      <c r="E29" s="24" t="s">
        <v>13</v>
      </c>
      <c r="F29" s="24"/>
      <c r="G29" s="24" t="str">
        <f>'7月菜單'!M13</f>
        <v>香菇雞</v>
      </c>
      <c r="H29" s="24" t="s">
        <v>150</v>
      </c>
      <c r="I29" s="24"/>
      <c r="J29" s="24" t="str">
        <f>'7月菜單'!M14</f>
        <v>紅燒肉丁</v>
      </c>
      <c r="K29" s="24" t="s">
        <v>135</v>
      </c>
      <c r="L29" s="24"/>
      <c r="M29" s="24" t="str">
        <f>'7月菜單'!M15</f>
        <v>芹香甜不辣(加)(炸)</v>
      </c>
      <c r="N29" s="24" t="s">
        <v>73</v>
      </c>
      <c r="O29" s="24"/>
      <c r="P29" s="24" t="str">
        <f>'7月菜單'!M16</f>
        <v>淺色青菜</v>
      </c>
      <c r="Q29" s="24" t="s">
        <v>136</v>
      </c>
      <c r="R29" s="24"/>
      <c r="S29" s="24" t="str">
        <f>'7月菜單'!M17</f>
        <v>玉米蛋花湯</v>
      </c>
      <c r="T29" s="24" t="s">
        <v>128</v>
      </c>
      <c r="U29" s="24"/>
      <c r="V29" s="286"/>
      <c r="W29" s="26" t="s">
        <v>7</v>
      </c>
      <c r="X29" s="100" t="s">
        <v>40</v>
      </c>
      <c r="Y29" s="27">
        <v>5.2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75" customHeight="1">
      <c r="B30" s="29" t="s">
        <v>8</v>
      </c>
      <c r="C30" s="285"/>
      <c r="D30" s="32" t="s">
        <v>85</v>
      </c>
      <c r="E30" s="33"/>
      <c r="F30" s="32">
        <v>80</v>
      </c>
      <c r="G30" s="32" t="s">
        <v>82</v>
      </c>
      <c r="H30" s="32"/>
      <c r="I30" s="32">
        <v>50</v>
      </c>
      <c r="J30" s="33" t="s">
        <v>74</v>
      </c>
      <c r="K30" s="32"/>
      <c r="L30" s="33">
        <v>40</v>
      </c>
      <c r="M30" s="32" t="s">
        <v>115</v>
      </c>
      <c r="N30" s="32"/>
      <c r="O30" s="32">
        <v>35</v>
      </c>
      <c r="P30" s="32" t="s">
        <v>76</v>
      </c>
      <c r="Q30" s="32"/>
      <c r="R30" s="32">
        <v>100</v>
      </c>
      <c r="S30" s="33" t="s">
        <v>83</v>
      </c>
      <c r="T30" s="32"/>
      <c r="U30" s="32">
        <v>8</v>
      </c>
      <c r="V30" s="287"/>
      <c r="W30" s="34" t="s">
        <v>54</v>
      </c>
      <c r="X30" s="105" t="s">
        <v>42</v>
      </c>
      <c r="Y30" s="35">
        <v>2.3</v>
      </c>
      <c r="Z30" s="12"/>
      <c r="AA30" s="21" t="s">
        <v>22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9</v>
      </c>
      <c r="C31" s="285"/>
      <c r="D31" s="32" t="s">
        <v>89</v>
      </c>
      <c r="E31" s="32"/>
      <c r="F31" s="32">
        <v>45</v>
      </c>
      <c r="G31" s="32" t="s">
        <v>84</v>
      </c>
      <c r="H31" s="32"/>
      <c r="I31" s="32">
        <v>3</v>
      </c>
      <c r="J31" s="33" t="s">
        <v>81</v>
      </c>
      <c r="K31" s="32"/>
      <c r="L31" s="33">
        <v>15</v>
      </c>
      <c r="M31" s="32" t="s">
        <v>111</v>
      </c>
      <c r="N31" s="32"/>
      <c r="O31" s="32">
        <v>10</v>
      </c>
      <c r="P31" s="32"/>
      <c r="Q31" s="32"/>
      <c r="R31" s="32"/>
      <c r="S31" s="32" t="s">
        <v>78</v>
      </c>
      <c r="T31" s="33"/>
      <c r="U31" s="32">
        <v>12</v>
      </c>
      <c r="V31" s="287"/>
      <c r="W31" s="37" t="s">
        <v>9</v>
      </c>
      <c r="X31" s="110" t="s">
        <v>43</v>
      </c>
      <c r="Y31" s="35">
        <v>1.7</v>
      </c>
      <c r="Z31" s="2"/>
      <c r="AA31" s="38" t="s">
        <v>23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24</v>
      </c>
      <c r="AF31" s="40">
        <f>AC31*4+AD31*9</f>
        <v>167.89999999999998</v>
      </c>
    </row>
    <row r="32" spans="2:32" ht="27.75" customHeight="1">
      <c r="B32" s="29" t="s">
        <v>10</v>
      </c>
      <c r="C32" s="285"/>
      <c r="D32" s="32"/>
      <c r="E32" s="114"/>
      <c r="F32" s="32"/>
      <c r="G32" s="32"/>
      <c r="H32" s="32"/>
      <c r="I32" s="32"/>
      <c r="J32" s="33" t="s">
        <v>170</v>
      </c>
      <c r="K32" s="114"/>
      <c r="L32" s="33">
        <v>10</v>
      </c>
      <c r="M32" s="32"/>
      <c r="N32" s="114"/>
      <c r="O32" s="32"/>
      <c r="P32" s="32"/>
      <c r="Q32" s="32"/>
      <c r="R32" s="32"/>
      <c r="S32" s="32" t="s">
        <v>75</v>
      </c>
      <c r="T32" s="33"/>
      <c r="U32" s="32">
        <v>3</v>
      </c>
      <c r="V32" s="287"/>
      <c r="W32" s="34" t="s">
        <v>52</v>
      </c>
      <c r="X32" s="110" t="s">
        <v>45</v>
      </c>
      <c r="Y32" s="35">
        <v>2.2</v>
      </c>
      <c r="Z32" s="12"/>
      <c r="AA32" s="2" t="s">
        <v>25</v>
      </c>
      <c r="AB32" s="3">
        <v>1.5</v>
      </c>
      <c r="AC32" s="3">
        <f>AB32*1</f>
        <v>1.5</v>
      </c>
      <c r="AD32" s="3" t="s">
        <v>24</v>
      </c>
      <c r="AE32" s="3">
        <f>AB32*5</f>
        <v>7.5</v>
      </c>
      <c r="AF32" s="3">
        <f>AC32*4+AE32*4</f>
        <v>36</v>
      </c>
    </row>
    <row r="33" spans="2:32" ht="27.75" customHeight="1">
      <c r="B33" s="289" t="s">
        <v>33</v>
      </c>
      <c r="C33" s="285"/>
      <c r="D33" s="31"/>
      <c r="E33" s="41"/>
      <c r="F33" s="31"/>
      <c r="G33" s="32"/>
      <c r="H33" s="32"/>
      <c r="I33" s="32"/>
      <c r="J33" s="33"/>
      <c r="K33" s="33"/>
      <c r="L33" s="33"/>
      <c r="M33" s="32"/>
      <c r="N33" s="114"/>
      <c r="O33" s="32"/>
      <c r="P33" s="32"/>
      <c r="Q33" s="32"/>
      <c r="R33" s="32"/>
      <c r="S33" s="33"/>
      <c r="T33" s="114"/>
      <c r="U33" s="32"/>
      <c r="V33" s="287"/>
      <c r="W33" s="37" t="s">
        <v>11</v>
      </c>
      <c r="X33" s="110" t="s">
        <v>46</v>
      </c>
      <c r="Y33" s="35">
        <v>0</v>
      </c>
      <c r="Z33" s="2"/>
      <c r="AA33" s="2" t="s">
        <v>27</v>
      </c>
      <c r="AB33" s="3">
        <v>2.5</v>
      </c>
      <c r="AC33" s="3"/>
      <c r="AD33" s="3">
        <f>AB33*5</f>
        <v>12.5</v>
      </c>
      <c r="AE33" s="3" t="s">
        <v>24</v>
      </c>
      <c r="AF33" s="3">
        <f>AD33*9</f>
        <v>112.5</v>
      </c>
    </row>
    <row r="34" spans="2:31" ht="27.75" customHeight="1">
      <c r="B34" s="289"/>
      <c r="C34" s="285"/>
      <c r="D34" s="41"/>
      <c r="E34" s="41"/>
      <c r="F34" s="31"/>
      <c r="G34" s="135"/>
      <c r="H34" s="114"/>
      <c r="I34" s="32"/>
      <c r="J34" s="33"/>
      <c r="K34" s="114"/>
      <c r="L34" s="33"/>
      <c r="M34" s="32"/>
      <c r="N34" s="114"/>
      <c r="O34" s="32"/>
      <c r="P34" s="32"/>
      <c r="Q34" s="114"/>
      <c r="R34" s="32"/>
      <c r="S34" s="33"/>
      <c r="T34" s="114"/>
      <c r="U34" s="32"/>
      <c r="V34" s="287"/>
      <c r="W34" s="34" t="s">
        <v>47</v>
      </c>
      <c r="X34" s="162" t="s">
        <v>48</v>
      </c>
      <c r="Y34" s="35">
        <v>0</v>
      </c>
      <c r="Z34" s="12"/>
      <c r="AA34" s="2" t="s">
        <v>28</v>
      </c>
      <c r="AB34" s="3">
        <v>1</v>
      </c>
      <c r="AE34" s="2">
        <f>AB34*15</f>
        <v>15</v>
      </c>
    </row>
    <row r="35" spans="2:32" ht="27.75" customHeight="1">
      <c r="B35" s="43" t="s">
        <v>29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182"/>
      <c r="N35" s="191"/>
      <c r="O35" s="181"/>
      <c r="P35" s="192"/>
      <c r="Q35" s="41"/>
      <c r="R35" s="31"/>
      <c r="S35" s="31"/>
      <c r="T35" s="31"/>
      <c r="U35" s="31"/>
      <c r="V35" s="287"/>
      <c r="W35" s="37" t="s">
        <v>12</v>
      </c>
      <c r="X35" s="119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193"/>
      <c r="N36" s="194"/>
      <c r="O36" s="195"/>
      <c r="P36" s="192"/>
      <c r="Q36" s="41"/>
      <c r="R36" s="31"/>
      <c r="S36" s="31"/>
      <c r="T36" s="41"/>
      <c r="U36" s="31"/>
      <c r="V36" s="288"/>
      <c r="W36" s="34" t="s">
        <v>90</v>
      </c>
      <c r="X36" s="123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27.75" customHeight="1">
      <c r="B37" s="23">
        <v>7</v>
      </c>
      <c r="C37" s="285"/>
      <c r="D37" s="24" t="str">
        <f>'7月菜單'!Q12</f>
        <v>夏威夷炒飯</v>
      </c>
      <c r="E37" s="24" t="s">
        <v>16</v>
      </c>
      <c r="F37" s="24"/>
      <c r="G37" s="24" t="str">
        <f>'7月菜單'!Q13</f>
        <v>京醬肉片</v>
      </c>
      <c r="H37" s="24" t="s">
        <v>220</v>
      </c>
      <c r="I37" s="24"/>
      <c r="J37" s="24" t="str">
        <f>'7月菜單'!Q14</f>
        <v>番茄炒蛋</v>
      </c>
      <c r="K37" s="24" t="s">
        <v>16</v>
      </c>
      <c r="L37" s="24"/>
      <c r="M37" s="24" t="str">
        <f>'7月菜單'!Q15</f>
        <v>丁香豆干(豆)(海)</v>
      </c>
      <c r="N37" s="24" t="s">
        <v>16</v>
      </c>
      <c r="O37" s="24"/>
      <c r="P37" s="24" t="str">
        <f>'7月菜單'!Q16</f>
        <v>深色青菜</v>
      </c>
      <c r="Q37" s="24" t="s">
        <v>136</v>
      </c>
      <c r="R37" s="24"/>
      <c r="S37" s="24" t="str">
        <f>'7月菜單'!Q17</f>
        <v>鮮筍排骨湯</v>
      </c>
      <c r="T37" s="24" t="s">
        <v>135</v>
      </c>
      <c r="U37" s="24"/>
      <c r="V37" s="286"/>
      <c r="W37" s="26" t="s">
        <v>7</v>
      </c>
      <c r="X37" s="100" t="s">
        <v>40</v>
      </c>
      <c r="Y37" s="27">
        <v>5.2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 customHeight="1">
      <c r="B38" s="29" t="s">
        <v>8</v>
      </c>
      <c r="C38" s="285"/>
      <c r="D38" s="32" t="s">
        <v>85</v>
      </c>
      <c r="E38" s="33"/>
      <c r="F38" s="32">
        <v>110</v>
      </c>
      <c r="G38" s="32" t="s">
        <v>132</v>
      </c>
      <c r="H38" s="32"/>
      <c r="I38" s="32">
        <v>50</v>
      </c>
      <c r="J38" s="30" t="s">
        <v>171</v>
      </c>
      <c r="K38" s="41"/>
      <c r="L38" s="30">
        <v>50</v>
      </c>
      <c r="M38" s="32" t="s">
        <v>204</v>
      </c>
      <c r="N38" s="33"/>
      <c r="O38" s="32">
        <v>45</v>
      </c>
      <c r="P38" s="32" t="s">
        <v>69</v>
      </c>
      <c r="Q38" s="33"/>
      <c r="R38" s="32">
        <v>100</v>
      </c>
      <c r="S38" s="33" t="s">
        <v>142</v>
      </c>
      <c r="T38" s="33"/>
      <c r="U38" s="33">
        <v>20</v>
      </c>
      <c r="V38" s="287"/>
      <c r="W38" s="34" t="s">
        <v>54</v>
      </c>
      <c r="X38" s="105" t="s">
        <v>42</v>
      </c>
      <c r="Y38" s="35">
        <v>2.3</v>
      </c>
      <c r="Z38" s="12"/>
      <c r="AA38" s="21" t="s">
        <v>22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10</v>
      </c>
      <c r="C39" s="285"/>
      <c r="D39" s="32" t="s">
        <v>110</v>
      </c>
      <c r="E39" s="33"/>
      <c r="F39" s="33">
        <v>2</v>
      </c>
      <c r="G39" s="32" t="s">
        <v>113</v>
      </c>
      <c r="H39" s="32"/>
      <c r="I39" s="32">
        <v>8</v>
      </c>
      <c r="J39" s="30" t="s">
        <v>138</v>
      </c>
      <c r="K39" s="31"/>
      <c r="L39" s="30">
        <v>20</v>
      </c>
      <c r="M39" s="32" t="s">
        <v>205</v>
      </c>
      <c r="N39" s="33"/>
      <c r="O39" s="32">
        <v>10</v>
      </c>
      <c r="P39" s="32"/>
      <c r="Q39" s="33"/>
      <c r="R39" s="32"/>
      <c r="S39" s="33" t="s">
        <v>143</v>
      </c>
      <c r="T39" s="33"/>
      <c r="U39" s="33">
        <v>2</v>
      </c>
      <c r="V39" s="287"/>
      <c r="W39" s="37" t="s">
        <v>9</v>
      </c>
      <c r="X39" s="110" t="s">
        <v>43</v>
      </c>
      <c r="Y39" s="35">
        <v>1.8</v>
      </c>
      <c r="Z39" s="2"/>
      <c r="AA39" s="38" t="s">
        <v>23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24</v>
      </c>
      <c r="AF39" s="40">
        <f>AC39*4+AD39*9</f>
        <v>167.89999999999998</v>
      </c>
    </row>
    <row r="40" spans="2:32" ht="27.75" customHeight="1">
      <c r="B40" s="29" t="s">
        <v>10</v>
      </c>
      <c r="C40" s="285"/>
      <c r="D40" s="33" t="s">
        <v>88</v>
      </c>
      <c r="E40" s="33"/>
      <c r="F40" s="33">
        <v>5</v>
      </c>
      <c r="G40" s="32" t="s">
        <v>75</v>
      </c>
      <c r="H40" s="114"/>
      <c r="I40" s="32">
        <v>2</v>
      </c>
      <c r="J40" s="33"/>
      <c r="K40" s="114"/>
      <c r="L40" s="33"/>
      <c r="M40" s="32" t="s">
        <v>206</v>
      </c>
      <c r="N40" s="33"/>
      <c r="O40" s="32">
        <v>2</v>
      </c>
      <c r="P40" s="32"/>
      <c r="Q40" s="33"/>
      <c r="R40" s="32"/>
      <c r="S40" s="33"/>
      <c r="T40" s="33"/>
      <c r="U40" s="33"/>
      <c r="V40" s="287"/>
      <c r="W40" s="34" t="s">
        <v>52</v>
      </c>
      <c r="X40" s="110" t="s">
        <v>45</v>
      </c>
      <c r="Y40" s="35">
        <v>2.2</v>
      </c>
      <c r="Z40" s="12"/>
      <c r="AA40" s="2" t="s">
        <v>25</v>
      </c>
      <c r="AB40" s="3">
        <v>1.6</v>
      </c>
      <c r="AC40" s="3">
        <f>AB40*1</f>
        <v>1.6</v>
      </c>
      <c r="AD40" s="3" t="s">
        <v>24</v>
      </c>
      <c r="AE40" s="3">
        <f>AB40*5</f>
        <v>8</v>
      </c>
      <c r="AF40" s="3">
        <f>AC40*4+AE40*4</f>
        <v>38.4</v>
      </c>
    </row>
    <row r="41" spans="2:32" ht="27.75" customHeight="1">
      <c r="B41" s="289" t="s">
        <v>26</v>
      </c>
      <c r="C41" s="285"/>
      <c r="D41" s="33" t="s">
        <v>116</v>
      </c>
      <c r="E41" s="33"/>
      <c r="F41" s="32">
        <v>2</v>
      </c>
      <c r="G41" s="32"/>
      <c r="H41" s="33"/>
      <c r="I41" s="32"/>
      <c r="J41" s="33"/>
      <c r="K41" s="114"/>
      <c r="L41" s="33"/>
      <c r="M41" s="32" t="s">
        <v>207</v>
      </c>
      <c r="N41" s="33"/>
      <c r="O41" s="32">
        <v>3</v>
      </c>
      <c r="P41" s="32"/>
      <c r="Q41" s="33"/>
      <c r="R41" s="32"/>
      <c r="S41" s="33"/>
      <c r="T41" s="33"/>
      <c r="U41" s="33"/>
      <c r="V41" s="287"/>
      <c r="W41" s="37" t="s">
        <v>11</v>
      </c>
      <c r="X41" s="110" t="s">
        <v>46</v>
      </c>
      <c r="Y41" s="35">
        <v>0</v>
      </c>
      <c r="Z41" s="2"/>
      <c r="AA41" s="2" t="s">
        <v>27</v>
      </c>
      <c r="AB41" s="3">
        <v>2.5</v>
      </c>
      <c r="AC41" s="3"/>
      <c r="AD41" s="3">
        <f>AB41*5</f>
        <v>12.5</v>
      </c>
      <c r="AE41" s="3" t="s">
        <v>24</v>
      </c>
      <c r="AF41" s="3">
        <f>AD41*9</f>
        <v>112.5</v>
      </c>
    </row>
    <row r="42" spans="2:31" ht="27.75" customHeight="1">
      <c r="B42" s="289"/>
      <c r="C42" s="285"/>
      <c r="D42" s="114"/>
      <c r="E42" s="114"/>
      <c r="F42" s="32"/>
      <c r="G42" s="32"/>
      <c r="H42" s="114"/>
      <c r="I42" s="32"/>
      <c r="J42" s="32"/>
      <c r="K42" s="114"/>
      <c r="L42" s="32"/>
      <c r="M42" s="32"/>
      <c r="N42" s="114"/>
      <c r="O42" s="32"/>
      <c r="P42" s="32"/>
      <c r="Q42" s="114"/>
      <c r="R42" s="32"/>
      <c r="S42" s="33"/>
      <c r="T42" s="114"/>
      <c r="U42" s="33"/>
      <c r="V42" s="287"/>
      <c r="W42" s="34" t="s">
        <v>47</v>
      </c>
      <c r="X42" s="162" t="s">
        <v>48</v>
      </c>
      <c r="Y42" s="35">
        <v>0</v>
      </c>
      <c r="Z42" s="12"/>
      <c r="AA42" s="2" t="s">
        <v>28</v>
      </c>
      <c r="AE42" s="2">
        <f>AB42*15</f>
        <v>0</v>
      </c>
    </row>
    <row r="43" spans="2:32" ht="27.75" customHeight="1">
      <c r="B43" s="43" t="s">
        <v>29</v>
      </c>
      <c r="C43" s="44"/>
      <c r="D43" s="114"/>
      <c r="E43" s="114"/>
      <c r="F43" s="32"/>
      <c r="G43" s="32"/>
      <c r="H43" s="114"/>
      <c r="I43" s="32"/>
      <c r="J43" s="33"/>
      <c r="K43" s="114"/>
      <c r="L43" s="33"/>
      <c r="M43" s="32"/>
      <c r="N43" s="114"/>
      <c r="O43" s="32"/>
      <c r="P43" s="32"/>
      <c r="Q43" s="114"/>
      <c r="R43" s="32"/>
      <c r="S43" s="33"/>
      <c r="T43" s="114"/>
      <c r="U43" s="33"/>
      <c r="V43" s="287"/>
      <c r="W43" s="37" t="s">
        <v>12</v>
      </c>
      <c r="X43" s="119"/>
      <c r="Y43" s="3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8"/>
      <c r="C44" s="46"/>
      <c r="D44" s="59"/>
      <c r="E44" s="59"/>
      <c r="F44" s="60"/>
      <c r="G44" s="60"/>
      <c r="H44" s="59"/>
      <c r="I44" s="60"/>
      <c r="J44" s="60"/>
      <c r="K44" s="59"/>
      <c r="L44" s="60"/>
      <c r="M44" s="60"/>
      <c r="N44" s="59"/>
      <c r="O44" s="60"/>
      <c r="P44" s="60"/>
      <c r="Q44" s="59"/>
      <c r="R44" s="60"/>
      <c r="S44" s="60"/>
      <c r="T44" s="59"/>
      <c r="U44" s="60"/>
      <c r="V44" s="288"/>
      <c r="W44" s="34" t="s">
        <v>99</v>
      </c>
      <c r="X44" s="123"/>
      <c r="Y44" s="35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2:32" s="154" customFormat="1" ht="21.75" customHeight="1">
      <c r="B45" s="151"/>
      <c r="C45" s="81"/>
      <c r="D45" s="175" t="s">
        <v>38</v>
      </c>
      <c r="E45" s="152"/>
      <c r="F45" s="108"/>
      <c r="G45" s="175" t="s">
        <v>39</v>
      </c>
      <c r="H45" s="152"/>
      <c r="I45" s="108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153"/>
      <c r="AA45" s="134"/>
      <c r="AB45" s="128"/>
      <c r="AC45" s="134"/>
      <c r="AD45" s="134"/>
      <c r="AE45" s="134"/>
      <c r="AF45" s="134"/>
    </row>
    <row r="46" spans="2:32" s="108" customFormat="1" ht="20.25">
      <c r="B46" s="128"/>
      <c r="C46" s="154"/>
      <c r="D46" s="224"/>
      <c r="E46" s="224"/>
      <c r="F46" s="275"/>
      <c r="G46" s="275"/>
      <c r="H46" s="155"/>
      <c r="I46" s="81"/>
      <c r="J46" s="81"/>
      <c r="K46" s="155"/>
      <c r="L46" s="81"/>
      <c r="N46" s="155"/>
      <c r="O46" s="81"/>
      <c r="Q46" s="155"/>
      <c r="R46" s="81"/>
      <c r="T46" s="155"/>
      <c r="U46" s="81"/>
      <c r="V46" s="156"/>
      <c r="W46" s="157"/>
      <c r="X46" s="158"/>
      <c r="Y46" s="159"/>
      <c r="AA46" s="81"/>
      <c r="AB46" s="82"/>
      <c r="AC46" s="81"/>
      <c r="AD46" s="81"/>
      <c r="AE46" s="81"/>
      <c r="AF46" s="81"/>
    </row>
    <row r="47" spans="2:32" s="108" customFormat="1" ht="20.25">
      <c r="B47" s="151"/>
      <c r="E47" s="152"/>
      <c r="H47" s="152"/>
      <c r="K47" s="152"/>
      <c r="N47" s="152"/>
      <c r="Q47" s="152"/>
      <c r="T47" s="152"/>
      <c r="V47" s="160"/>
      <c r="W47" s="157"/>
      <c r="X47" s="158"/>
      <c r="Y47" s="159"/>
      <c r="AA47" s="81"/>
      <c r="AB47" s="82"/>
      <c r="AC47" s="81"/>
      <c r="AD47" s="81"/>
      <c r="AE47" s="81"/>
      <c r="AF47" s="81"/>
    </row>
    <row r="48" spans="2:32" s="108" customFormat="1" ht="20.25">
      <c r="B48" s="151"/>
      <c r="E48" s="152"/>
      <c r="H48" s="152"/>
      <c r="K48" s="152"/>
      <c r="N48" s="152"/>
      <c r="Q48" s="152"/>
      <c r="T48" s="152"/>
      <c r="V48" s="160"/>
      <c r="W48" s="157"/>
      <c r="X48" s="158"/>
      <c r="Y48" s="159"/>
      <c r="AA48" s="81"/>
      <c r="AB48" s="82"/>
      <c r="AC48" s="81"/>
      <c r="AD48" s="81"/>
      <c r="AE48" s="81"/>
      <c r="AF48" s="81"/>
    </row>
    <row r="49" ht="20.25">
      <c r="Y49" s="64"/>
    </row>
    <row r="50" ht="20.25">
      <c r="Y50" s="64"/>
    </row>
    <row r="51" ht="20.25">
      <c r="Y51" s="64"/>
    </row>
    <row r="52" ht="20.25">
      <c r="Y52" s="64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0">
      <selection activeCell="K10" sqref="K10"/>
    </sheetView>
  </sheetViews>
  <sheetFormatPr defaultColWidth="9.00390625" defaultRowHeight="16.5"/>
  <cols>
    <col min="1" max="1" width="1.875" style="36" customWidth="1"/>
    <col min="2" max="2" width="4.875" style="61" customWidth="1"/>
    <col min="3" max="3" width="0" style="36" hidden="1" customWidth="1"/>
    <col min="4" max="4" width="22.625" style="36" customWidth="1"/>
    <col min="5" max="5" width="5.625" style="62" customWidth="1"/>
    <col min="6" max="6" width="9.625" style="36" customWidth="1"/>
    <col min="7" max="7" width="22.625" style="36" customWidth="1"/>
    <col min="8" max="8" width="5.625" style="62" customWidth="1"/>
    <col min="9" max="9" width="9.625" style="36" customWidth="1"/>
    <col min="10" max="10" width="22.625" style="36" customWidth="1"/>
    <col min="11" max="11" width="5.625" style="62" customWidth="1"/>
    <col min="12" max="12" width="9.625" style="36" customWidth="1"/>
    <col min="13" max="13" width="22.625" style="36" customWidth="1"/>
    <col min="14" max="14" width="5.625" style="62" customWidth="1"/>
    <col min="15" max="15" width="9.625" style="36" customWidth="1"/>
    <col min="16" max="16" width="22.625" style="36" customWidth="1"/>
    <col min="17" max="17" width="5.625" style="62" customWidth="1"/>
    <col min="18" max="18" width="9.625" style="36" customWidth="1"/>
    <col min="19" max="19" width="22.625" style="36" customWidth="1"/>
    <col min="20" max="20" width="5.625" style="62" customWidth="1"/>
    <col min="21" max="21" width="9.625" style="36" customWidth="1"/>
    <col min="22" max="22" width="5.125" style="65" customWidth="1"/>
    <col min="23" max="23" width="11.875" style="63" customWidth="1"/>
    <col min="24" max="24" width="11.125" style="158" customWidth="1"/>
    <col min="25" max="25" width="6.625" style="66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87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281" t="s">
        <v>180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1"/>
      <c r="AB1" s="3"/>
    </row>
    <row r="2" spans="2:28" s="2" customFormat="1" ht="16.5" customHeight="1">
      <c r="B2" s="290"/>
      <c r="C2" s="291"/>
      <c r="D2" s="291"/>
      <c r="E2" s="291"/>
      <c r="F2" s="291"/>
      <c r="G2" s="29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3"/>
      <c r="Y2" s="6"/>
      <c r="Z2" s="1"/>
      <c r="AB2" s="3"/>
    </row>
    <row r="3" spans="2:28" s="2" customFormat="1" ht="31.5" customHeight="1" thickBot="1">
      <c r="B3" s="163" t="s">
        <v>35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8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6" t="s">
        <v>34</v>
      </c>
      <c r="F4" s="15"/>
      <c r="G4" s="15" t="s">
        <v>3</v>
      </c>
      <c r="H4" s="86" t="s">
        <v>34</v>
      </c>
      <c r="I4" s="15"/>
      <c r="J4" s="15" t="s">
        <v>4</v>
      </c>
      <c r="K4" s="86" t="s">
        <v>34</v>
      </c>
      <c r="L4" s="16"/>
      <c r="M4" s="15" t="s">
        <v>4</v>
      </c>
      <c r="N4" s="86" t="s">
        <v>34</v>
      </c>
      <c r="O4" s="15"/>
      <c r="P4" s="15" t="s">
        <v>4</v>
      </c>
      <c r="Q4" s="86" t="s">
        <v>34</v>
      </c>
      <c r="R4" s="15"/>
      <c r="S4" s="17" t="s">
        <v>5</v>
      </c>
      <c r="T4" s="86" t="s">
        <v>34</v>
      </c>
      <c r="U4" s="15"/>
      <c r="V4" s="164" t="s">
        <v>37</v>
      </c>
      <c r="W4" s="18" t="s">
        <v>6</v>
      </c>
      <c r="X4" s="90" t="s">
        <v>58</v>
      </c>
      <c r="Y4" s="19" t="s">
        <v>59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>
        <v>7</v>
      </c>
      <c r="C5" s="285"/>
      <c r="D5" s="24" t="str">
        <f>'7月菜單'!A21</f>
        <v>香Q白飯</v>
      </c>
      <c r="E5" s="24" t="s">
        <v>13</v>
      </c>
      <c r="F5" s="25" t="s">
        <v>14</v>
      </c>
      <c r="G5" s="24" t="str">
        <f>'7月菜單'!A22</f>
        <v>照燒豬里肌</v>
      </c>
      <c r="H5" s="24" t="s">
        <v>117</v>
      </c>
      <c r="I5" s="25" t="s">
        <v>14</v>
      </c>
      <c r="J5" s="24" t="str">
        <f>'7月菜單'!A23</f>
        <v>柴魚高麗大阪燒</v>
      </c>
      <c r="K5" s="24" t="s">
        <v>15</v>
      </c>
      <c r="L5" s="25" t="s">
        <v>14</v>
      </c>
      <c r="M5" s="24" t="str">
        <f>'7月菜單'!A24</f>
        <v>檸檬雞柳條(加)(炸)</v>
      </c>
      <c r="N5" s="24" t="s">
        <v>73</v>
      </c>
      <c r="O5" s="25" t="s">
        <v>14</v>
      </c>
      <c r="P5" s="24" t="str">
        <f>'7月菜單'!A25</f>
        <v>深色青菜</v>
      </c>
      <c r="Q5" s="24" t="s">
        <v>17</v>
      </c>
      <c r="R5" s="25" t="s">
        <v>14</v>
      </c>
      <c r="S5" s="24" t="str">
        <f>'7月菜單'!A26</f>
        <v>日式海芽湯</v>
      </c>
      <c r="T5" s="24" t="s">
        <v>15</v>
      </c>
      <c r="U5" s="25" t="s">
        <v>14</v>
      </c>
      <c r="V5" s="286"/>
      <c r="W5" s="26" t="s">
        <v>7</v>
      </c>
      <c r="X5" s="100" t="s">
        <v>40</v>
      </c>
      <c r="Y5" s="27">
        <v>5.2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75" customHeight="1">
      <c r="B6" s="29" t="s">
        <v>8</v>
      </c>
      <c r="C6" s="285"/>
      <c r="D6" s="32" t="s">
        <v>68</v>
      </c>
      <c r="E6" s="33"/>
      <c r="F6" s="32">
        <v>110</v>
      </c>
      <c r="G6" s="31" t="s">
        <v>216</v>
      </c>
      <c r="H6" s="31"/>
      <c r="I6" s="31">
        <v>50</v>
      </c>
      <c r="J6" s="33" t="s">
        <v>80</v>
      </c>
      <c r="K6" s="41"/>
      <c r="L6" s="32">
        <v>55</v>
      </c>
      <c r="M6" s="31" t="s">
        <v>214</v>
      </c>
      <c r="N6" s="31"/>
      <c r="O6" s="31">
        <v>35</v>
      </c>
      <c r="P6" s="32" t="s">
        <v>69</v>
      </c>
      <c r="Q6" s="31"/>
      <c r="R6" s="31">
        <v>100</v>
      </c>
      <c r="S6" s="30" t="s">
        <v>118</v>
      </c>
      <c r="T6" s="31"/>
      <c r="U6" s="31">
        <v>2</v>
      </c>
      <c r="V6" s="287"/>
      <c r="W6" s="34" t="s">
        <v>54</v>
      </c>
      <c r="X6" s="105" t="s">
        <v>42</v>
      </c>
      <c r="Y6" s="35">
        <v>2.3</v>
      </c>
      <c r="Z6" s="12"/>
      <c r="AA6" s="21" t="s">
        <v>22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13</v>
      </c>
      <c r="C7" s="285"/>
      <c r="D7" s="32"/>
      <c r="E7" s="33"/>
      <c r="F7" s="33"/>
      <c r="G7" s="31"/>
      <c r="H7" s="31"/>
      <c r="I7" s="31"/>
      <c r="J7" s="33" t="s">
        <v>223</v>
      </c>
      <c r="K7" s="31"/>
      <c r="L7" s="32">
        <v>2</v>
      </c>
      <c r="M7" s="33"/>
      <c r="N7" s="31"/>
      <c r="O7" s="32"/>
      <c r="P7" s="31"/>
      <c r="Q7" s="31"/>
      <c r="R7" s="31"/>
      <c r="S7" s="30" t="s">
        <v>103</v>
      </c>
      <c r="T7" s="31"/>
      <c r="U7" s="31">
        <v>7</v>
      </c>
      <c r="V7" s="287"/>
      <c r="W7" s="37" t="s">
        <v>9</v>
      </c>
      <c r="X7" s="110" t="s">
        <v>43</v>
      </c>
      <c r="Y7" s="35">
        <v>1.6</v>
      </c>
      <c r="Z7" s="2"/>
      <c r="AA7" s="38" t="s">
        <v>23</v>
      </c>
      <c r="AB7" s="3">
        <v>2</v>
      </c>
      <c r="AC7" s="39">
        <f>AB7*7</f>
        <v>14</v>
      </c>
      <c r="AD7" s="3">
        <f>AB7*5</f>
        <v>10</v>
      </c>
      <c r="AE7" s="3" t="s">
        <v>24</v>
      </c>
      <c r="AF7" s="40">
        <f>AC7*4+AD7*9</f>
        <v>146</v>
      </c>
    </row>
    <row r="8" spans="2:32" ht="27.75" customHeight="1">
      <c r="B8" s="29" t="s">
        <v>10</v>
      </c>
      <c r="C8" s="285"/>
      <c r="D8" s="33"/>
      <c r="E8" s="33"/>
      <c r="F8" s="33"/>
      <c r="G8" s="31"/>
      <c r="H8" s="41"/>
      <c r="I8" s="31"/>
      <c r="J8" s="33" t="s">
        <v>78</v>
      </c>
      <c r="K8" s="41"/>
      <c r="L8" s="32">
        <v>8</v>
      </c>
      <c r="M8" s="33"/>
      <c r="N8" s="41"/>
      <c r="O8" s="32"/>
      <c r="P8" s="31"/>
      <c r="Q8" s="41"/>
      <c r="R8" s="31"/>
      <c r="S8" s="30" t="s">
        <v>109</v>
      </c>
      <c r="T8" s="41"/>
      <c r="U8" s="31">
        <v>2</v>
      </c>
      <c r="V8" s="287"/>
      <c r="W8" s="34" t="s">
        <v>52</v>
      </c>
      <c r="X8" s="110" t="s">
        <v>45</v>
      </c>
      <c r="Y8" s="35">
        <v>2.2</v>
      </c>
      <c r="Z8" s="12"/>
      <c r="AA8" s="2" t="s">
        <v>25</v>
      </c>
      <c r="AB8" s="3">
        <v>1.5</v>
      </c>
      <c r="AC8" s="3">
        <f>AB8*1</f>
        <v>1.5</v>
      </c>
      <c r="AD8" s="3" t="s">
        <v>24</v>
      </c>
      <c r="AE8" s="3">
        <f>AB8*5</f>
        <v>7.5</v>
      </c>
      <c r="AF8" s="3">
        <f>AC8*4+AE8*4</f>
        <v>36</v>
      </c>
    </row>
    <row r="9" spans="2:32" ht="27.75" customHeight="1">
      <c r="B9" s="289" t="s">
        <v>30</v>
      </c>
      <c r="C9" s="285"/>
      <c r="D9" s="33"/>
      <c r="E9" s="33"/>
      <c r="F9" s="33"/>
      <c r="G9" s="31"/>
      <c r="H9" s="41"/>
      <c r="I9" s="31"/>
      <c r="J9" s="30"/>
      <c r="K9" s="41"/>
      <c r="L9" s="30"/>
      <c r="M9" s="33"/>
      <c r="N9" s="41"/>
      <c r="O9" s="32"/>
      <c r="P9" s="31"/>
      <c r="Q9" s="41"/>
      <c r="R9" s="31"/>
      <c r="S9" s="30"/>
      <c r="T9" s="41"/>
      <c r="U9" s="31"/>
      <c r="V9" s="287"/>
      <c r="W9" s="37" t="s">
        <v>11</v>
      </c>
      <c r="X9" s="110" t="s">
        <v>46</v>
      </c>
      <c r="Y9" s="35">
        <v>0</v>
      </c>
      <c r="Z9" s="2"/>
      <c r="AA9" s="2" t="s">
        <v>27</v>
      </c>
      <c r="AB9" s="3">
        <v>2.5</v>
      </c>
      <c r="AC9" s="3"/>
      <c r="AD9" s="3">
        <f>AB9*5</f>
        <v>12.5</v>
      </c>
      <c r="AE9" s="3" t="s">
        <v>24</v>
      </c>
      <c r="AF9" s="3">
        <f>AD9*9</f>
        <v>112.5</v>
      </c>
    </row>
    <row r="10" spans="2:31" ht="27.75" customHeight="1">
      <c r="B10" s="289"/>
      <c r="C10" s="285"/>
      <c r="D10" s="33"/>
      <c r="E10" s="33"/>
      <c r="F10" s="33"/>
      <c r="G10" s="30"/>
      <c r="H10" s="41"/>
      <c r="I10" s="30"/>
      <c r="J10" s="31"/>
      <c r="K10" s="41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287"/>
      <c r="W10" s="34" t="s">
        <v>47</v>
      </c>
      <c r="X10" s="162" t="s">
        <v>48</v>
      </c>
      <c r="Y10" s="35">
        <v>0</v>
      </c>
      <c r="Z10" s="12"/>
      <c r="AA10" s="2" t="s">
        <v>28</v>
      </c>
      <c r="AE10" s="2">
        <f>AB10*15</f>
        <v>0</v>
      </c>
    </row>
    <row r="11" spans="2:32" ht="27.75" customHeight="1">
      <c r="B11" s="43" t="s">
        <v>29</v>
      </c>
      <c r="C11" s="44"/>
      <c r="D11" s="30"/>
      <c r="E11" s="41"/>
      <c r="F11" s="30"/>
      <c r="G11" s="30"/>
      <c r="H11" s="41"/>
      <c r="I11" s="30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287"/>
      <c r="W11" s="37" t="s">
        <v>12</v>
      </c>
      <c r="X11" s="119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288"/>
      <c r="W12" s="34" t="s">
        <v>90</v>
      </c>
      <c r="X12" s="123"/>
      <c r="Y12" s="35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27.75" customHeight="1">
      <c r="B13" s="23">
        <v>7</v>
      </c>
      <c r="C13" s="285"/>
      <c r="D13" s="24" t="str">
        <f>'7月菜單'!E21</f>
        <v>五穀飯</v>
      </c>
      <c r="E13" s="24" t="s">
        <v>13</v>
      </c>
      <c r="F13" s="24"/>
      <c r="G13" s="24" t="str">
        <f>'7月菜單'!E22</f>
        <v>三杯雞</v>
      </c>
      <c r="H13" s="24" t="s">
        <v>15</v>
      </c>
      <c r="I13" s="24"/>
      <c r="J13" s="24" t="str">
        <f>'7月菜單'!E23</f>
        <v>肉燥豆乾(豆)</v>
      </c>
      <c r="K13" s="24" t="s">
        <v>57</v>
      </c>
      <c r="L13" s="24"/>
      <c r="M13" s="24" t="str">
        <f>'7月菜單'!E24</f>
        <v>浦瓜燴菇</v>
      </c>
      <c r="N13" s="24" t="s">
        <v>15</v>
      </c>
      <c r="O13" s="24"/>
      <c r="P13" s="24" t="str">
        <f>'7月菜單'!E25</f>
        <v>淺色青菜</v>
      </c>
      <c r="Q13" s="24" t="s">
        <v>17</v>
      </c>
      <c r="R13" s="24"/>
      <c r="S13" s="215" t="str">
        <f>'7月菜單'!E26</f>
        <v>芹香蘿蔔湯</v>
      </c>
      <c r="T13" s="215" t="s">
        <v>15</v>
      </c>
      <c r="U13" s="24"/>
      <c r="V13" s="286"/>
      <c r="W13" s="99" t="s">
        <v>7</v>
      </c>
      <c r="X13" s="100" t="s">
        <v>40</v>
      </c>
      <c r="Y13" s="101">
        <v>5.1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75" customHeight="1">
      <c r="B14" s="29" t="s">
        <v>8</v>
      </c>
      <c r="C14" s="285"/>
      <c r="D14" s="32" t="s">
        <v>104</v>
      </c>
      <c r="E14" s="32"/>
      <c r="F14" s="32">
        <v>70</v>
      </c>
      <c r="G14" s="33" t="s">
        <v>82</v>
      </c>
      <c r="H14" s="31"/>
      <c r="I14" s="32">
        <v>50</v>
      </c>
      <c r="J14" s="31" t="s">
        <v>110</v>
      </c>
      <c r="K14" s="31"/>
      <c r="L14" s="31">
        <v>20</v>
      </c>
      <c r="M14" s="33" t="s">
        <v>139</v>
      </c>
      <c r="N14" s="41"/>
      <c r="O14" s="32">
        <v>30</v>
      </c>
      <c r="P14" s="32" t="s">
        <v>76</v>
      </c>
      <c r="Q14" s="31"/>
      <c r="R14" s="193">
        <v>100</v>
      </c>
      <c r="S14" s="217" t="s">
        <v>74</v>
      </c>
      <c r="T14" s="221"/>
      <c r="U14" s="192">
        <v>20</v>
      </c>
      <c r="V14" s="287"/>
      <c r="W14" s="104" t="s">
        <v>49</v>
      </c>
      <c r="X14" s="105" t="s">
        <v>42</v>
      </c>
      <c r="Y14" s="106">
        <v>2.4</v>
      </c>
      <c r="Z14" s="12"/>
      <c r="AA14" s="21" t="s">
        <v>22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14</v>
      </c>
      <c r="C15" s="285"/>
      <c r="D15" s="32" t="s">
        <v>105</v>
      </c>
      <c r="E15" s="32"/>
      <c r="F15" s="32">
        <v>40</v>
      </c>
      <c r="G15" s="33" t="s">
        <v>215</v>
      </c>
      <c r="H15" s="31"/>
      <c r="I15" s="32">
        <v>5</v>
      </c>
      <c r="J15" s="31" t="s">
        <v>106</v>
      </c>
      <c r="K15" s="31"/>
      <c r="L15" s="31">
        <v>40</v>
      </c>
      <c r="M15" s="33" t="s">
        <v>140</v>
      </c>
      <c r="N15" s="31"/>
      <c r="O15" s="32">
        <v>20</v>
      </c>
      <c r="P15" s="31"/>
      <c r="Q15" s="31"/>
      <c r="R15" s="193"/>
      <c r="S15" s="218" t="s">
        <v>111</v>
      </c>
      <c r="T15" s="220"/>
      <c r="U15" s="192">
        <v>2</v>
      </c>
      <c r="V15" s="287"/>
      <c r="W15" s="109" t="s">
        <v>9</v>
      </c>
      <c r="X15" s="110" t="s">
        <v>43</v>
      </c>
      <c r="Y15" s="106">
        <v>1.8</v>
      </c>
      <c r="Z15" s="2"/>
      <c r="AA15" s="38" t="s">
        <v>23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24</v>
      </c>
      <c r="AF15" s="40">
        <f>AC15*4+AD15*9</f>
        <v>160.60000000000002</v>
      </c>
    </row>
    <row r="16" spans="2:32" ht="27.75" customHeight="1">
      <c r="B16" s="29" t="s">
        <v>10</v>
      </c>
      <c r="C16" s="285"/>
      <c r="D16" s="114"/>
      <c r="E16" s="114"/>
      <c r="F16" s="32"/>
      <c r="G16" s="213"/>
      <c r="H16" s="41"/>
      <c r="I16" s="32"/>
      <c r="J16" s="31"/>
      <c r="K16" s="41"/>
      <c r="L16" s="31"/>
      <c r="M16" s="33" t="s">
        <v>81</v>
      </c>
      <c r="N16" s="41"/>
      <c r="O16" s="32">
        <v>5</v>
      </c>
      <c r="P16" s="30"/>
      <c r="Q16" s="31"/>
      <c r="R16" s="214"/>
      <c r="S16" s="219"/>
      <c r="T16" s="222"/>
      <c r="V16" s="287"/>
      <c r="W16" s="104" t="s">
        <v>50</v>
      </c>
      <c r="X16" s="110" t="s">
        <v>45</v>
      </c>
      <c r="Y16" s="106">
        <v>2.5</v>
      </c>
      <c r="Z16" s="12"/>
      <c r="AA16" s="2" t="s">
        <v>25</v>
      </c>
      <c r="AB16" s="3">
        <v>1.6</v>
      </c>
      <c r="AC16" s="3">
        <f>AB16*1</f>
        <v>1.6</v>
      </c>
      <c r="AD16" s="3" t="s">
        <v>24</v>
      </c>
      <c r="AE16" s="3">
        <f>AB16*5</f>
        <v>8</v>
      </c>
      <c r="AF16" s="3">
        <f>AC16*4+AE16*4</f>
        <v>38.4</v>
      </c>
    </row>
    <row r="17" spans="2:32" ht="27.75" customHeight="1">
      <c r="B17" s="289" t="s">
        <v>31</v>
      </c>
      <c r="C17" s="285"/>
      <c r="D17" s="30"/>
      <c r="E17" s="30"/>
      <c r="F17" s="30"/>
      <c r="G17" s="213"/>
      <c r="H17" s="41"/>
      <c r="I17" s="32"/>
      <c r="J17" s="31"/>
      <c r="K17" s="41"/>
      <c r="L17" s="31"/>
      <c r="M17" s="33"/>
      <c r="N17" s="41"/>
      <c r="O17" s="32"/>
      <c r="P17" s="30"/>
      <c r="Q17" s="31"/>
      <c r="R17" s="214"/>
      <c r="S17" s="218"/>
      <c r="T17" s="191"/>
      <c r="U17" s="192"/>
      <c r="V17" s="287"/>
      <c r="W17" s="109" t="s">
        <v>11</v>
      </c>
      <c r="X17" s="110" t="s">
        <v>46</v>
      </c>
      <c r="Y17" s="106">
        <v>0</v>
      </c>
      <c r="Z17" s="2"/>
      <c r="AA17" s="2" t="s">
        <v>27</v>
      </c>
      <c r="AB17" s="3">
        <v>2.5</v>
      </c>
      <c r="AC17" s="3"/>
      <c r="AD17" s="3">
        <f>AB17*5</f>
        <v>12.5</v>
      </c>
      <c r="AE17" s="3" t="s">
        <v>24</v>
      </c>
      <c r="AF17" s="3">
        <f>AD17*9</f>
        <v>112.5</v>
      </c>
    </row>
    <row r="18" spans="2:31" ht="27.75" customHeight="1">
      <c r="B18" s="289"/>
      <c r="C18" s="285"/>
      <c r="D18" s="41"/>
      <c r="E18" s="41"/>
      <c r="F18" s="31"/>
      <c r="G18" s="31"/>
      <c r="H18" s="41"/>
      <c r="I18" s="31"/>
      <c r="J18" s="31"/>
      <c r="K18" s="41"/>
      <c r="L18" s="31"/>
      <c r="M18" s="33"/>
      <c r="N18" s="41"/>
      <c r="O18" s="32"/>
      <c r="P18" s="31"/>
      <c r="Q18" s="41"/>
      <c r="R18" s="193"/>
      <c r="S18" s="218"/>
      <c r="T18" s="191"/>
      <c r="U18" s="192"/>
      <c r="V18" s="287"/>
      <c r="W18" s="104" t="s">
        <v>51</v>
      </c>
      <c r="X18" s="162" t="s">
        <v>48</v>
      </c>
      <c r="Y18" s="116">
        <v>0</v>
      </c>
      <c r="Z18" s="12"/>
      <c r="AA18" s="2" t="s">
        <v>28</v>
      </c>
      <c r="AB18" s="3">
        <v>1</v>
      </c>
      <c r="AE18" s="2">
        <f>AB18*15</f>
        <v>15</v>
      </c>
    </row>
    <row r="19" spans="2:32" ht="27.75" customHeight="1">
      <c r="B19" s="43" t="s">
        <v>29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193"/>
      <c r="S19" s="220"/>
      <c r="T19" s="191"/>
      <c r="U19" s="192"/>
      <c r="V19" s="287"/>
      <c r="W19" s="109" t="s">
        <v>12</v>
      </c>
      <c r="X19" s="119"/>
      <c r="Y19" s="10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193"/>
      <c r="S20" s="195"/>
      <c r="T20" s="194"/>
      <c r="U20" s="192"/>
      <c r="V20" s="288"/>
      <c r="W20" s="104" t="s">
        <v>100</v>
      </c>
      <c r="X20" s="115"/>
      <c r="Y20" s="116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27.75" customHeight="1">
      <c r="B21" s="48"/>
      <c r="C21" s="285"/>
      <c r="D21" s="24">
        <f>'7月菜單'!I21</f>
        <v>0</v>
      </c>
      <c r="E21" s="24"/>
      <c r="F21" s="24"/>
      <c r="G21" s="24">
        <f>'7月菜單'!I22</f>
        <v>0</v>
      </c>
      <c r="H21" s="24"/>
      <c r="I21" s="24"/>
      <c r="J21" s="24">
        <f>'7月菜單'!I23</f>
        <v>0</v>
      </c>
      <c r="K21" s="24"/>
      <c r="L21" s="24"/>
      <c r="M21" s="24">
        <f>'7月菜單'!I24</f>
        <v>0</v>
      </c>
      <c r="N21" s="24"/>
      <c r="O21" s="24"/>
      <c r="P21" s="24">
        <f>'7月菜單'!I25</f>
        <v>0</v>
      </c>
      <c r="Q21" s="24"/>
      <c r="R21" s="24"/>
      <c r="S21" s="216">
        <f>'7月菜單'!I26</f>
        <v>0</v>
      </c>
      <c r="T21" s="216"/>
      <c r="U21" s="24"/>
      <c r="V21" s="286"/>
      <c r="W21" s="26" t="s">
        <v>7</v>
      </c>
      <c r="X21" s="100" t="s">
        <v>40</v>
      </c>
      <c r="Y21" s="27"/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51" customFormat="1" ht="27.75" customHeight="1">
      <c r="B22" s="49" t="s">
        <v>8</v>
      </c>
      <c r="C22" s="285"/>
      <c r="D22" s="32"/>
      <c r="E22" s="33"/>
      <c r="F22" s="32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31"/>
      <c r="R22" s="31"/>
      <c r="S22" s="30"/>
      <c r="T22" s="31"/>
      <c r="U22" s="31"/>
      <c r="V22" s="287"/>
      <c r="W22" s="34" t="s">
        <v>71</v>
      </c>
      <c r="X22" s="105" t="s">
        <v>42</v>
      </c>
      <c r="Y22" s="35"/>
      <c r="Z22" s="50"/>
      <c r="AA22" s="21" t="s">
        <v>22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1" customFormat="1" ht="27.75" customHeight="1">
      <c r="B23" s="49"/>
      <c r="C23" s="285"/>
      <c r="D23" s="32"/>
      <c r="E23" s="32"/>
      <c r="F23" s="32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87"/>
      <c r="W23" s="37" t="s">
        <v>9</v>
      </c>
      <c r="X23" s="110" t="s">
        <v>43</v>
      </c>
      <c r="Y23" s="35"/>
      <c r="Z23" s="52"/>
      <c r="AA23" s="38" t="s">
        <v>23</v>
      </c>
      <c r="AB23" s="3">
        <v>2</v>
      </c>
      <c r="AC23" s="39">
        <f>AB23*7</f>
        <v>14</v>
      </c>
      <c r="AD23" s="3">
        <f>AB23*5</f>
        <v>10</v>
      </c>
      <c r="AE23" s="3" t="s">
        <v>24</v>
      </c>
      <c r="AF23" s="40">
        <f>AC23*4+AD23*9</f>
        <v>146</v>
      </c>
    </row>
    <row r="24" spans="2:32" s="51" customFormat="1" ht="27.75" customHeight="1">
      <c r="B24" s="49" t="s">
        <v>10</v>
      </c>
      <c r="C24" s="285"/>
      <c r="D24" s="32"/>
      <c r="E24" s="114"/>
      <c r="F24" s="32"/>
      <c r="G24" s="31"/>
      <c r="H24" s="41"/>
      <c r="I24" s="31"/>
      <c r="J24" s="31"/>
      <c r="K24" s="32"/>
      <c r="L24" s="31"/>
      <c r="M24" s="31"/>
      <c r="N24" s="41"/>
      <c r="O24" s="31"/>
      <c r="P24" s="31"/>
      <c r="Q24" s="41"/>
      <c r="R24" s="31"/>
      <c r="S24" s="30"/>
      <c r="T24" s="41"/>
      <c r="U24" s="31"/>
      <c r="V24" s="287"/>
      <c r="W24" s="34" t="s">
        <v>71</v>
      </c>
      <c r="X24" s="110" t="s">
        <v>45</v>
      </c>
      <c r="Y24" s="35"/>
      <c r="Z24" s="50"/>
      <c r="AA24" s="2" t="s">
        <v>25</v>
      </c>
      <c r="AB24" s="3">
        <v>1.5</v>
      </c>
      <c r="AC24" s="3">
        <f>AB24*1</f>
        <v>1.5</v>
      </c>
      <c r="AD24" s="3" t="s">
        <v>24</v>
      </c>
      <c r="AE24" s="3">
        <f>AB24*5</f>
        <v>7.5</v>
      </c>
      <c r="AF24" s="3">
        <f>AC24*4+AE24*4</f>
        <v>36</v>
      </c>
    </row>
    <row r="25" spans="2:32" s="51" customFormat="1" ht="27.75" customHeight="1">
      <c r="B25" s="284" t="s">
        <v>32</v>
      </c>
      <c r="C25" s="285"/>
      <c r="D25" s="33"/>
      <c r="E25" s="33"/>
      <c r="F25" s="33"/>
      <c r="G25" s="31"/>
      <c r="H25" s="41"/>
      <c r="I25" s="31"/>
      <c r="J25" s="31"/>
      <c r="K25" s="41"/>
      <c r="L25" s="31"/>
      <c r="M25" s="31"/>
      <c r="N25" s="41"/>
      <c r="O25" s="31"/>
      <c r="P25" s="31"/>
      <c r="Q25" s="41"/>
      <c r="R25" s="31"/>
      <c r="S25" s="31"/>
      <c r="T25" s="41"/>
      <c r="U25" s="31"/>
      <c r="V25" s="287"/>
      <c r="W25" s="37" t="s">
        <v>11</v>
      </c>
      <c r="X25" s="110" t="s">
        <v>46</v>
      </c>
      <c r="Y25" s="35"/>
      <c r="Z25" s="52"/>
      <c r="AA25" s="2" t="s">
        <v>27</v>
      </c>
      <c r="AB25" s="3">
        <v>2.5</v>
      </c>
      <c r="AC25" s="3"/>
      <c r="AD25" s="3">
        <f>AB25*5</f>
        <v>12.5</v>
      </c>
      <c r="AE25" s="3" t="s">
        <v>24</v>
      </c>
      <c r="AF25" s="3">
        <f>AD25*9</f>
        <v>112.5</v>
      </c>
    </row>
    <row r="26" spans="2:32" s="51" customFormat="1" ht="27.75" customHeight="1">
      <c r="B26" s="284"/>
      <c r="C26" s="285"/>
      <c r="D26" s="33"/>
      <c r="E26" s="33"/>
      <c r="F26" s="33"/>
      <c r="G26" s="53"/>
      <c r="H26" s="41"/>
      <c r="I26" s="31"/>
      <c r="J26" s="31"/>
      <c r="K26" s="41"/>
      <c r="L26" s="31"/>
      <c r="M26" s="31"/>
      <c r="N26" s="41"/>
      <c r="O26" s="31"/>
      <c r="P26" s="31"/>
      <c r="Q26" s="41"/>
      <c r="R26" s="31"/>
      <c r="S26" s="205"/>
      <c r="T26" s="41"/>
      <c r="U26" s="31"/>
      <c r="V26" s="287"/>
      <c r="W26" s="34" t="s">
        <v>71</v>
      </c>
      <c r="X26" s="162" t="s">
        <v>48</v>
      </c>
      <c r="Y26" s="42"/>
      <c r="Z26" s="50"/>
      <c r="AA26" s="2" t="s">
        <v>28</v>
      </c>
      <c r="AB26" s="3"/>
      <c r="AC26" s="2"/>
      <c r="AD26" s="2"/>
      <c r="AE26" s="2">
        <f>AB26*15</f>
        <v>0</v>
      </c>
      <c r="AF26" s="2"/>
    </row>
    <row r="27" spans="2:32" s="51" customFormat="1" ht="27.75" customHeight="1">
      <c r="B27" s="43" t="s">
        <v>29</v>
      </c>
      <c r="C27" s="54"/>
      <c r="D27" s="31"/>
      <c r="E27" s="41"/>
      <c r="F27" s="31"/>
      <c r="G27" s="31"/>
      <c r="H27" s="41"/>
      <c r="I27" s="31"/>
      <c r="J27" s="31"/>
      <c r="K27" s="41"/>
      <c r="L27" s="31"/>
      <c r="M27" s="31"/>
      <c r="N27" s="41"/>
      <c r="O27" s="31"/>
      <c r="P27" s="31"/>
      <c r="Q27" s="41"/>
      <c r="R27" s="31"/>
      <c r="S27" s="31"/>
      <c r="T27" s="41"/>
      <c r="U27" s="31"/>
      <c r="V27" s="287"/>
      <c r="W27" s="37" t="s">
        <v>12</v>
      </c>
      <c r="X27" s="119"/>
      <c r="Y27" s="35"/>
      <c r="Z27" s="52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1" customFormat="1" ht="27.75" customHeight="1" thickBot="1">
      <c r="B28" s="55"/>
      <c r="C28" s="56"/>
      <c r="D28" s="41"/>
      <c r="E28" s="41"/>
      <c r="F28" s="31"/>
      <c r="G28" s="31"/>
      <c r="H28" s="41"/>
      <c r="I28" s="31"/>
      <c r="J28" s="31"/>
      <c r="K28" s="41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288"/>
      <c r="W28" s="34" t="s">
        <v>72</v>
      </c>
      <c r="X28" s="123"/>
      <c r="Y28" s="42"/>
      <c r="Z28" s="50"/>
      <c r="AA28" s="52"/>
      <c r="AB28" s="57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2"/>
    </row>
    <row r="29" spans="2:32" s="28" customFormat="1" ht="27.75" customHeight="1">
      <c r="B29" s="23"/>
      <c r="C29" s="285"/>
      <c r="D29" s="24">
        <f>'7月菜單'!M21</f>
        <v>0</v>
      </c>
      <c r="E29" s="24"/>
      <c r="F29" s="24"/>
      <c r="G29" s="24">
        <f>'7月菜單'!M22</f>
        <v>0</v>
      </c>
      <c r="H29" s="24"/>
      <c r="I29" s="24"/>
      <c r="J29" s="24">
        <f>'7月菜單'!M23</f>
        <v>0</v>
      </c>
      <c r="K29" s="24"/>
      <c r="L29" s="24"/>
      <c r="M29" s="24">
        <f>'7月菜單'!M24</f>
        <v>0</v>
      </c>
      <c r="N29" s="24"/>
      <c r="O29" s="24"/>
      <c r="P29" s="24">
        <f>'7月菜單'!M25</f>
        <v>0</v>
      </c>
      <c r="Q29" s="24"/>
      <c r="R29" s="24"/>
      <c r="S29" s="24">
        <f>'7月菜單'!M26</f>
        <v>0</v>
      </c>
      <c r="T29" s="24"/>
      <c r="U29" s="24"/>
      <c r="V29" s="286"/>
      <c r="W29" s="26" t="s">
        <v>7</v>
      </c>
      <c r="X29" s="100" t="s">
        <v>40</v>
      </c>
      <c r="Y29" s="27"/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75" customHeight="1">
      <c r="B30" s="29" t="s">
        <v>8</v>
      </c>
      <c r="C30" s="285"/>
      <c r="D30" s="32"/>
      <c r="E30" s="33"/>
      <c r="F30" s="32"/>
      <c r="G30" s="33"/>
      <c r="H30" s="31"/>
      <c r="I30" s="32"/>
      <c r="J30" s="33"/>
      <c r="K30" s="32"/>
      <c r="L30" s="33"/>
      <c r="M30" s="32"/>
      <c r="N30" s="31"/>
      <c r="O30" s="32"/>
      <c r="P30" s="32"/>
      <c r="Q30" s="31"/>
      <c r="R30" s="31"/>
      <c r="S30" s="32"/>
      <c r="T30" s="32"/>
      <c r="U30" s="32"/>
      <c r="V30" s="287"/>
      <c r="W30" s="34" t="s">
        <v>71</v>
      </c>
      <c r="X30" s="105" t="s">
        <v>42</v>
      </c>
      <c r="Y30" s="35"/>
      <c r="Z30" s="12"/>
      <c r="AA30" s="21" t="s">
        <v>22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/>
      <c r="C31" s="285"/>
      <c r="D31" s="32"/>
      <c r="E31" s="32"/>
      <c r="F31" s="32"/>
      <c r="G31" s="33"/>
      <c r="H31" s="31"/>
      <c r="I31" s="32"/>
      <c r="J31" s="33"/>
      <c r="K31" s="114"/>
      <c r="L31" s="33"/>
      <c r="M31" s="32"/>
      <c r="N31" s="31"/>
      <c r="O31" s="32"/>
      <c r="P31" s="31"/>
      <c r="Q31" s="31"/>
      <c r="R31" s="31"/>
      <c r="S31" s="32"/>
      <c r="T31" s="32"/>
      <c r="U31" s="32"/>
      <c r="V31" s="287"/>
      <c r="W31" s="37" t="s">
        <v>9</v>
      </c>
      <c r="X31" s="110" t="s">
        <v>43</v>
      </c>
      <c r="Y31" s="35"/>
      <c r="Z31" s="2"/>
      <c r="AA31" s="38" t="s">
        <v>23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24</v>
      </c>
      <c r="AF31" s="40">
        <f>AC31*4+AD31*9</f>
        <v>167.89999999999998</v>
      </c>
    </row>
    <row r="32" spans="2:32" ht="27.75" customHeight="1">
      <c r="B32" s="29" t="s">
        <v>10</v>
      </c>
      <c r="C32" s="285"/>
      <c r="D32" s="32"/>
      <c r="E32" s="114"/>
      <c r="F32" s="32"/>
      <c r="G32" s="33"/>
      <c r="H32" s="41"/>
      <c r="I32" s="32"/>
      <c r="J32" s="30"/>
      <c r="K32" s="41"/>
      <c r="L32" s="30"/>
      <c r="M32" s="33"/>
      <c r="N32" s="41"/>
      <c r="O32" s="32"/>
      <c r="P32" s="32"/>
      <c r="Q32" s="114"/>
      <c r="R32" s="32"/>
      <c r="S32" s="33"/>
      <c r="T32" s="114"/>
      <c r="U32" s="32"/>
      <c r="V32" s="287"/>
      <c r="W32" s="34" t="s">
        <v>71</v>
      </c>
      <c r="X32" s="110" t="s">
        <v>45</v>
      </c>
      <c r="Y32" s="35"/>
      <c r="Z32" s="12"/>
      <c r="AA32" s="2" t="s">
        <v>25</v>
      </c>
      <c r="AB32" s="3">
        <v>1.5</v>
      </c>
      <c r="AC32" s="3">
        <f>AB32*1</f>
        <v>1.5</v>
      </c>
      <c r="AD32" s="3" t="s">
        <v>24</v>
      </c>
      <c r="AE32" s="3">
        <f>AB32*5</f>
        <v>7.5</v>
      </c>
      <c r="AF32" s="3">
        <f>AC32*4+AE32*4</f>
        <v>36</v>
      </c>
    </row>
    <row r="33" spans="2:32" ht="27.75" customHeight="1">
      <c r="B33" s="289" t="s">
        <v>33</v>
      </c>
      <c r="C33" s="285"/>
      <c r="D33" s="31"/>
      <c r="E33" s="41"/>
      <c r="F33" s="31"/>
      <c r="G33" s="33"/>
      <c r="H33" s="41"/>
      <c r="I33" s="32"/>
      <c r="J33" s="31"/>
      <c r="K33" s="41"/>
      <c r="L33" s="31"/>
      <c r="M33" s="32"/>
      <c r="N33" s="41"/>
      <c r="O33" s="32"/>
      <c r="P33" s="31"/>
      <c r="Q33" s="41"/>
      <c r="R33" s="31"/>
      <c r="S33" s="30"/>
      <c r="T33" s="31"/>
      <c r="U33" s="31"/>
      <c r="V33" s="287"/>
      <c r="W33" s="37" t="s">
        <v>11</v>
      </c>
      <c r="X33" s="110" t="s">
        <v>46</v>
      </c>
      <c r="Y33" s="35"/>
      <c r="Z33" s="2"/>
      <c r="AA33" s="2" t="s">
        <v>27</v>
      </c>
      <c r="AB33" s="3">
        <v>2.5</v>
      </c>
      <c r="AC33" s="3"/>
      <c r="AD33" s="3">
        <f>AB33*5</f>
        <v>12.5</v>
      </c>
      <c r="AE33" s="3" t="s">
        <v>24</v>
      </c>
      <c r="AF33" s="3">
        <f>AD33*9</f>
        <v>112.5</v>
      </c>
    </row>
    <row r="34" spans="2:31" ht="27.75" customHeight="1">
      <c r="B34" s="289"/>
      <c r="C34" s="285"/>
      <c r="D34" s="41"/>
      <c r="E34" s="41"/>
      <c r="F34" s="31"/>
      <c r="G34" s="33"/>
      <c r="H34" s="41"/>
      <c r="I34" s="32"/>
      <c r="J34" s="31"/>
      <c r="K34" s="41"/>
      <c r="L34" s="31"/>
      <c r="M34" s="32"/>
      <c r="N34" s="41"/>
      <c r="O34" s="32"/>
      <c r="P34" s="31"/>
      <c r="Q34" s="41"/>
      <c r="R34" s="31"/>
      <c r="S34" s="30"/>
      <c r="T34" s="41"/>
      <c r="U34" s="31"/>
      <c r="V34" s="287"/>
      <c r="W34" s="34" t="s">
        <v>71</v>
      </c>
      <c r="X34" s="162" t="s">
        <v>48</v>
      </c>
      <c r="Y34" s="42"/>
      <c r="Z34" s="12"/>
      <c r="AA34" s="2" t="s">
        <v>28</v>
      </c>
      <c r="AB34" s="3">
        <v>1</v>
      </c>
      <c r="AE34" s="2">
        <f>AB34*15</f>
        <v>15</v>
      </c>
    </row>
    <row r="35" spans="2:32" ht="27.75" customHeight="1">
      <c r="B35" s="43" t="s">
        <v>29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182"/>
      <c r="N35" s="191"/>
      <c r="O35" s="181"/>
      <c r="P35" s="192"/>
      <c r="Q35" s="41"/>
      <c r="R35" s="31"/>
      <c r="S35" s="31"/>
      <c r="T35" s="31"/>
      <c r="U35" s="31"/>
      <c r="V35" s="287"/>
      <c r="W35" s="37" t="s">
        <v>12</v>
      </c>
      <c r="X35" s="119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193"/>
      <c r="N36" s="194"/>
      <c r="O36" s="195"/>
      <c r="P36" s="192"/>
      <c r="Q36" s="41"/>
      <c r="R36" s="31"/>
      <c r="S36" s="31"/>
      <c r="T36" s="41"/>
      <c r="U36" s="31"/>
      <c r="V36" s="288"/>
      <c r="W36" s="34" t="s">
        <v>72</v>
      </c>
      <c r="X36" s="123"/>
      <c r="Y36" s="42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27.75" customHeight="1">
      <c r="B37" s="23"/>
      <c r="C37" s="28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86"/>
      <c r="W37" s="26" t="s">
        <v>7</v>
      </c>
      <c r="X37" s="100" t="s">
        <v>40</v>
      </c>
      <c r="Y37" s="27"/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 customHeight="1">
      <c r="B38" s="29" t="s">
        <v>8</v>
      </c>
      <c r="C38" s="285"/>
      <c r="D38" s="32"/>
      <c r="E38" s="33"/>
      <c r="F38" s="32"/>
      <c r="G38" s="31"/>
      <c r="H38" s="30"/>
      <c r="I38" s="31"/>
      <c r="J38" s="30"/>
      <c r="K38" s="31"/>
      <c r="L38" s="30"/>
      <c r="M38" s="33"/>
      <c r="N38" s="32"/>
      <c r="O38" s="33"/>
      <c r="P38" s="32"/>
      <c r="Q38" s="31"/>
      <c r="R38" s="31"/>
      <c r="S38" s="30"/>
      <c r="T38" s="30"/>
      <c r="U38" s="30"/>
      <c r="V38" s="287"/>
      <c r="W38" s="34" t="s">
        <v>71</v>
      </c>
      <c r="X38" s="105" t="s">
        <v>42</v>
      </c>
      <c r="Y38" s="35"/>
      <c r="Z38" s="12"/>
      <c r="AA38" s="21" t="s">
        <v>22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/>
      <c r="C39" s="285"/>
      <c r="D39" s="32"/>
      <c r="E39" s="33"/>
      <c r="F39" s="33"/>
      <c r="G39" s="31"/>
      <c r="H39" s="30"/>
      <c r="I39" s="31"/>
      <c r="J39" s="30"/>
      <c r="K39" s="41"/>
      <c r="L39" s="30"/>
      <c r="M39" s="33"/>
      <c r="N39" s="32"/>
      <c r="O39" s="33"/>
      <c r="P39" s="31"/>
      <c r="Q39" s="31"/>
      <c r="R39" s="31"/>
      <c r="S39" s="30"/>
      <c r="T39" s="30"/>
      <c r="U39" s="30"/>
      <c r="V39" s="287"/>
      <c r="W39" s="37" t="s">
        <v>9</v>
      </c>
      <c r="X39" s="110" t="s">
        <v>43</v>
      </c>
      <c r="Y39" s="35"/>
      <c r="Z39" s="2"/>
      <c r="AA39" s="38" t="s">
        <v>23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24</v>
      </c>
      <c r="AF39" s="40">
        <f>AC39*4+AD39*9</f>
        <v>167.89999999999998</v>
      </c>
    </row>
    <row r="40" spans="2:32" ht="27.75" customHeight="1">
      <c r="B40" s="29" t="s">
        <v>10</v>
      </c>
      <c r="C40" s="285"/>
      <c r="D40" s="33"/>
      <c r="E40" s="33"/>
      <c r="F40" s="33"/>
      <c r="G40" s="31"/>
      <c r="H40" s="30"/>
      <c r="I40" s="31"/>
      <c r="J40" s="30"/>
      <c r="K40" s="31"/>
      <c r="L40" s="30"/>
      <c r="M40" s="33"/>
      <c r="N40" s="114"/>
      <c r="O40" s="33"/>
      <c r="P40" s="180"/>
      <c r="Q40" s="114"/>
      <c r="R40" s="32"/>
      <c r="S40" s="30"/>
      <c r="T40" s="30"/>
      <c r="U40" s="30"/>
      <c r="V40" s="287"/>
      <c r="W40" s="34" t="s">
        <v>71</v>
      </c>
      <c r="X40" s="110" t="s">
        <v>45</v>
      </c>
      <c r="Y40" s="35"/>
      <c r="Z40" s="12"/>
      <c r="AA40" s="2" t="s">
        <v>25</v>
      </c>
      <c r="AB40" s="3">
        <v>1.6</v>
      </c>
      <c r="AC40" s="3">
        <f>AB40*1</f>
        <v>1.6</v>
      </c>
      <c r="AD40" s="3" t="s">
        <v>24</v>
      </c>
      <c r="AE40" s="3">
        <f>AB40*5</f>
        <v>8</v>
      </c>
      <c r="AF40" s="3">
        <f>AC40*4+AE40*4</f>
        <v>38.4</v>
      </c>
    </row>
    <row r="41" spans="2:32" ht="27.75" customHeight="1">
      <c r="B41" s="289" t="s">
        <v>26</v>
      </c>
      <c r="C41" s="285"/>
      <c r="D41" s="33"/>
      <c r="E41" s="33"/>
      <c r="F41" s="33"/>
      <c r="G41" s="31"/>
      <c r="H41" s="30"/>
      <c r="I41" s="31"/>
      <c r="J41" s="30"/>
      <c r="K41" s="31"/>
      <c r="L41" s="30"/>
      <c r="M41" s="33"/>
      <c r="N41" s="114"/>
      <c r="O41" s="33"/>
      <c r="P41" s="192"/>
      <c r="Q41" s="41"/>
      <c r="R41" s="31"/>
      <c r="S41" s="30"/>
      <c r="T41" s="30"/>
      <c r="U41" s="30"/>
      <c r="V41" s="287"/>
      <c r="W41" s="37" t="s">
        <v>11</v>
      </c>
      <c r="X41" s="110" t="s">
        <v>46</v>
      </c>
      <c r="Y41" s="35"/>
      <c r="Z41" s="2"/>
      <c r="AA41" s="2" t="s">
        <v>27</v>
      </c>
      <c r="AB41" s="3">
        <v>2.5</v>
      </c>
      <c r="AC41" s="3"/>
      <c r="AD41" s="3">
        <f>AB41*5</f>
        <v>12.5</v>
      </c>
      <c r="AE41" s="3" t="s">
        <v>24</v>
      </c>
      <c r="AF41" s="3">
        <f>AD41*9</f>
        <v>112.5</v>
      </c>
    </row>
    <row r="42" spans="2:31" ht="27.75" customHeight="1">
      <c r="B42" s="289"/>
      <c r="C42" s="285"/>
      <c r="D42" s="41"/>
      <c r="E42" s="41"/>
      <c r="F42" s="31"/>
      <c r="G42" s="31"/>
      <c r="H42" s="41"/>
      <c r="I42" s="31"/>
      <c r="J42" s="31"/>
      <c r="K42" s="41"/>
      <c r="L42" s="31"/>
      <c r="M42" s="32"/>
      <c r="N42" s="114"/>
      <c r="O42" s="32"/>
      <c r="P42" s="31"/>
      <c r="Q42" s="41"/>
      <c r="R42" s="31"/>
      <c r="S42" s="30"/>
      <c r="T42" s="41"/>
      <c r="U42" s="30"/>
      <c r="V42" s="287"/>
      <c r="W42" s="34" t="s">
        <v>71</v>
      </c>
      <c r="X42" s="162" t="s">
        <v>48</v>
      </c>
      <c r="Y42" s="42"/>
      <c r="Z42" s="12"/>
      <c r="AA42" s="2" t="s">
        <v>28</v>
      </c>
      <c r="AE42" s="2">
        <f>AB42*15</f>
        <v>0</v>
      </c>
    </row>
    <row r="43" spans="2:32" ht="27.75" customHeight="1">
      <c r="B43" s="43" t="s">
        <v>29</v>
      </c>
      <c r="C43" s="44"/>
      <c r="D43" s="41"/>
      <c r="E43" s="41"/>
      <c r="F43" s="31"/>
      <c r="G43" s="31"/>
      <c r="H43" s="41"/>
      <c r="I43" s="31"/>
      <c r="J43" s="30"/>
      <c r="K43" s="41"/>
      <c r="L43" s="30"/>
      <c r="M43" s="31"/>
      <c r="N43" s="41"/>
      <c r="O43" s="31"/>
      <c r="P43" s="31"/>
      <c r="Q43" s="41"/>
      <c r="R43" s="31"/>
      <c r="S43" s="30"/>
      <c r="T43" s="41"/>
      <c r="U43" s="30"/>
      <c r="V43" s="287"/>
      <c r="W43" s="37" t="s">
        <v>12</v>
      </c>
      <c r="X43" s="119"/>
      <c r="Y43" s="3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8"/>
      <c r="C44" s="46"/>
      <c r="D44" s="59"/>
      <c r="E44" s="59"/>
      <c r="F44" s="60"/>
      <c r="G44" s="60"/>
      <c r="H44" s="59"/>
      <c r="I44" s="60"/>
      <c r="J44" s="60"/>
      <c r="K44" s="59"/>
      <c r="L44" s="60"/>
      <c r="M44" s="60"/>
      <c r="N44" s="59"/>
      <c r="O44" s="60"/>
      <c r="P44" s="60"/>
      <c r="Q44" s="59"/>
      <c r="R44" s="60"/>
      <c r="S44" s="60"/>
      <c r="T44" s="59"/>
      <c r="U44" s="60"/>
      <c r="V44" s="288"/>
      <c r="W44" s="34" t="s">
        <v>72</v>
      </c>
      <c r="X44" s="123"/>
      <c r="Y44" s="42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2:32" s="154" customFormat="1" ht="21.75" customHeight="1">
      <c r="B45" s="151"/>
      <c r="C45" s="81"/>
      <c r="D45" s="175" t="s">
        <v>38</v>
      </c>
      <c r="E45" s="152"/>
      <c r="F45" s="108"/>
      <c r="G45" s="175" t="s">
        <v>39</v>
      </c>
      <c r="H45" s="152"/>
      <c r="I45" s="108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153"/>
      <c r="AA45" s="134"/>
      <c r="AB45" s="128"/>
      <c r="AC45" s="134"/>
      <c r="AD45" s="134"/>
      <c r="AE45" s="134"/>
      <c r="AF45" s="134"/>
    </row>
    <row r="46" spans="2:32" s="108" customFormat="1" ht="20.25">
      <c r="B46" s="128"/>
      <c r="C46" s="154"/>
      <c r="D46" s="224"/>
      <c r="E46" s="224"/>
      <c r="F46" s="275"/>
      <c r="G46" s="275"/>
      <c r="H46" s="155"/>
      <c r="I46" s="81"/>
      <c r="J46" s="81"/>
      <c r="K46" s="155"/>
      <c r="L46" s="81"/>
      <c r="N46" s="155"/>
      <c r="O46" s="81"/>
      <c r="Q46" s="155"/>
      <c r="R46" s="81"/>
      <c r="T46" s="155"/>
      <c r="U46" s="81"/>
      <c r="V46" s="156"/>
      <c r="W46" s="157"/>
      <c r="X46" s="158"/>
      <c r="Y46" s="159"/>
      <c r="AA46" s="81"/>
      <c r="AB46" s="82"/>
      <c r="AC46" s="81"/>
      <c r="AD46" s="81"/>
      <c r="AE46" s="81"/>
      <c r="AF46" s="81"/>
    </row>
    <row r="47" spans="2:32" s="108" customFormat="1" ht="20.25">
      <c r="B47" s="151"/>
      <c r="E47" s="152"/>
      <c r="H47" s="152"/>
      <c r="K47" s="152"/>
      <c r="N47" s="152"/>
      <c r="Q47" s="152"/>
      <c r="T47" s="152"/>
      <c r="V47" s="160"/>
      <c r="W47" s="157"/>
      <c r="X47" s="158"/>
      <c r="Y47" s="159"/>
      <c r="AA47" s="81"/>
      <c r="AB47" s="82"/>
      <c r="AC47" s="81"/>
      <c r="AD47" s="81"/>
      <c r="AE47" s="81"/>
      <c r="AF47" s="81"/>
    </row>
    <row r="48" spans="2:32" s="108" customFormat="1" ht="20.25">
      <c r="B48" s="151"/>
      <c r="E48" s="152"/>
      <c r="H48" s="152"/>
      <c r="K48" s="152"/>
      <c r="N48" s="152"/>
      <c r="Q48" s="152"/>
      <c r="T48" s="152"/>
      <c r="V48" s="160"/>
      <c r="W48" s="157"/>
      <c r="X48" s="158"/>
      <c r="Y48" s="159"/>
      <c r="AA48" s="81"/>
      <c r="AB48" s="82"/>
      <c r="AC48" s="81"/>
      <c r="AD48" s="81"/>
      <c r="AE48" s="81"/>
      <c r="AF48" s="81"/>
    </row>
    <row r="49" ht="20.25">
      <c r="Y49" s="64"/>
    </row>
    <row r="50" ht="20.25">
      <c r="Y50" s="64"/>
    </row>
    <row r="51" ht="20.25">
      <c r="Y51" s="64"/>
    </row>
    <row r="52" ht="20.25">
      <c r="Y52" s="64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2020-04-21T06:15:32Z</cp:lastPrinted>
  <dcterms:created xsi:type="dcterms:W3CDTF">2013-10-17T10:44:48Z</dcterms:created>
  <dcterms:modified xsi:type="dcterms:W3CDTF">2020-05-29T01:52:19Z</dcterms:modified>
  <cp:category/>
  <cp:version/>
  <cp:contentType/>
  <cp:contentStatus/>
</cp:coreProperties>
</file>